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716"/>
  </bookViews>
  <sheets>
    <sheet name="NXT" sheetId="70" r:id="rId1"/>
    <sheet name="IN-NX" sheetId="87" r:id="rId2"/>
    <sheet name="TH" sheetId="88" r:id="rId3"/>
    <sheet name="SO CT" sheetId="75" r:id="rId4"/>
    <sheet name="THE KHO" sheetId="84" r:id="rId5"/>
  </sheets>
  <externalReferences>
    <externalReference r:id="rId6"/>
    <externalReference r:id="rId7"/>
    <externalReference r:id="rId8"/>
  </externalReferences>
  <definedNames>
    <definedName name="_DNL1">IF(Loai='SO CT'!$J$8,ROW(Loai)-1,"")</definedName>
    <definedName name="_Fill" hidden="1">#REF!</definedName>
    <definedName name="_xlnm._FilterDatabase" localSheetId="0" hidden="1">NXT!$B$11:$O$11</definedName>
    <definedName name="_xlnm._FilterDatabase" localSheetId="2" hidden="1">TH!$A$4:$O$1323</definedName>
    <definedName name="_xlnm._FilterDatabase" localSheetId="4" hidden="1">'THE KHO'!$A$1:$J$1</definedName>
    <definedName name="_NXT1">NXT!$M$12:$M$504</definedName>
    <definedName name="Dong">IF(Loai01="x",ROW(Loai01)-1,"")</definedName>
    <definedName name="Dong3">IF(Loai='THE KHO'!$E$7,ROW(Loai)-1,"")</definedName>
    <definedName name="DS">TH!$B$5:$O$1323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NL">NXT!$N$12:$R$651</definedName>
    <definedName name="DSNX1">TH!$F$5:$F$1457</definedName>
    <definedName name="DSNX2">TH!$K$5:$K$1457</definedName>
    <definedName name="DSNX3">TH!$M$5:$M$1457</definedName>
    <definedName name="DSNX4">TH!$N$5:$N$1457</definedName>
    <definedName name="DSNX5">TH!$L$5:$L$1457</definedName>
    <definedName name="DSNX6">TH!$H$5:$H$1457</definedName>
    <definedName name="DSNX7">TH!$I$5:$I$1457</definedName>
    <definedName name="DSNX8">TH!$G$5:$G$1457</definedName>
    <definedName name="DSNXT1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OFFSET(TH!$F$5,,,COUNTA(TH!$F$5:$F$40993))</definedName>
    <definedName name="Loai01">OFFSET(TH!$O$5,,,COUNTA(TH!$O$5:$O$30993))</definedName>
    <definedName name="Loai1">OFFSET(TH!$B$5,,,COUNTA(TH!$B$5:$B$30993))</definedName>
    <definedName name="Loai2">OFFSET(INDIRECT(ADDRESS(MATCH(RIGHT(TH!$C1,2),NXT,0)+11,3,,,"NXT")),0,0,COUNTIF(NXT,RIGHT(TH!$C1,2)),1)</definedName>
    <definedName name="Loai3">OFFSET(INDIRECT(ADDRESS(MATCH(RIGHT(TH!$C1,2),_NXT1,0)+11,14,,,"NXT")),0,0,COUNTIF(_NXT1,RIGHT(TH!$C1,2)),1)</definedName>
    <definedName name="NXT">NXT!$A$12:$A$506</definedName>
    <definedName name="_xlnm.Print_Area" localSheetId="0">NXT!$B$8:$L$184</definedName>
    <definedName name="_xlnm.Print_Area" localSheetId="3">'SO CT'!$B$2:$M$78</definedName>
    <definedName name="_xlnm.Print_Area" localSheetId="4">'THE KHO'!$A$1:$J$131</definedName>
    <definedName name="TH">IF(Loai1="x",ROW(Loai1)-1,"")</definedName>
  </definedNames>
  <calcPr calcId="124519"/>
</workbook>
</file>

<file path=xl/calcChain.xml><?xml version="1.0" encoding="utf-8"?>
<calcChain xmlns="http://schemas.openxmlformats.org/spreadsheetml/2006/main">
  <c r="A9" i="88"/>
  <c r="A10"/>
  <c r="A11"/>
  <c r="A12"/>
  <c r="A13"/>
  <c r="A14"/>
  <c r="A15"/>
  <c r="A16"/>
  <c r="B67" i="70"/>
  <c r="B68"/>
  <c r="G67"/>
  <c r="H67"/>
  <c r="I67"/>
  <c r="K67" s="1"/>
  <c r="M67"/>
  <c r="B89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G97"/>
  <c r="H97"/>
  <c r="I97"/>
  <c r="J97"/>
  <c r="K97"/>
  <c r="L97"/>
  <c r="G98"/>
  <c r="H98"/>
  <c r="I98"/>
  <c r="J98"/>
  <c r="K98"/>
  <c r="L98"/>
  <c r="G99"/>
  <c r="H99"/>
  <c r="I99"/>
  <c r="J99"/>
  <c r="K99"/>
  <c r="L99"/>
  <c r="G100"/>
  <c r="H100"/>
  <c r="I100"/>
  <c r="J100"/>
  <c r="K100"/>
  <c r="L100"/>
  <c r="G101"/>
  <c r="H101"/>
  <c r="I101"/>
  <c r="J101"/>
  <c r="K101"/>
  <c r="L101"/>
  <c r="G102"/>
  <c r="H102"/>
  <c r="I102"/>
  <c r="J102"/>
  <c r="K102"/>
  <c r="L102"/>
  <c r="G103"/>
  <c r="H103"/>
  <c r="I103"/>
  <c r="J103"/>
  <c r="K103"/>
  <c r="L103"/>
  <c r="G104"/>
  <c r="H104"/>
  <c r="I104"/>
  <c r="J104"/>
  <c r="K104"/>
  <c r="L104"/>
  <c r="G105"/>
  <c r="H105"/>
  <c r="I105"/>
  <c r="J105"/>
  <c r="K105"/>
  <c r="L105"/>
  <c r="G106"/>
  <c r="H106"/>
  <c r="I106"/>
  <c r="J106"/>
  <c r="K106"/>
  <c r="L106"/>
  <c r="G107"/>
  <c r="H107"/>
  <c r="I107"/>
  <c r="J107"/>
  <c r="K107"/>
  <c r="L107"/>
  <c r="G108"/>
  <c r="H108"/>
  <c r="I108"/>
  <c r="J108"/>
  <c r="K108"/>
  <c r="L108"/>
  <c r="G109"/>
  <c r="I109"/>
  <c r="G110"/>
  <c r="H110"/>
  <c r="I110"/>
  <c r="J110"/>
  <c r="K110"/>
  <c r="L110"/>
  <c r="G111"/>
  <c r="H111"/>
  <c r="I111"/>
  <c r="J111"/>
  <c r="K111"/>
  <c r="L111"/>
  <c r="G112"/>
  <c r="H112"/>
  <c r="I112"/>
  <c r="J112"/>
  <c r="K112"/>
  <c r="L112"/>
  <c r="G113"/>
  <c r="H113"/>
  <c r="I113"/>
  <c r="J113"/>
  <c r="K113"/>
  <c r="L113"/>
  <c r="G114"/>
  <c r="H114"/>
  <c r="I114"/>
  <c r="J114"/>
  <c r="K114"/>
  <c r="L114"/>
  <c r="G115"/>
  <c r="H115"/>
  <c r="I115"/>
  <c r="J115"/>
  <c r="K115"/>
  <c r="L115"/>
  <c r="G116"/>
  <c r="H116"/>
  <c r="I116"/>
  <c r="J116"/>
  <c r="K116"/>
  <c r="L116"/>
  <c r="G117"/>
  <c r="H117"/>
  <c r="I117"/>
  <c r="J117"/>
  <c r="K117"/>
  <c r="L117"/>
  <c r="G118"/>
  <c r="H118"/>
  <c r="I118"/>
  <c r="J118"/>
  <c r="K118"/>
  <c r="L118"/>
  <c r="G119"/>
  <c r="H119"/>
  <c r="I119"/>
  <c r="J119"/>
  <c r="K119"/>
  <c r="L119"/>
  <c r="G120"/>
  <c r="H120"/>
  <c r="I120"/>
  <c r="J120"/>
  <c r="K120"/>
  <c r="L120"/>
  <c r="G121"/>
  <c r="H121"/>
  <c r="I121"/>
  <c r="J121"/>
  <c r="K121"/>
  <c r="L121"/>
  <c r="G122"/>
  <c r="H122"/>
  <c r="I122"/>
  <c r="J122"/>
  <c r="K122"/>
  <c r="L122"/>
  <c r="G123"/>
  <c r="H123"/>
  <c r="I123"/>
  <c r="J123"/>
  <c r="K123"/>
  <c r="L123"/>
  <c r="G124"/>
  <c r="H124"/>
  <c r="I124"/>
  <c r="J124"/>
  <c r="K124"/>
  <c r="L124"/>
  <c r="G125"/>
  <c r="H125"/>
  <c r="I125"/>
  <c r="J125"/>
  <c r="K125"/>
  <c r="L125"/>
  <c r="G126"/>
  <c r="H126"/>
  <c r="I126"/>
  <c r="J126"/>
  <c r="K126"/>
  <c r="L126"/>
  <c r="G127"/>
  <c r="H127"/>
  <c r="I127"/>
  <c r="J127"/>
  <c r="K127"/>
  <c r="L127"/>
  <c r="G128"/>
  <c r="H128"/>
  <c r="I128"/>
  <c r="J128"/>
  <c r="K128"/>
  <c r="L128"/>
  <c r="G129"/>
  <c r="H129"/>
  <c r="I129"/>
  <c r="J129"/>
  <c r="K129"/>
  <c r="L129"/>
  <c r="G130"/>
  <c r="H130"/>
  <c r="I130"/>
  <c r="J130"/>
  <c r="K130"/>
  <c r="L130"/>
  <c r="G131"/>
  <c r="H131"/>
  <c r="I131"/>
  <c r="J131"/>
  <c r="K131"/>
  <c r="L131"/>
  <c r="G132"/>
  <c r="I132"/>
  <c r="J132"/>
  <c r="G133"/>
  <c r="H133"/>
  <c r="I133"/>
  <c r="J133"/>
  <c r="K133"/>
  <c r="L133"/>
  <c r="G134"/>
  <c r="H134"/>
  <c r="I134"/>
  <c r="J134"/>
  <c r="K134"/>
  <c r="L134"/>
  <c r="G135"/>
  <c r="H135"/>
  <c r="I135"/>
  <c r="J135"/>
  <c r="K135"/>
  <c r="L135"/>
  <c r="G136"/>
  <c r="H136"/>
  <c r="I136"/>
  <c r="J136"/>
  <c r="K136"/>
  <c r="L136"/>
  <c r="G137"/>
  <c r="H137"/>
  <c r="I137"/>
  <c r="J137"/>
  <c r="K137"/>
  <c r="L137"/>
  <c r="G138"/>
  <c r="H138"/>
  <c r="I138"/>
  <c r="J138"/>
  <c r="K138"/>
  <c r="L138"/>
  <c r="G139"/>
  <c r="H139"/>
  <c r="I139"/>
  <c r="J139"/>
  <c r="K139"/>
  <c r="L139"/>
  <c r="G140"/>
  <c r="H140"/>
  <c r="I140"/>
  <c r="J140"/>
  <c r="K140"/>
  <c r="L140"/>
  <c r="G141"/>
  <c r="H141"/>
  <c r="I141"/>
  <c r="K141" s="1"/>
  <c r="J141"/>
  <c r="G142"/>
  <c r="H142"/>
  <c r="I142"/>
  <c r="K142" s="1"/>
  <c r="J142"/>
  <c r="G143"/>
  <c r="H143"/>
  <c r="I143"/>
  <c r="K143" s="1"/>
  <c r="J143"/>
  <c r="G144"/>
  <c r="H144"/>
  <c r="I144"/>
  <c r="K144" s="1"/>
  <c r="J144"/>
  <c r="G145"/>
  <c r="H145"/>
  <c r="I145"/>
  <c r="K145" s="1"/>
  <c r="J145"/>
  <c r="G146"/>
  <c r="H146"/>
  <c r="I146"/>
  <c r="K146" s="1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I154"/>
  <c r="J154"/>
  <c r="G155"/>
  <c r="I155"/>
  <c r="G156"/>
  <c r="H156"/>
  <c r="I156"/>
  <c r="J156"/>
  <c r="G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I181"/>
  <c r="G182"/>
  <c r="H182"/>
  <c r="I182"/>
  <c r="J182"/>
  <c r="G183"/>
  <c r="H183"/>
  <c r="I183"/>
  <c r="J183"/>
  <c r="A5" i="88"/>
  <c r="B5"/>
  <c r="L5"/>
  <c r="H181" i="70" s="1"/>
  <c r="N5" i="88"/>
  <c r="J181" i="70" s="1"/>
  <c r="A6" i="88"/>
  <c r="B6"/>
  <c r="L6"/>
  <c r="H109" i="70" s="1"/>
  <c r="N6" i="88"/>
  <c r="J109" i="70" s="1"/>
  <c r="A7" i="88"/>
  <c r="B7"/>
  <c r="L7"/>
  <c r="N7"/>
  <c r="A8"/>
  <c r="B8"/>
  <c r="L8"/>
  <c r="N8"/>
  <c r="B9"/>
  <c r="L9"/>
  <c r="N9"/>
  <c r="A17"/>
  <c r="B17"/>
  <c r="L17"/>
  <c r="N17"/>
  <c r="A18"/>
  <c r="B18"/>
  <c r="L18"/>
  <c r="N18"/>
  <c r="A19"/>
  <c r="B19"/>
  <c r="L19"/>
  <c r="N19"/>
  <c r="A20"/>
  <c r="B20"/>
  <c r="L20"/>
  <c r="N20"/>
  <c r="A21"/>
  <c r="B21"/>
  <c r="L21"/>
  <c r="N21"/>
  <c r="A22"/>
  <c r="B22"/>
  <c r="L22"/>
  <c r="N22"/>
  <c r="A23"/>
  <c r="B23"/>
  <c r="L23"/>
  <c r="N23"/>
  <c r="A24"/>
  <c r="B24"/>
  <c r="L24"/>
  <c r="N24"/>
  <c r="A25"/>
  <c r="B25"/>
  <c r="L25"/>
  <c r="N25"/>
  <c r="A26"/>
  <c r="B26"/>
  <c r="L26"/>
  <c r="N26"/>
  <c r="A27"/>
  <c r="B27"/>
  <c r="L27"/>
  <c r="N27"/>
  <c r="A28"/>
  <c r="B28"/>
  <c r="L28"/>
  <c r="N28"/>
  <c r="A29"/>
  <c r="B29"/>
  <c r="L29"/>
  <c r="N29"/>
  <c r="A30"/>
  <c r="B30"/>
  <c r="L30"/>
  <c r="N30"/>
  <c r="A31"/>
  <c r="B31"/>
  <c r="L31"/>
  <c r="H155" i="70" s="1"/>
  <c r="N31" i="88"/>
  <c r="A32"/>
  <c r="B32"/>
  <c r="L32"/>
  <c r="N32"/>
  <c r="A33"/>
  <c r="B33"/>
  <c r="L33"/>
  <c r="N33"/>
  <c r="A34"/>
  <c r="B34"/>
  <c r="L34"/>
  <c r="N34"/>
  <c r="A35"/>
  <c r="B35"/>
  <c r="L35"/>
  <c r="N35"/>
  <c r="A36"/>
  <c r="B36"/>
  <c r="L36"/>
  <c r="N36"/>
  <c r="A37"/>
  <c r="B37"/>
  <c r="L37"/>
  <c r="N37"/>
  <c r="A38"/>
  <c r="B38"/>
  <c r="L38"/>
  <c r="N38"/>
  <c r="A39"/>
  <c r="B39"/>
  <c r="L39"/>
  <c r="N39"/>
  <c r="A40"/>
  <c r="B40"/>
  <c r="L40"/>
  <c r="N40"/>
  <c r="A41"/>
  <c r="B41"/>
  <c r="L41"/>
  <c r="N41"/>
  <c r="A42"/>
  <c r="B42"/>
  <c r="L42"/>
  <c r="N42"/>
  <c r="A43"/>
  <c r="B43"/>
  <c r="L43"/>
  <c r="N43"/>
  <c r="A44"/>
  <c r="B44"/>
  <c r="L44"/>
  <c r="N44"/>
  <c r="A45"/>
  <c r="B45"/>
  <c r="L45"/>
  <c r="N45"/>
  <c r="A46"/>
  <c r="B46"/>
  <c r="L46"/>
  <c r="N46"/>
  <c r="A47"/>
  <c r="B47"/>
  <c r="L47"/>
  <c r="N47"/>
  <c r="A48"/>
  <c r="B48"/>
  <c r="L48"/>
  <c r="N48"/>
  <c r="A49"/>
  <c r="B49"/>
  <c r="L49"/>
  <c r="N49"/>
  <c r="A50"/>
  <c r="B50"/>
  <c r="L50"/>
  <c r="N50"/>
  <c r="A51"/>
  <c r="B51"/>
  <c r="L51"/>
  <c r="N51"/>
  <c r="A52"/>
  <c r="B52"/>
  <c r="L52"/>
  <c r="N52"/>
  <c r="A53"/>
  <c r="B53"/>
  <c r="L53"/>
  <c r="N53"/>
  <c r="A54"/>
  <c r="B54"/>
  <c r="L54"/>
  <c r="N54"/>
  <c r="A55"/>
  <c r="B55"/>
  <c r="L55"/>
  <c r="N55"/>
  <c r="A56"/>
  <c r="B56"/>
  <c r="L56"/>
  <c r="N56"/>
  <c r="A57"/>
  <c r="B57"/>
  <c r="L57"/>
  <c r="N57"/>
  <c r="A58"/>
  <c r="B58"/>
  <c r="L58"/>
  <c r="N58"/>
  <c r="A59"/>
  <c r="B59"/>
  <c r="L59"/>
  <c r="N59"/>
  <c r="A60"/>
  <c r="B60"/>
  <c r="L60"/>
  <c r="N60"/>
  <c r="A61"/>
  <c r="B61"/>
  <c r="L61"/>
  <c r="N61"/>
  <c r="A62"/>
  <c r="B62"/>
  <c r="L62"/>
  <c r="N62"/>
  <c r="A63"/>
  <c r="B63"/>
  <c r="L63"/>
  <c r="N63"/>
  <c r="A64"/>
  <c r="B64"/>
  <c r="L64"/>
  <c r="N64"/>
  <c r="A65"/>
  <c r="B65"/>
  <c r="L65"/>
  <c r="N65"/>
  <c r="A66"/>
  <c r="B66"/>
  <c r="L66"/>
  <c r="N66"/>
  <c r="A67"/>
  <c r="B67"/>
  <c r="L67"/>
  <c r="N67"/>
  <c r="A68"/>
  <c r="B68"/>
  <c r="L68"/>
  <c r="N68"/>
  <c r="A69"/>
  <c r="B69"/>
  <c r="L69"/>
  <c r="N69"/>
  <c r="A70"/>
  <c r="B70"/>
  <c r="L70"/>
  <c r="N70"/>
  <c r="A71"/>
  <c r="B71"/>
  <c r="L71"/>
  <c r="N71"/>
  <c r="A72"/>
  <c r="B72"/>
  <c r="L72"/>
  <c r="N72"/>
  <c r="A73"/>
  <c r="B73"/>
  <c r="L73"/>
  <c r="N73"/>
  <c r="A74"/>
  <c r="B74"/>
  <c r="L74"/>
  <c r="N74"/>
  <c r="A75"/>
  <c r="B75"/>
  <c r="L75"/>
  <c r="N75"/>
  <c r="A76"/>
  <c r="B76"/>
  <c r="L76"/>
  <c r="N76"/>
  <c r="A77"/>
  <c r="B77"/>
  <c r="L77"/>
  <c r="N77"/>
  <c r="A78"/>
  <c r="B78"/>
  <c r="L78"/>
  <c r="N78"/>
  <c r="A79"/>
  <c r="B79"/>
  <c r="L79"/>
  <c r="N79"/>
  <c r="A80"/>
  <c r="B80"/>
  <c r="L80"/>
  <c r="N80"/>
  <c r="A81"/>
  <c r="B81"/>
  <c r="L81"/>
  <c r="N81"/>
  <c r="A82"/>
  <c r="B82"/>
  <c r="L82"/>
  <c r="N82"/>
  <c r="A83"/>
  <c r="B83"/>
  <c r="L83"/>
  <c r="N83"/>
  <c r="A84"/>
  <c r="B84"/>
  <c r="L84"/>
  <c r="N84"/>
  <c r="A85"/>
  <c r="B85"/>
  <c r="L85"/>
  <c r="N85"/>
  <c r="A86"/>
  <c r="B86"/>
  <c r="L86"/>
  <c r="N86"/>
  <c r="A87"/>
  <c r="B87"/>
  <c r="L87"/>
  <c r="N87"/>
  <c r="A88"/>
  <c r="B88"/>
  <c r="L88"/>
  <c r="N88"/>
  <c r="A89"/>
  <c r="B89"/>
  <c r="L89"/>
  <c r="N89"/>
  <c r="A90"/>
  <c r="B90"/>
  <c r="L90"/>
  <c r="N90"/>
  <c r="A91"/>
  <c r="B91"/>
  <c r="L91"/>
  <c r="N91"/>
  <c r="A92"/>
  <c r="B92"/>
  <c r="L92"/>
  <c r="N92"/>
  <c r="A93"/>
  <c r="B93"/>
  <c r="L93"/>
  <c r="N93"/>
  <c r="A94"/>
  <c r="B94"/>
  <c r="L94"/>
  <c r="N94"/>
  <c r="A95"/>
  <c r="B95"/>
  <c r="L95"/>
  <c r="N95"/>
  <c r="A96"/>
  <c r="B96"/>
  <c r="L96"/>
  <c r="N96"/>
  <c r="A97"/>
  <c r="B97"/>
  <c r="L97"/>
  <c r="N97"/>
  <c r="A98"/>
  <c r="B98"/>
  <c r="L98"/>
  <c r="N98"/>
  <c r="A99"/>
  <c r="B99"/>
  <c r="L99"/>
  <c r="N99"/>
  <c r="A100"/>
  <c r="B100"/>
  <c r="L100"/>
  <c r="N100"/>
  <c r="A101"/>
  <c r="B101"/>
  <c r="L101"/>
  <c r="N101"/>
  <c r="A102"/>
  <c r="B102"/>
  <c r="L102"/>
  <c r="N102"/>
  <c r="A103"/>
  <c r="B103"/>
  <c r="L103"/>
  <c r="N103"/>
  <c r="A104"/>
  <c r="B104"/>
  <c r="L104"/>
  <c r="N104"/>
  <c r="A105"/>
  <c r="B105"/>
  <c r="L105"/>
  <c r="N105"/>
  <c r="A106"/>
  <c r="B106"/>
  <c r="L106"/>
  <c r="N106"/>
  <c r="A107"/>
  <c r="B107"/>
  <c r="L107"/>
  <c r="N107"/>
  <c r="A108"/>
  <c r="B108"/>
  <c r="L108"/>
  <c r="N108"/>
  <c r="A109"/>
  <c r="B109"/>
  <c r="L109"/>
  <c r="N109"/>
  <c r="A110"/>
  <c r="B110"/>
  <c r="L110"/>
  <c r="N110"/>
  <c r="A111"/>
  <c r="B111"/>
  <c r="L111"/>
  <c r="N111"/>
  <c r="A112"/>
  <c r="B112"/>
  <c r="L112"/>
  <c r="N112"/>
  <c r="A113"/>
  <c r="B113"/>
  <c r="L113"/>
  <c r="N113"/>
  <c r="A114"/>
  <c r="B114"/>
  <c r="L114"/>
  <c r="N114"/>
  <c r="A115"/>
  <c r="B115"/>
  <c r="L115"/>
  <c r="N115"/>
  <c r="A116"/>
  <c r="B116"/>
  <c r="L116"/>
  <c r="N116"/>
  <c r="A117"/>
  <c r="B117"/>
  <c r="L117"/>
  <c r="N117"/>
  <c r="A118"/>
  <c r="B118"/>
  <c r="L118"/>
  <c r="N118"/>
  <c r="A119"/>
  <c r="B119"/>
  <c r="L119"/>
  <c r="N119"/>
  <c r="A120"/>
  <c r="B120"/>
  <c r="L120"/>
  <c r="N120"/>
  <c r="A121"/>
  <c r="B121"/>
  <c r="L121"/>
  <c r="N121"/>
  <c r="A122"/>
  <c r="B122"/>
  <c r="L122"/>
  <c r="N122"/>
  <c r="A123"/>
  <c r="B123"/>
  <c r="L123"/>
  <c r="N123"/>
  <c r="A124"/>
  <c r="B124"/>
  <c r="L124"/>
  <c r="N124"/>
  <c r="A125"/>
  <c r="B125"/>
  <c r="L125"/>
  <c r="N125"/>
  <c r="A126"/>
  <c r="B126"/>
  <c r="L126"/>
  <c r="N126"/>
  <c r="A127"/>
  <c r="B127"/>
  <c r="L127"/>
  <c r="N127"/>
  <c r="A128"/>
  <c r="B128"/>
  <c r="L128"/>
  <c r="N128"/>
  <c r="A129"/>
  <c r="B129"/>
  <c r="L129"/>
  <c r="N129"/>
  <c r="A130"/>
  <c r="B130"/>
  <c r="L130"/>
  <c r="N130"/>
  <c r="A131"/>
  <c r="B131"/>
  <c r="L131"/>
  <c r="N131"/>
  <c r="A132"/>
  <c r="B132"/>
  <c r="L132"/>
  <c r="N132"/>
  <c r="A133"/>
  <c r="B133"/>
  <c r="L133"/>
  <c r="N133"/>
  <c r="A134"/>
  <c r="B134"/>
  <c r="L134"/>
  <c r="N134"/>
  <c r="A135"/>
  <c r="B135"/>
  <c r="L135"/>
  <c r="N135"/>
  <c r="A136"/>
  <c r="B136"/>
  <c r="L136"/>
  <c r="N136"/>
  <c r="A137"/>
  <c r="B137"/>
  <c r="L137"/>
  <c r="N137"/>
  <c r="A138"/>
  <c r="B138"/>
  <c r="L138"/>
  <c r="N138"/>
  <c r="A139"/>
  <c r="B139"/>
  <c r="L139"/>
  <c r="N139"/>
  <c r="A140"/>
  <c r="B140"/>
  <c r="L140"/>
  <c r="N140"/>
  <c r="A141"/>
  <c r="B141"/>
  <c r="L141"/>
  <c r="N141"/>
  <c r="A142"/>
  <c r="B142"/>
  <c r="L142"/>
  <c r="N142"/>
  <c r="A143"/>
  <c r="B143"/>
  <c r="L143"/>
  <c r="N143"/>
  <c r="A144"/>
  <c r="B144"/>
  <c r="L144"/>
  <c r="N144"/>
  <c r="A145"/>
  <c r="B145"/>
  <c r="L145"/>
  <c r="N145"/>
  <c r="A146"/>
  <c r="B146"/>
  <c r="L146"/>
  <c r="N146"/>
  <c r="A147"/>
  <c r="B147"/>
  <c r="L147"/>
  <c r="N147"/>
  <c r="A148"/>
  <c r="B148"/>
  <c r="L148"/>
  <c r="N148"/>
  <c r="A149"/>
  <c r="B149"/>
  <c r="L149"/>
  <c r="N149"/>
  <c r="A150"/>
  <c r="B150"/>
  <c r="L150"/>
  <c r="N150"/>
  <c r="A151"/>
  <c r="B151"/>
  <c r="L151"/>
  <c r="N151"/>
  <c r="A152"/>
  <c r="B152"/>
  <c r="L152"/>
  <c r="N152"/>
  <c r="A153"/>
  <c r="B153"/>
  <c r="L153"/>
  <c r="N153"/>
  <c r="A154"/>
  <c r="B154"/>
  <c r="L154"/>
  <c r="N154"/>
  <c r="A155"/>
  <c r="B155"/>
  <c r="L155"/>
  <c r="N155"/>
  <c r="A156"/>
  <c r="B156"/>
  <c r="L156"/>
  <c r="N156"/>
  <c r="A157"/>
  <c r="B157"/>
  <c r="L157"/>
  <c r="N157"/>
  <c r="A158"/>
  <c r="B158"/>
  <c r="L158"/>
  <c r="N158"/>
  <c r="A159"/>
  <c r="B159"/>
  <c r="L159"/>
  <c r="N159"/>
  <c r="A160"/>
  <c r="B160"/>
  <c r="L160"/>
  <c r="N160"/>
  <c r="A161"/>
  <c r="B161"/>
  <c r="L161"/>
  <c r="N161"/>
  <c r="A162"/>
  <c r="B162"/>
  <c r="L162"/>
  <c r="N162"/>
  <c r="A163"/>
  <c r="B163"/>
  <c r="L163"/>
  <c r="N163"/>
  <c r="A164"/>
  <c r="B164"/>
  <c r="L164"/>
  <c r="N164"/>
  <c r="A165"/>
  <c r="B165"/>
  <c r="L165"/>
  <c r="N165"/>
  <c r="A166"/>
  <c r="B166"/>
  <c r="L166"/>
  <c r="N166"/>
  <c r="A167"/>
  <c r="B167"/>
  <c r="L167"/>
  <c r="N167"/>
  <c r="A168"/>
  <c r="B168"/>
  <c r="L168"/>
  <c r="N168"/>
  <c r="A169"/>
  <c r="B169"/>
  <c r="L169"/>
  <c r="N169"/>
  <c r="A170"/>
  <c r="B170"/>
  <c r="L170"/>
  <c r="N170"/>
  <c r="A171"/>
  <c r="B171"/>
  <c r="L171"/>
  <c r="N171"/>
  <c r="A172"/>
  <c r="B172"/>
  <c r="L172"/>
  <c r="N172"/>
  <c r="A173"/>
  <c r="B173"/>
  <c r="L173"/>
  <c r="N173"/>
  <c r="A174"/>
  <c r="B174"/>
  <c r="L174"/>
  <c r="N174"/>
  <c r="A175"/>
  <c r="B175"/>
  <c r="L175"/>
  <c r="N175"/>
  <c r="A176"/>
  <c r="B176"/>
  <c r="L176"/>
  <c r="N176"/>
  <c r="A177"/>
  <c r="B177"/>
  <c r="L177"/>
  <c r="N177"/>
  <c r="A178"/>
  <c r="B178"/>
  <c r="L178"/>
  <c r="N178"/>
  <c r="A179"/>
  <c r="B179"/>
  <c r="L179"/>
  <c r="N179"/>
  <c r="A180"/>
  <c r="B180"/>
  <c r="L180"/>
  <c r="N180"/>
  <c r="A181"/>
  <c r="B181"/>
  <c r="L181"/>
  <c r="N181"/>
  <c r="A182"/>
  <c r="B182"/>
  <c r="L182"/>
  <c r="N182"/>
  <c r="A183"/>
  <c r="B183"/>
  <c r="L183"/>
  <c r="N183"/>
  <c r="A184"/>
  <c r="B184"/>
  <c r="L184"/>
  <c r="N184"/>
  <c r="A185"/>
  <c r="B185"/>
  <c r="L185"/>
  <c r="N185"/>
  <c r="A186"/>
  <c r="B186"/>
  <c r="L186"/>
  <c r="N186"/>
  <c r="A187"/>
  <c r="B187"/>
  <c r="L187"/>
  <c r="N187"/>
  <c r="A188"/>
  <c r="B188"/>
  <c r="L188"/>
  <c r="N188"/>
  <c r="A189"/>
  <c r="B189"/>
  <c r="L189"/>
  <c r="N189"/>
  <c r="A190"/>
  <c r="B190"/>
  <c r="L190"/>
  <c r="N190"/>
  <c r="A191"/>
  <c r="B191"/>
  <c r="L191"/>
  <c r="N191"/>
  <c r="A192"/>
  <c r="B192"/>
  <c r="L192"/>
  <c r="N192"/>
  <c r="A193"/>
  <c r="B193"/>
  <c r="L193"/>
  <c r="N193"/>
  <c r="A194"/>
  <c r="B194"/>
  <c r="L194"/>
  <c r="N194"/>
  <c r="A195"/>
  <c r="B195"/>
  <c r="L195"/>
  <c r="N195"/>
  <c r="A196"/>
  <c r="B196"/>
  <c r="L196"/>
  <c r="N196"/>
  <c r="A197"/>
  <c r="B197"/>
  <c r="L197"/>
  <c r="N197"/>
  <c r="A198"/>
  <c r="B198"/>
  <c r="L198"/>
  <c r="N198"/>
  <c r="A199"/>
  <c r="B199"/>
  <c r="L199"/>
  <c r="N199"/>
  <c r="A200"/>
  <c r="B200"/>
  <c r="L200"/>
  <c r="N200"/>
  <c r="A201"/>
  <c r="B201"/>
  <c r="L201"/>
  <c r="N201"/>
  <c r="A202"/>
  <c r="B202"/>
  <c r="L202"/>
  <c r="N202"/>
  <c r="A203"/>
  <c r="B203"/>
  <c r="L203"/>
  <c r="N203"/>
  <c r="A204"/>
  <c r="B204"/>
  <c r="L204"/>
  <c r="N204"/>
  <c r="A205"/>
  <c r="B205"/>
  <c r="L205"/>
  <c r="N205"/>
  <c r="A206"/>
  <c r="B206"/>
  <c r="L206"/>
  <c r="N206"/>
  <c r="A207"/>
  <c r="B207"/>
  <c r="L207"/>
  <c r="N207"/>
  <c r="A208"/>
  <c r="B208"/>
  <c r="L208"/>
  <c r="N208"/>
  <c r="A209"/>
  <c r="B209"/>
  <c r="L209"/>
  <c r="N209"/>
  <c r="A210"/>
  <c r="B210"/>
  <c r="L210"/>
  <c r="N210"/>
  <c r="A211"/>
  <c r="B211"/>
  <c r="L211"/>
  <c r="N211"/>
  <c r="A212"/>
  <c r="B212"/>
  <c r="L212"/>
  <c r="N212"/>
  <c r="A213"/>
  <c r="B213"/>
  <c r="L213"/>
  <c r="N213"/>
  <c r="A214"/>
  <c r="B214"/>
  <c r="L214"/>
  <c r="N214"/>
  <c r="A215"/>
  <c r="B215"/>
  <c r="L215"/>
  <c r="N215"/>
  <c r="A216"/>
  <c r="B216"/>
  <c r="L216"/>
  <c r="N216"/>
  <c r="A217"/>
  <c r="B217"/>
  <c r="L217"/>
  <c r="N217"/>
  <c r="A218"/>
  <c r="B218"/>
  <c r="L218"/>
  <c r="N218"/>
  <c r="A219"/>
  <c r="B219"/>
  <c r="L219"/>
  <c r="N219"/>
  <c r="A220"/>
  <c r="B220"/>
  <c r="L220"/>
  <c r="N220"/>
  <c r="A221"/>
  <c r="B221"/>
  <c r="L221"/>
  <c r="N221"/>
  <c r="A222"/>
  <c r="B222"/>
  <c r="L222"/>
  <c r="N222"/>
  <c r="A223"/>
  <c r="B223"/>
  <c r="L223"/>
  <c r="N223"/>
  <c r="A224"/>
  <c r="B224"/>
  <c r="L224"/>
  <c r="N224"/>
  <c r="A225"/>
  <c r="B225"/>
  <c r="L225"/>
  <c r="N225"/>
  <c r="A226"/>
  <c r="B226"/>
  <c r="L226"/>
  <c r="N226"/>
  <c r="A227"/>
  <c r="B227"/>
  <c r="L227"/>
  <c r="N227"/>
  <c r="A228"/>
  <c r="B228"/>
  <c r="L228"/>
  <c r="N228"/>
  <c r="A229"/>
  <c r="B229"/>
  <c r="L229"/>
  <c r="N229"/>
  <c r="A230"/>
  <c r="B230"/>
  <c r="L230"/>
  <c r="N230"/>
  <c r="A231"/>
  <c r="B231"/>
  <c r="L231"/>
  <c r="N231"/>
  <c r="A232"/>
  <c r="B232"/>
  <c r="L232"/>
  <c r="N232"/>
  <c r="A233"/>
  <c r="B233"/>
  <c r="L233"/>
  <c r="N233"/>
  <c r="A234"/>
  <c r="B234"/>
  <c r="L234"/>
  <c r="N234"/>
  <c r="A235"/>
  <c r="B235"/>
  <c r="L235"/>
  <c r="N235"/>
  <c r="A236"/>
  <c r="B236"/>
  <c r="L236"/>
  <c r="N236"/>
  <c r="A237"/>
  <c r="B237"/>
  <c r="L237"/>
  <c r="N237"/>
  <c r="A238"/>
  <c r="B238"/>
  <c r="L238"/>
  <c r="N238"/>
  <c r="A239"/>
  <c r="B239"/>
  <c r="L239"/>
  <c r="N239"/>
  <c r="A240"/>
  <c r="B240"/>
  <c r="L240"/>
  <c r="N240"/>
  <c r="A241"/>
  <c r="B241"/>
  <c r="L241"/>
  <c r="N241"/>
  <c r="A242"/>
  <c r="B242"/>
  <c r="L242"/>
  <c r="N242"/>
  <c r="A243"/>
  <c r="B243"/>
  <c r="L243"/>
  <c r="N243"/>
  <c r="A244"/>
  <c r="B244"/>
  <c r="L244"/>
  <c r="N244"/>
  <c r="A245"/>
  <c r="B245"/>
  <c r="L245"/>
  <c r="N245"/>
  <c r="A246"/>
  <c r="B246"/>
  <c r="L246"/>
  <c r="N246"/>
  <c r="A247"/>
  <c r="B247"/>
  <c r="L247"/>
  <c r="N247"/>
  <c r="A248"/>
  <c r="B248"/>
  <c r="L248"/>
  <c r="N248"/>
  <c r="A249"/>
  <c r="B249"/>
  <c r="L249"/>
  <c r="N249"/>
  <c r="A250"/>
  <c r="B250"/>
  <c r="L250"/>
  <c r="N250"/>
  <c r="A251"/>
  <c r="B251"/>
  <c r="L251"/>
  <c r="N251"/>
  <c r="A252"/>
  <c r="B252"/>
  <c r="L252"/>
  <c r="N252"/>
  <c r="A253"/>
  <c r="B253"/>
  <c r="L253"/>
  <c r="N253"/>
  <c r="A254"/>
  <c r="B254"/>
  <c r="L254"/>
  <c r="N254"/>
  <c r="A255"/>
  <c r="B255"/>
  <c r="L255"/>
  <c r="N255"/>
  <c r="A256"/>
  <c r="B256"/>
  <c r="L256"/>
  <c r="N256"/>
  <c r="A257"/>
  <c r="B257"/>
  <c r="L257"/>
  <c r="N257"/>
  <c r="A258"/>
  <c r="B258"/>
  <c r="L258"/>
  <c r="N258"/>
  <c r="A259"/>
  <c r="B259"/>
  <c r="L259"/>
  <c r="N259"/>
  <c r="A260"/>
  <c r="B260"/>
  <c r="L260"/>
  <c r="N260"/>
  <c r="A261"/>
  <c r="B261"/>
  <c r="L261"/>
  <c r="N261"/>
  <c r="A262"/>
  <c r="B262"/>
  <c r="L262"/>
  <c r="N262"/>
  <c r="A263"/>
  <c r="B263"/>
  <c r="L263"/>
  <c r="N263"/>
  <c r="A264"/>
  <c r="B264"/>
  <c r="L264"/>
  <c r="N264"/>
  <c r="A265"/>
  <c r="B265"/>
  <c r="L265"/>
  <c r="N265"/>
  <c r="A266"/>
  <c r="B266"/>
  <c r="L266"/>
  <c r="N266"/>
  <c r="A267"/>
  <c r="B267"/>
  <c r="L267"/>
  <c r="N267"/>
  <c r="A268"/>
  <c r="B268"/>
  <c r="L268"/>
  <c r="N268"/>
  <c r="A269"/>
  <c r="B269"/>
  <c r="L269"/>
  <c r="N269"/>
  <c r="A270"/>
  <c r="B270"/>
  <c r="L270"/>
  <c r="N270"/>
  <c r="A271"/>
  <c r="B271"/>
  <c r="L271"/>
  <c r="N271"/>
  <c r="A272"/>
  <c r="B272"/>
  <c r="L272"/>
  <c r="N272"/>
  <c r="A273"/>
  <c r="B273"/>
  <c r="L273"/>
  <c r="N273"/>
  <c r="A274"/>
  <c r="B274"/>
  <c r="L274"/>
  <c r="N274"/>
  <c r="A275"/>
  <c r="B275"/>
  <c r="L275"/>
  <c r="N275"/>
  <c r="A276"/>
  <c r="B276"/>
  <c r="L276"/>
  <c r="N276"/>
  <c r="A277"/>
  <c r="B277"/>
  <c r="L277"/>
  <c r="N277"/>
  <c r="A278"/>
  <c r="B278"/>
  <c r="L278"/>
  <c r="N278"/>
  <c r="A279"/>
  <c r="B279"/>
  <c r="L279"/>
  <c r="N279"/>
  <c r="A280"/>
  <c r="B280"/>
  <c r="L280"/>
  <c r="N280"/>
  <c r="A281"/>
  <c r="B281"/>
  <c r="L281"/>
  <c r="N281"/>
  <c r="A282"/>
  <c r="B282"/>
  <c r="L282"/>
  <c r="N282"/>
  <c r="A283"/>
  <c r="B283"/>
  <c r="L283"/>
  <c r="N283"/>
  <c r="A284"/>
  <c r="B284"/>
  <c r="L284"/>
  <c r="N284"/>
  <c r="A285"/>
  <c r="B285"/>
  <c r="L285"/>
  <c r="N285"/>
  <c r="A286"/>
  <c r="B286"/>
  <c r="L286"/>
  <c r="N286"/>
  <c r="A287"/>
  <c r="B287"/>
  <c r="L287"/>
  <c r="N287"/>
  <c r="A288"/>
  <c r="B288"/>
  <c r="L288"/>
  <c r="N288"/>
  <c r="A289"/>
  <c r="B289"/>
  <c r="L289"/>
  <c r="N289"/>
  <c r="A290"/>
  <c r="B290"/>
  <c r="L290"/>
  <c r="N290"/>
  <c r="A291"/>
  <c r="B291"/>
  <c r="L291"/>
  <c r="N291"/>
  <c r="A292"/>
  <c r="B292"/>
  <c r="L292"/>
  <c r="N292"/>
  <c r="A293"/>
  <c r="B293"/>
  <c r="L293"/>
  <c r="N293"/>
  <c r="A294"/>
  <c r="B294"/>
  <c r="L294"/>
  <c r="N294"/>
  <c r="A295"/>
  <c r="B295"/>
  <c r="L295"/>
  <c r="N295"/>
  <c r="A296"/>
  <c r="B296"/>
  <c r="L296"/>
  <c r="N296"/>
  <c r="A297"/>
  <c r="B297"/>
  <c r="L297"/>
  <c r="N297"/>
  <c r="A298"/>
  <c r="B298"/>
  <c r="L298"/>
  <c r="N298"/>
  <c r="A299"/>
  <c r="B299"/>
  <c r="L299"/>
  <c r="N299"/>
  <c r="A300"/>
  <c r="B300"/>
  <c r="L300"/>
  <c r="N300"/>
  <c r="A301"/>
  <c r="B301"/>
  <c r="L301"/>
  <c r="N301"/>
  <c r="A302"/>
  <c r="B302"/>
  <c r="L302"/>
  <c r="N302"/>
  <c r="A303"/>
  <c r="B303"/>
  <c r="L303"/>
  <c r="N303"/>
  <c r="A304"/>
  <c r="B304"/>
  <c r="L304"/>
  <c r="N304"/>
  <c r="A305"/>
  <c r="B305"/>
  <c r="L305"/>
  <c r="N305"/>
  <c r="A306"/>
  <c r="B306"/>
  <c r="L306"/>
  <c r="N306"/>
  <c r="A307"/>
  <c r="B307"/>
  <c r="L307"/>
  <c r="N307"/>
  <c r="A308"/>
  <c r="B308"/>
  <c r="L308"/>
  <c r="N308"/>
  <c r="A309"/>
  <c r="B309"/>
  <c r="L309"/>
  <c r="N309"/>
  <c r="A310"/>
  <c r="B310"/>
  <c r="L310"/>
  <c r="N310"/>
  <c r="A311"/>
  <c r="B311"/>
  <c r="L311"/>
  <c r="N311"/>
  <c r="A312"/>
  <c r="B312"/>
  <c r="L312"/>
  <c r="N312"/>
  <c r="A313"/>
  <c r="B313"/>
  <c r="L313"/>
  <c r="N313"/>
  <c r="A314"/>
  <c r="B314"/>
  <c r="L314"/>
  <c r="N314"/>
  <c r="A315"/>
  <c r="B315"/>
  <c r="L315"/>
  <c r="N315"/>
  <c r="A316"/>
  <c r="B316"/>
  <c r="L316"/>
  <c r="N316"/>
  <c r="A317"/>
  <c r="B317"/>
  <c r="L317"/>
  <c r="N317"/>
  <c r="A318"/>
  <c r="B318"/>
  <c r="L318"/>
  <c r="N318"/>
  <c r="A319"/>
  <c r="B319"/>
  <c r="L319"/>
  <c r="N319"/>
  <c r="A320"/>
  <c r="B320"/>
  <c r="L320"/>
  <c r="N320"/>
  <c r="A321"/>
  <c r="B321"/>
  <c r="L321"/>
  <c r="N321"/>
  <c r="A322"/>
  <c r="B322"/>
  <c r="L322"/>
  <c r="N322"/>
  <c r="A323"/>
  <c r="B323"/>
  <c r="L323"/>
  <c r="N323"/>
  <c r="A324"/>
  <c r="B324"/>
  <c r="L324"/>
  <c r="N324"/>
  <c r="A325"/>
  <c r="B325"/>
  <c r="L325"/>
  <c r="N325"/>
  <c r="A326"/>
  <c r="B326"/>
  <c r="L326"/>
  <c r="N326"/>
  <c r="A327"/>
  <c r="B327"/>
  <c r="L327"/>
  <c r="N327"/>
  <c r="A328"/>
  <c r="B328"/>
  <c r="L328"/>
  <c r="N328"/>
  <c r="A329"/>
  <c r="B329"/>
  <c r="L329"/>
  <c r="N329"/>
  <c r="A330"/>
  <c r="B330"/>
  <c r="L330"/>
  <c r="N330"/>
  <c r="A331"/>
  <c r="B331"/>
  <c r="L331"/>
  <c r="N331"/>
  <c r="A332"/>
  <c r="B332"/>
  <c r="L332"/>
  <c r="N332"/>
  <c r="A333"/>
  <c r="B333"/>
  <c r="L333"/>
  <c r="N333"/>
  <c r="A334"/>
  <c r="B334"/>
  <c r="L334"/>
  <c r="N334"/>
  <c r="A335"/>
  <c r="B335"/>
  <c r="L335"/>
  <c r="N335"/>
  <c r="A336"/>
  <c r="B336"/>
  <c r="L336"/>
  <c r="N336"/>
  <c r="A337"/>
  <c r="B337"/>
  <c r="L337"/>
  <c r="N337"/>
  <c r="A338"/>
  <c r="B338"/>
  <c r="L338"/>
  <c r="N338"/>
  <c r="A339"/>
  <c r="B339"/>
  <c r="L339"/>
  <c r="N339"/>
  <c r="A340"/>
  <c r="B340"/>
  <c r="L340"/>
  <c r="N340"/>
  <c r="A341"/>
  <c r="B341"/>
  <c r="L341"/>
  <c r="N341"/>
  <c r="A342"/>
  <c r="B342"/>
  <c r="L342"/>
  <c r="N342"/>
  <c r="A343"/>
  <c r="B343"/>
  <c r="L343"/>
  <c r="N343"/>
  <c r="A344"/>
  <c r="B344"/>
  <c r="L344"/>
  <c r="N344"/>
  <c r="A345"/>
  <c r="B345"/>
  <c r="L345"/>
  <c r="N345"/>
  <c r="A346"/>
  <c r="B346"/>
  <c r="L346"/>
  <c r="N346"/>
  <c r="A347"/>
  <c r="B347"/>
  <c r="L347"/>
  <c r="N347"/>
  <c r="A348"/>
  <c r="B348"/>
  <c r="L348"/>
  <c r="N348"/>
  <c r="A349"/>
  <c r="B349"/>
  <c r="L349"/>
  <c r="N349"/>
  <c r="A350"/>
  <c r="B350"/>
  <c r="L350"/>
  <c r="N350"/>
  <c r="A351"/>
  <c r="B351"/>
  <c r="L351"/>
  <c r="N351"/>
  <c r="A352"/>
  <c r="B352"/>
  <c r="L352"/>
  <c r="N352"/>
  <c r="A353"/>
  <c r="B353"/>
  <c r="L353"/>
  <c r="N353"/>
  <c r="A354"/>
  <c r="B354"/>
  <c r="L354"/>
  <c r="N354"/>
  <c r="A355"/>
  <c r="B355"/>
  <c r="L355"/>
  <c r="N355"/>
  <c r="A356"/>
  <c r="B356"/>
  <c r="L356"/>
  <c r="N356"/>
  <c r="A357"/>
  <c r="B357"/>
  <c r="L357"/>
  <c r="N357"/>
  <c r="A358"/>
  <c r="B358"/>
  <c r="L358"/>
  <c r="N358"/>
  <c r="A359"/>
  <c r="B359"/>
  <c r="L359"/>
  <c r="N359"/>
  <c r="A360"/>
  <c r="B360"/>
  <c r="L360"/>
  <c r="N360"/>
  <c r="A361"/>
  <c r="B361"/>
  <c r="L361"/>
  <c r="N361"/>
  <c r="A362"/>
  <c r="B362"/>
  <c r="L362"/>
  <c r="N362"/>
  <c r="A363"/>
  <c r="B363"/>
  <c r="L363"/>
  <c r="N363"/>
  <c r="A364"/>
  <c r="B364"/>
  <c r="L364"/>
  <c r="N364"/>
  <c r="A365"/>
  <c r="B365"/>
  <c r="L365"/>
  <c r="N365"/>
  <c r="A366"/>
  <c r="B366"/>
  <c r="L366"/>
  <c r="N366"/>
  <c r="A367"/>
  <c r="B367"/>
  <c r="L367"/>
  <c r="N367"/>
  <c r="A368"/>
  <c r="B368"/>
  <c r="L368"/>
  <c r="N368"/>
  <c r="A369"/>
  <c r="B369"/>
  <c r="L369"/>
  <c r="N369"/>
  <c r="A370"/>
  <c r="B370"/>
  <c r="L370"/>
  <c r="N370"/>
  <c r="A371"/>
  <c r="B371"/>
  <c r="L371"/>
  <c r="N371"/>
  <c r="A372"/>
  <c r="B372"/>
  <c r="L372"/>
  <c r="N372"/>
  <c r="A373"/>
  <c r="B373"/>
  <c r="L373"/>
  <c r="N373"/>
  <c r="A374"/>
  <c r="B374"/>
  <c r="L374"/>
  <c r="N374"/>
  <c r="A375"/>
  <c r="B375"/>
  <c r="L375"/>
  <c r="N375"/>
  <c r="A376"/>
  <c r="B376"/>
  <c r="L376"/>
  <c r="N376"/>
  <c r="A377"/>
  <c r="B377"/>
  <c r="L377"/>
  <c r="N377"/>
  <c r="A378"/>
  <c r="B378"/>
  <c r="L378"/>
  <c r="N378"/>
  <c r="A379"/>
  <c r="B379"/>
  <c r="L379"/>
  <c r="N379"/>
  <c r="A380"/>
  <c r="B380"/>
  <c r="L380"/>
  <c r="N380"/>
  <c r="A381"/>
  <c r="B381"/>
  <c r="L381"/>
  <c r="N381"/>
  <c r="A382"/>
  <c r="B382"/>
  <c r="L382"/>
  <c r="N382"/>
  <c r="A383"/>
  <c r="B383"/>
  <c r="L383"/>
  <c r="N383"/>
  <c r="A384"/>
  <c r="B384"/>
  <c r="L384"/>
  <c r="N384"/>
  <c r="A385"/>
  <c r="B385"/>
  <c r="L385"/>
  <c r="N385"/>
  <c r="A386"/>
  <c r="B386"/>
  <c r="L386"/>
  <c r="N386"/>
  <c r="A387"/>
  <c r="B387"/>
  <c r="L387"/>
  <c r="N387"/>
  <c r="A388"/>
  <c r="B388"/>
  <c r="L388"/>
  <c r="N388"/>
  <c r="A389"/>
  <c r="B389"/>
  <c r="L389"/>
  <c r="N389"/>
  <c r="A390"/>
  <c r="B390"/>
  <c r="L390"/>
  <c r="N390"/>
  <c r="A391"/>
  <c r="B391"/>
  <c r="L391"/>
  <c r="N391"/>
  <c r="A392"/>
  <c r="B392"/>
  <c r="L392"/>
  <c r="N392"/>
  <c r="A393"/>
  <c r="B393"/>
  <c r="L393"/>
  <c r="N393"/>
  <c r="A394"/>
  <c r="B394"/>
  <c r="L394"/>
  <c r="N394"/>
  <c r="A395"/>
  <c r="B395"/>
  <c r="L395"/>
  <c r="N395"/>
  <c r="A396"/>
  <c r="B396"/>
  <c r="L396"/>
  <c r="N396"/>
  <c r="A397"/>
  <c r="B397"/>
  <c r="L397"/>
  <c r="N397"/>
  <c r="A398"/>
  <c r="B398"/>
  <c r="L398"/>
  <c r="N398"/>
  <c r="A399"/>
  <c r="B399"/>
  <c r="L399"/>
  <c r="N399"/>
  <c r="A400"/>
  <c r="B400"/>
  <c r="L400"/>
  <c r="N400"/>
  <c r="A401"/>
  <c r="B401"/>
  <c r="L401"/>
  <c r="N401"/>
  <c r="A402"/>
  <c r="B402"/>
  <c r="L402"/>
  <c r="N402"/>
  <c r="A403"/>
  <c r="B403"/>
  <c r="L403"/>
  <c r="N403"/>
  <c r="A404"/>
  <c r="B404"/>
  <c r="L404"/>
  <c r="N404"/>
  <c r="A405"/>
  <c r="B405"/>
  <c r="L405"/>
  <c r="N405"/>
  <c r="A406"/>
  <c r="B406"/>
  <c r="L406"/>
  <c r="N406"/>
  <c r="A407"/>
  <c r="B407"/>
  <c r="L407"/>
  <c r="N407"/>
  <c r="A408"/>
  <c r="B408"/>
  <c r="L408"/>
  <c r="N408"/>
  <c r="A409"/>
  <c r="B409"/>
  <c r="L409"/>
  <c r="N409"/>
  <c r="A410"/>
  <c r="B410"/>
  <c r="L410"/>
  <c r="N410"/>
  <c r="A411"/>
  <c r="B411"/>
  <c r="L411"/>
  <c r="N411"/>
  <c r="A412"/>
  <c r="B412"/>
  <c r="L412"/>
  <c r="N412"/>
  <c r="A413"/>
  <c r="B413"/>
  <c r="L413"/>
  <c r="N413"/>
  <c r="A414"/>
  <c r="B414"/>
  <c r="L414"/>
  <c r="N414"/>
  <c r="A415"/>
  <c r="B415"/>
  <c r="L415"/>
  <c r="N415"/>
  <c r="A416"/>
  <c r="B416"/>
  <c r="L416"/>
  <c r="N416"/>
  <c r="A417"/>
  <c r="B417"/>
  <c r="L417"/>
  <c r="N417"/>
  <c r="A418"/>
  <c r="B418"/>
  <c r="L418"/>
  <c r="N418"/>
  <c r="A419"/>
  <c r="B419"/>
  <c r="L419"/>
  <c r="N419"/>
  <c r="A420"/>
  <c r="B420"/>
  <c r="L420"/>
  <c r="N420"/>
  <c r="A421"/>
  <c r="B421"/>
  <c r="L421"/>
  <c r="N421"/>
  <c r="A422"/>
  <c r="B422"/>
  <c r="L422"/>
  <c r="N422"/>
  <c r="A423"/>
  <c r="B423"/>
  <c r="L423"/>
  <c r="N423"/>
  <c r="A424"/>
  <c r="B424"/>
  <c r="L424"/>
  <c r="N424"/>
  <c r="A425"/>
  <c r="B425"/>
  <c r="L425"/>
  <c r="N425"/>
  <c r="A426"/>
  <c r="B426"/>
  <c r="L426"/>
  <c r="N426"/>
  <c r="A427"/>
  <c r="B427"/>
  <c r="L427"/>
  <c r="N427"/>
  <c r="A428"/>
  <c r="B428"/>
  <c r="L428"/>
  <c r="N428"/>
  <c r="A429"/>
  <c r="B429"/>
  <c r="L429"/>
  <c r="N429"/>
  <c r="A430"/>
  <c r="B430"/>
  <c r="L430"/>
  <c r="N430"/>
  <c r="A431"/>
  <c r="B431"/>
  <c r="L431"/>
  <c r="N431"/>
  <c r="A432"/>
  <c r="B432"/>
  <c r="L432"/>
  <c r="N432"/>
  <c r="A433"/>
  <c r="B433"/>
  <c r="L433"/>
  <c r="N433"/>
  <c r="A434"/>
  <c r="B434"/>
  <c r="L434"/>
  <c r="N434"/>
  <c r="A435"/>
  <c r="B435"/>
  <c r="L435"/>
  <c r="N435"/>
  <c r="A436"/>
  <c r="B436"/>
  <c r="L436"/>
  <c r="N436"/>
  <c r="A437"/>
  <c r="B437"/>
  <c r="L437"/>
  <c r="N437"/>
  <c r="A438"/>
  <c r="B438"/>
  <c r="L438"/>
  <c r="N438"/>
  <c r="A439"/>
  <c r="B439"/>
  <c r="L439"/>
  <c r="N439"/>
  <c r="A440"/>
  <c r="B440"/>
  <c r="L440"/>
  <c r="N440"/>
  <c r="A441"/>
  <c r="B441"/>
  <c r="L441"/>
  <c r="N441"/>
  <c r="A442"/>
  <c r="B442"/>
  <c r="L442"/>
  <c r="N442"/>
  <c r="A443"/>
  <c r="B443"/>
  <c r="L443"/>
  <c r="N443"/>
  <c r="A444"/>
  <c r="B444"/>
  <c r="L444"/>
  <c r="N444"/>
  <c r="A445"/>
  <c r="B445"/>
  <c r="L445"/>
  <c r="N445"/>
  <c r="A446"/>
  <c r="B446"/>
  <c r="L446"/>
  <c r="N446"/>
  <c r="A447"/>
  <c r="B447"/>
  <c r="L447"/>
  <c r="N447"/>
  <c r="A448"/>
  <c r="B448"/>
  <c r="L448"/>
  <c r="N448"/>
  <c r="A449"/>
  <c r="B449"/>
  <c r="L449"/>
  <c r="N449"/>
  <c r="A450"/>
  <c r="B450"/>
  <c r="L450"/>
  <c r="N450"/>
  <c r="A451"/>
  <c r="B451"/>
  <c r="L451"/>
  <c r="N451"/>
  <c r="A452"/>
  <c r="B452"/>
  <c r="L452"/>
  <c r="N452"/>
  <c r="A453"/>
  <c r="B453"/>
  <c r="L453"/>
  <c r="N453"/>
  <c r="A454"/>
  <c r="B454"/>
  <c r="L454"/>
  <c r="N454"/>
  <c r="A455"/>
  <c r="B455"/>
  <c r="L455"/>
  <c r="N455"/>
  <c r="A456"/>
  <c r="B456"/>
  <c r="L456"/>
  <c r="N456"/>
  <c r="A457"/>
  <c r="B457"/>
  <c r="L457"/>
  <c r="N457"/>
  <c r="A458"/>
  <c r="B458"/>
  <c r="L458"/>
  <c r="N458"/>
  <c r="A459"/>
  <c r="B459"/>
  <c r="L459"/>
  <c r="N459"/>
  <c r="A460"/>
  <c r="B460"/>
  <c r="L460"/>
  <c r="N460"/>
  <c r="A461"/>
  <c r="B461"/>
  <c r="L461"/>
  <c r="N461"/>
  <c r="A462"/>
  <c r="B462"/>
  <c r="L462"/>
  <c r="N462"/>
  <c r="A463"/>
  <c r="B463"/>
  <c r="L463"/>
  <c r="N463"/>
  <c r="A464"/>
  <c r="B464"/>
  <c r="L464"/>
  <c r="N464"/>
  <c r="A465"/>
  <c r="B465"/>
  <c r="L465"/>
  <c r="N465"/>
  <c r="A466"/>
  <c r="B466"/>
  <c r="L466"/>
  <c r="N466"/>
  <c r="A467"/>
  <c r="B467"/>
  <c r="L467"/>
  <c r="N467"/>
  <c r="A468"/>
  <c r="B468"/>
  <c r="L468"/>
  <c r="N468"/>
  <c r="A469"/>
  <c r="B469"/>
  <c r="L469"/>
  <c r="N469"/>
  <c r="A470"/>
  <c r="B470"/>
  <c r="L470"/>
  <c r="N470"/>
  <c r="A471"/>
  <c r="B471"/>
  <c r="L471"/>
  <c r="N471"/>
  <c r="A472"/>
  <c r="B472"/>
  <c r="L472"/>
  <c r="N472"/>
  <c r="A473"/>
  <c r="B473"/>
  <c r="L473"/>
  <c r="N473"/>
  <c r="A474"/>
  <c r="B474"/>
  <c r="L474"/>
  <c r="N474"/>
  <c r="A475"/>
  <c r="B475"/>
  <c r="L475"/>
  <c r="N475"/>
  <c r="A476"/>
  <c r="B476"/>
  <c r="L476"/>
  <c r="N476"/>
  <c r="A477"/>
  <c r="B477"/>
  <c r="L477"/>
  <c r="N477"/>
  <c r="A478"/>
  <c r="B478"/>
  <c r="L478"/>
  <c r="N478"/>
  <c r="A479"/>
  <c r="B479"/>
  <c r="L479"/>
  <c r="N479"/>
  <c r="A480"/>
  <c r="B480"/>
  <c r="L480"/>
  <c r="N480"/>
  <c r="A481"/>
  <c r="B481"/>
  <c r="L481"/>
  <c r="N481"/>
  <c r="A482"/>
  <c r="B482"/>
  <c r="L482"/>
  <c r="N482"/>
  <c r="A483"/>
  <c r="B483"/>
  <c r="L483"/>
  <c r="N483"/>
  <c r="A484"/>
  <c r="B484"/>
  <c r="L484"/>
  <c r="N484"/>
  <c r="A485"/>
  <c r="B485"/>
  <c r="L485"/>
  <c r="N485"/>
  <c r="A486"/>
  <c r="B486"/>
  <c r="L486"/>
  <c r="N486"/>
  <c r="A487"/>
  <c r="B487"/>
  <c r="L487"/>
  <c r="N487"/>
  <c r="A488"/>
  <c r="B488"/>
  <c r="L488"/>
  <c r="N488"/>
  <c r="A489"/>
  <c r="B489"/>
  <c r="L489"/>
  <c r="N489"/>
  <c r="A490"/>
  <c r="B490"/>
  <c r="L490"/>
  <c r="N490"/>
  <c r="A491"/>
  <c r="B491"/>
  <c r="L491"/>
  <c r="N491"/>
  <c r="A492"/>
  <c r="B492"/>
  <c r="L492"/>
  <c r="N492"/>
  <c r="A493"/>
  <c r="B493"/>
  <c r="L493"/>
  <c r="N493"/>
  <c r="A494"/>
  <c r="B494"/>
  <c r="L494"/>
  <c r="N494"/>
  <c r="A495"/>
  <c r="B495"/>
  <c r="L495"/>
  <c r="N495"/>
  <c r="A496"/>
  <c r="B496"/>
  <c r="L496"/>
  <c r="N496"/>
  <c r="A497"/>
  <c r="B497"/>
  <c r="L497"/>
  <c r="N497"/>
  <c r="A498"/>
  <c r="B498"/>
  <c r="L498"/>
  <c r="N498"/>
  <c r="A499"/>
  <c r="B499"/>
  <c r="L499"/>
  <c r="N499"/>
  <c r="A500"/>
  <c r="B500"/>
  <c r="L500"/>
  <c r="N500"/>
  <c r="A501"/>
  <c r="B501"/>
  <c r="L501"/>
  <c r="N501"/>
  <c r="A502"/>
  <c r="B502"/>
  <c r="L502"/>
  <c r="N502"/>
  <c r="A503"/>
  <c r="B503"/>
  <c r="L503"/>
  <c r="N503"/>
  <c r="A504"/>
  <c r="B504"/>
  <c r="L504"/>
  <c r="N504"/>
  <c r="A505"/>
  <c r="B505"/>
  <c r="L505"/>
  <c r="N505"/>
  <c r="A506"/>
  <c r="B506"/>
  <c r="L506"/>
  <c r="N506"/>
  <c r="A507"/>
  <c r="B507"/>
  <c r="L507"/>
  <c r="N507"/>
  <c r="A508"/>
  <c r="B508"/>
  <c r="L508"/>
  <c r="N508"/>
  <c r="A509"/>
  <c r="B509"/>
  <c r="L509"/>
  <c r="N509"/>
  <c r="A510"/>
  <c r="B510"/>
  <c r="N510"/>
  <c r="A511"/>
  <c r="B511"/>
  <c r="L511"/>
  <c r="N511"/>
  <c r="A512"/>
  <c r="B512"/>
  <c r="L512"/>
  <c r="N512"/>
  <c r="A513"/>
  <c r="B513"/>
  <c r="L513"/>
  <c r="N513"/>
  <c r="A514"/>
  <c r="B514"/>
  <c r="L514"/>
  <c r="N514"/>
  <c r="A515"/>
  <c r="B515"/>
  <c r="L515"/>
  <c r="N515"/>
  <c r="A516"/>
  <c r="B516"/>
  <c r="L516"/>
  <c r="N516"/>
  <c r="A517"/>
  <c r="B517"/>
  <c r="L517"/>
  <c r="N517"/>
  <c r="A518"/>
  <c r="B518"/>
  <c r="L518"/>
  <c r="N518"/>
  <c r="A519"/>
  <c r="B519"/>
  <c r="L519"/>
  <c r="N519"/>
  <c r="A520"/>
  <c r="B520"/>
  <c r="L520"/>
  <c r="N520"/>
  <c r="A521"/>
  <c r="B521"/>
  <c r="L521"/>
  <c r="N521"/>
  <c r="A522"/>
  <c r="B522"/>
  <c r="L522"/>
  <c r="N522"/>
  <c r="A523"/>
  <c r="B523"/>
  <c r="L523"/>
  <c r="N523"/>
  <c r="A524"/>
  <c r="B524"/>
  <c r="L524"/>
  <c r="N524"/>
  <c r="A525"/>
  <c r="B525"/>
  <c r="L525"/>
  <c r="N525"/>
  <c r="A526"/>
  <c r="B526"/>
  <c r="L526"/>
  <c r="N526"/>
  <c r="A527"/>
  <c r="B527"/>
  <c r="L527"/>
  <c r="N527"/>
  <c r="A528"/>
  <c r="B528"/>
  <c r="L528"/>
  <c r="N528"/>
  <c r="A529"/>
  <c r="B529"/>
  <c r="L529"/>
  <c r="N529"/>
  <c r="A530"/>
  <c r="B530"/>
  <c r="L530"/>
  <c r="N530"/>
  <c r="A531"/>
  <c r="B531"/>
  <c r="L531"/>
  <c r="N531"/>
  <c r="A532"/>
  <c r="B532"/>
  <c r="L532"/>
  <c r="N532"/>
  <c r="A533"/>
  <c r="B533"/>
  <c r="L533"/>
  <c r="N533"/>
  <c r="A534"/>
  <c r="B534"/>
  <c r="L534"/>
  <c r="N534"/>
  <c r="A535"/>
  <c r="B535"/>
  <c r="L535"/>
  <c r="N535"/>
  <c r="A536"/>
  <c r="B536"/>
  <c r="L536"/>
  <c r="N536"/>
  <c r="A537"/>
  <c r="B537"/>
  <c r="L537"/>
  <c r="N537"/>
  <c r="A538"/>
  <c r="B538"/>
  <c r="L538"/>
  <c r="N538"/>
  <c r="A539"/>
  <c r="B539"/>
  <c r="L539"/>
  <c r="N539"/>
  <c r="A540"/>
  <c r="B540"/>
  <c r="L540"/>
  <c r="N540"/>
  <c r="A541"/>
  <c r="B541"/>
  <c r="L541"/>
  <c r="N541"/>
  <c r="A542"/>
  <c r="B542"/>
  <c r="L542"/>
  <c r="N542"/>
  <c r="A543"/>
  <c r="B543"/>
  <c r="L543"/>
  <c r="N543"/>
  <c r="A544"/>
  <c r="B544"/>
  <c r="L544"/>
  <c r="N544"/>
  <c r="A545"/>
  <c r="B545"/>
  <c r="L545"/>
  <c r="N545"/>
  <c r="A546"/>
  <c r="B546"/>
  <c r="L546"/>
  <c r="N546"/>
  <c r="A547"/>
  <c r="B547"/>
  <c r="L547"/>
  <c r="N547"/>
  <c r="A548"/>
  <c r="B548"/>
  <c r="L548"/>
  <c r="N548"/>
  <c r="A549"/>
  <c r="B549"/>
  <c r="L549"/>
  <c r="N549"/>
  <c r="A550"/>
  <c r="B550"/>
  <c r="L550"/>
  <c r="N550"/>
  <c r="A551"/>
  <c r="B551"/>
  <c r="L551"/>
  <c r="N551"/>
  <c r="A552"/>
  <c r="B552"/>
  <c r="L552"/>
  <c r="N552"/>
  <c r="A553"/>
  <c r="B553"/>
  <c r="L553"/>
  <c r="N553"/>
  <c r="A554"/>
  <c r="B554"/>
  <c r="L554"/>
  <c r="N554"/>
  <c r="A555"/>
  <c r="B555"/>
  <c r="L555"/>
  <c r="N555"/>
  <c r="A556"/>
  <c r="B556"/>
  <c r="L556"/>
  <c r="N556"/>
  <c r="A557"/>
  <c r="B557"/>
  <c r="L557"/>
  <c r="N557"/>
  <c r="A558"/>
  <c r="B558"/>
  <c r="L558"/>
  <c r="N558"/>
  <c r="A559"/>
  <c r="B559"/>
  <c r="L559"/>
  <c r="N559"/>
  <c r="A560"/>
  <c r="B560"/>
  <c r="L560"/>
  <c r="N560"/>
  <c r="A561"/>
  <c r="B561"/>
  <c r="L561"/>
  <c r="N561"/>
  <c r="A562"/>
  <c r="B562"/>
  <c r="L562"/>
  <c r="N562"/>
  <c r="A563"/>
  <c r="B563"/>
  <c r="L563"/>
  <c r="N563"/>
  <c r="A564"/>
  <c r="B564"/>
  <c r="L564"/>
  <c r="N564"/>
  <c r="A565"/>
  <c r="B565"/>
  <c r="L565"/>
  <c r="N565"/>
  <c r="A566"/>
  <c r="B566"/>
  <c r="L566"/>
  <c r="N566"/>
  <c r="A567"/>
  <c r="B567"/>
  <c r="L567"/>
  <c r="N567"/>
  <c r="A568"/>
  <c r="B568"/>
  <c r="L568"/>
  <c r="N568"/>
  <c r="A569"/>
  <c r="B569"/>
  <c r="L569"/>
  <c r="N569"/>
  <c r="A570"/>
  <c r="B570"/>
  <c r="L570"/>
  <c r="N570"/>
  <c r="A571"/>
  <c r="B571"/>
  <c r="L571"/>
  <c r="N571"/>
  <c r="A572"/>
  <c r="B572"/>
  <c r="L572"/>
  <c r="N572"/>
  <c r="A573"/>
  <c r="B573"/>
  <c r="L573"/>
  <c r="N573"/>
  <c r="A574"/>
  <c r="B574"/>
  <c r="L574"/>
  <c r="N574"/>
  <c r="A575"/>
  <c r="B575"/>
  <c r="L575"/>
  <c r="N575"/>
  <c r="A576"/>
  <c r="B576"/>
  <c r="L576"/>
  <c r="N576"/>
  <c r="A577"/>
  <c r="B577"/>
  <c r="L577"/>
  <c r="N577"/>
  <c r="A578"/>
  <c r="B578"/>
  <c r="L578"/>
  <c r="N578"/>
  <c r="A579"/>
  <c r="B579"/>
  <c r="L579"/>
  <c r="N579"/>
  <c r="A580"/>
  <c r="B580"/>
  <c r="L580"/>
  <c r="N580"/>
  <c r="A581"/>
  <c r="B581"/>
  <c r="L581"/>
  <c r="N581"/>
  <c r="A582"/>
  <c r="B582"/>
  <c r="L582"/>
  <c r="N582"/>
  <c r="A583"/>
  <c r="B583"/>
  <c r="L583"/>
  <c r="N583"/>
  <c r="A584"/>
  <c r="B584"/>
  <c r="L584"/>
  <c r="N584"/>
  <c r="A585"/>
  <c r="B585"/>
  <c r="L585"/>
  <c r="N585"/>
  <c r="A586"/>
  <c r="B586"/>
  <c r="L586"/>
  <c r="N586"/>
  <c r="A587"/>
  <c r="B587"/>
  <c r="L587"/>
  <c r="N587"/>
  <c r="A588"/>
  <c r="B588"/>
  <c r="L588"/>
  <c r="N588"/>
  <c r="A589"/>
  <c r="B589"/>
  <c r="L589"/>
  <c r="N589"/>
  <c r="A590"/>
  <c r="B590"/>
  <c r="L590"/>
  <c r="N590"/>
  <c r="A591"/>
  <c r="B591"/>
  <c r="L591"/>
  <c r="N591"/>
  <c r="A592"/>
  <c r="B592"/>
  <c r="L592"/>
  <c r="N592"/>
  <c r="A593"/>
  <c r="B593"/>
  <c r="L593"/>
  <c r="N593"/>
  <c r="A594"/>
  <c r="B594"/>
  <c r="L594"/>
  <c r="N594"/>
  <c r="A595"/>
  <c r="B595"/>
  <c r="L595"/>
  <c r="N595"/>
  <c r="A596"/>
  <c r="B596"/>
  <c r="L596"/>
  <c r="N596"/>
  <c r="A597"/>
  <c r="B597"/>
  <c r="L597"/>
  <c r="N597"/>
  <c r="A598"/>
  <c r="B598"/>
  <c r="L598"/>
  <c r="N598"/>
  <c r="A599"/>
  <c r="B599"/>
  <c r="L599"/>
  <c r="N599"/>
  <c r="A600"/>
  <c r="B600"/>
  <c r="L600"/>
  <c r="N600"/>
  <c r="A601"/>
  <c r="B601"/>
  <c r="L601"/>
  <c r="N601"/>
  <c r="A602"/>
  <c r="B602"/>
  <c r="L602"/>
  <c r="N602"/>
  <c r="A603"/>
  <c r="B603"/>
  <c r="L603"/>
  <c r="N603"/>
  <c r="A604"/>
  <c r="B604"/>
  <c r="L604"/>
  <c r="N604"/>
  <c r="A605"/>
  <c r="B605"/>
  <c r="L605"/>
  <c r="N605"/>
  <c r="A606"/>
  <c r="B606"/>
  <c r="L606"/>
  <c r="N606"/>
  <c r="A607"/>
  <c r="B607"/>
  <c r="L607"/>
  <c r="N607"/>
  <c r="A608"/>
  <c r="B608"/>
  <c r="L608"/>
  <c r="N608"/>
  <c r="A609"/>
  <c r="B609"/>
  <c r="L609"/>
  <c r="N609"/>
  <c r="A610"/>
  <c r="B610"/>
  <c r="L610"/>
  <c r="N610"/>
  <c r="A611"/>
  <c r="B611"/>
  <c r="L611"/>
  <c r="N611"/>
  <c r="A612"/>
  <c r="B612"/>
  <c r="L612"/>
  <c r="N612"/>
  <c r="A613"/>
  <c r="B613"/>
  <c r="L613"/>
  <c r="N613"/>
  <c r="A614"/>
  <c r="B614"/>
  <c r="L614"/>
  <c r="N614"/>
  <c r="A615"/>
  <c r="B615"/>
  <c r="L615"/>
  <c r="N615"/>
  <c r="A616"/>
  <c r="B616"/>
  <c r="L616"/>
  <c r="N616"/>
  <c r="A617"/>
  <c r="B617"/>
  <c r="L617"/>
  <c r="N617"/>
  <c r="A618"/>
  <c r="B618"/>
  <c r="L618"/>
  <c r="N618"/>
  <c r="A619"/>
  <c r="B619"/>
  <c r="L619"/>
  <c r="N619"/>
  <c r="A620"/>
  <c r="B620"/>
  <c r="L620"/>
  <c r="N620"/>
  <c r="A621"/>
  <c r="B621"/>
  <c r="L621"/>
  <c r="N621"/>
  <c r="A622"/>
  <c r="B622"/>
  <c r="L622"/>
  <c r="N622"/>
  <c r="A623"/>
  <c r="B623"/>
  <c r="L623"/>
  <c r="N623"/>
  <c r="A624"/>
  <c r="B624"/>
  <c r="L624"/>
  <c r="N624"/>
  <c r="A625"/>
  <c r="B625"/>
  <c r="L625"/>
  <c r="N625"/>
  <c r="A626"/>
  <c r="B626"/>
  <c r="L626"/>
  <c r="N626"/>
  <c r="A627"/>
  <c r="B627"/>
  <c r="L627"/>
  <c r="N627"/>
  <c r="A628"/>
  <c r="B628"/>
  <c r="L628"/>
  <c r="N628"/>
  <c r="A629"/>
  <c r="B629"/>
  <c r="L629"/>
  <c r="N629"/>
  <c r="A630"/>
  <c r="B630"/>
  <c r="L630"/>
  <c r="N630"/>
  <c r="A631"/>
  <c r="B631"/>
  <c r="L631"/>
  <c r="N631"/>
  <c r="A632"/>
  <c r="B632"/>
  <c r="L632"/>
  <c r="N632"/>
  <c r="A633"/>
  <c r="B633"/>
  <c r="L633"/>
  <c r="N633"/>
  <c r="A634"/>
  <c r="B634"/>
  <c r="L634"/>
  <c r="N634"/>
  <c r="A635"/>
  <c r="B635"/>
  <c r="L635"/>
  <c r="N635"/>
  <c r="A636"/>
  <c r="B636"/>
  <c r="L636"/>
  <c r="N636"/>
  <c r="A637"/>
  <c r="B637"/>
  <c r="L637"/>
  <c r="N637"/>
  <c r="A638"/>
  <c r="B638"/>
  <c r="L638"/>
  <c r="N638"/>
  <c r="A639"/>
  <c r="B639"/>
  <c r="L639"/>
  <c r="N639"/>
  <c r="A640"/>
  <c r="B640"/>
  <c r="L640"/>
  <c r="N640"/>
  <c r="A641"/>
  <c r="B641"/>
  <c r="L641"/>
  <c r="N641"/>
  <c r="A642"/>
  <c r="B642"/>
  <c r="L642"/>
  <c r="N642"/>
  <c r="A643"/>
  <c r="B643"/>
  <c r="L643"/>
  <c r="N643"/>
  <c r="A644"/>
  <c r="B644"/>
  <c r="L644"/>
  <c r="N644"/>
  <c r="A645"/>
  <c r="B645"/>
  <c r="L645"/>
  <c r="N645"/>
  <c r="A646"/>
  <c r="B646"/>
  <c r="L646"/>
  <c r="N646"/>
  <c r="A647"/>
  <c r="B647"/>
  <c r="L647"/>
  <c r="N647"/>
  <c r="A648"/>
  <c r="B648"/>
  <c r="L648"/>
  <c r="N648"/>
  <c r="A649"/>
  <c r="B649"/>
  <c r="L649"/>
  <c r="N649"/>
  <c r="A650"/>
  <c r="B650"/>
  <c r="L650"/>
  <c r="N650"/>
  <c r="A651"/>
  <c r="B651"/>
  <c r="L651"/>
  <c r="N651"/>
  <c r="A652"/>
  <c r="B652"/>
  <c r="L652"/>
  <c r="N652"/>
  <c r="A653"/>
  <c r="B653"/>
  <c r="L653"/>
  <c r="N653"/>
  <c r="A654"/>
  <c r="B654"/>
  <c r="L654"/>
  <c r="N654"/>
  <c r="A655"/>
  <c r="B655"/>
  <c r="L655"/>
  <c r="N655"/>
  <c r="A656"/>
  <c r="B656"/>
  <c r="L656"/>
  <c r="N656"/>
  <c r="A657"/>
  <c r="B657"/>
  <c r="L657"/>
  <c r="N657"/>
  <c r="A658"/>
  <c r="B658"/>
  <c r="L658"/>
  <c r="N658"/>
  <c r="A659"/>
  <c r="B659"/>
  <c r="L659"/>
  <c r="N659"/>
  <c r="A660"/>
  <c r="B660"/>
  <c r="L660"/>
  <c r="N660"/>
  <c r="A661"/>
  <c r="B661"/>
  <c r="L661"/>
  <c r="N661"/>
  <c r="A662"/>
  <c r="B662"/>
  <c r="L662"/>
  <c r="N662"/>
  <c r="A663"/>
  <c r="B663"/>
  <c r="L663"/>
  <c r="N663"/>
  <c r="A664"/>
  <c r="B664"/>
  <c r="L664"/>
  <c r="N664"/>
  <c r="A665"/>
  <c r="B665"/>
  <c r="L665"/>
  <c r="N665"/>
  <c r="A666"/>
  <c r="B666"/>
  <c r="L666"/>
  <c r="N666"/>
  <c r="A667"/>
  <c r="B667"/>
  <c r="L667"/>
  <c r="N667"/>
  <c r="A668"/>
  <c r="B668"/>
  <c r="L668"/>
  <c r="N668"/>
  <c r="A669"/>
  <c r="B669"/>
  <c r="L669"/>
  <c r="N669"/>
  <c r="A670"/>
  <c r="B670"/>
  <c r="L670"/>
  <c r="N670"/>
  <c r="A671"/>
  <c r="B671"/>
  <c r="L671"/>
  <c r="N671"/>
  <c r="A672"/>
  <c r="B672"/>
  <c r="L672"/>
  <c r="N672"/>
  <c r="A673"/>
  <c r="B673"/>
  <c r="L673"/>
  <c r="N673"/>
  <c r="A674"/>
  <c r="B674"/>
  <c r="L674"/>
  <c r="N674"/>
  <c r="A675"/>
  <c r="B675"/>
  <c r="L675"/>
  <c r="N675"/>
  <c r="A676"/>
  <c r="B676"/>
  <c r="L676"/>
  <c r="N676"/>
  <c r="A677"/>
  <c r="B677"/>
  <c r="L677"/>
  <c r="N677"/>
  <c r="A678"/>
  <c r="B678"/>
  <c r="L678"/>
  <c r="N678"/>
  <c r="A679"/>
  <c r="B679"/>
  <c r="L679"/>
  <c r="N679"/>
  <c r="A680"/>
  <c r="B680"/>
  <c r="L680"/>
  <c r="N680"/>
  <c r="A681"/>
  <c r="B681"/>
  <c r="L681"/>
  <c r="N681"/>
  <c r="A682"/>
  <c r="B682"/>
  <c r="L682"/>
  <c r="N682"/>
  <c r="A683"/>
  <c r="B683"/>
  <c r="L683"/>
  <c r="N683"/>
  <c r="A684"/>
  <c r="B684"/>
  <c r="L684"/>
  <c r="N684"/>
  <c r="A685"/>
  <c r="B685"/>
  <c r="L685"/>
  <c r="N685"/>
  <c r="A686"/>
  <c r="B686"/>
  <c r="L686"/>
  <c r="N686"/>
  <c r="A687"/>
  <c r="B687"/>
  <c r="L687"/>
  <c r="N687"/>
  <c r="A688"/>
  <c r="B688"/>
  <c r="L688"/>
  <c r="N688"/>
  <c r="A689"/>
  <c r="B689"/>
  <c r="L689"/>
  <c r="N689"/>
  <c r="A690"/>
  <c r="B690"/>
  <c r="L690"/>
  <c r="N690"/>
  <c r="A691"/>
  <c r="B691"/>
  <c r="L691"/>
  <c r="N691"/>
  <c r="A692"/>
  <c r="B692"/>
  <c r="L692"/>
  <c r="N692"/>
  <c r="A693"/>
  <c r="B693"/>
  <c r="L693"/>
  <c r="N693"/>
  <c r="A694"/>
  <c r="B694"/>
  <c r="L694"/>
  <c r="N694"/>
  <c r="A695"/>
  <c r="B695"/>
  <c r="L695"/>
  <c r="N695"/>
  <c r="A696"/>
  <c r="B696"/>
  <c r="L696"/>
  <c r="N696"/>
  <c r="A697"/>
  <c r="B697"/>
  <c r="L697"/>
  <c r="N697"/>
  <c r="A698"/>
  <c r="B698"/>
  <c r="L698"/>
  <c r="N698"/>
  <c r="A699"/>
  <c r="B699"/>
  <c r="L699"/>
  <c r="N699"/>
  <c r="A700"/>
  <c r="B700"/>
  <c r="L700"/>
  <c r="N700"/>
  <c r="A701"/>
  <c r="B701"/>
  <c r="L701"/>
  <c r="N701"/>
  <c r="A702"/>
  <c r="B702"/>
  <c r="L702"/>
  <c r="N702"/>
  <c r="A703"/>
  <c r="B703"/>
  <c r="L703"/>
  <c r="N703"/>
  <c r="A704"/>
  <c r="B704"/>
  <c r="L704"/>
  <c r="N704"/>
  <c r="A705"/>
  <c r="B705"/>
  <c r="L705"/>
  <c r="N705"/>
  <c r="A706"/>
  <c r="B706"/>
  <c r="L706"/>
  <c r="N706"/>
  <c r="A707"/>
  <c r="B707"/>
  <c r="L707"/>
  <c r="N707"/>
  <c r="A708"/>
  <c r="B708"/>
  <c r="L708"/>
  <c r="N708"/>
  <c r="A709"/>
  <c r="B709"/>
  <c r="L709"/>
  <c r="N709"/>
  <c r="A710"/>
  <c r="B710"/>
  <c r="L710"/>
  <c r="N710"/>
  <c r="A711"/>
  <c r="B711"/>
  <c r="L711"/>
  <c r="N711"/>
  <c r="A712"/>
  <c r="B712"/>
  <c r="L712"/>
  <c r="N712"/>
  <c r="A713"/>
  <c r="B713"/>
  <c r="L713"/>
  <c r="N713"/>
  <c r="A714"/>
  <c r="B714"/>
  <c r="L714"/>
  <c r="N714"/>
  <c r="A715"/>
  <c r="B715"/>
  <c r="L715"/>
  <c r="N715"/>
  <c r="A716"/>
  <c r="B716"/>
  <c r="L716"/>
  <c r="N716"/>
  <c r="A717"/>
  <c r="B717"/>
  <c r="L717"/>
  <c r="N717"/>
  <c r="A718"/>
  <c r="B718"/>
  <c r="L718"/>
  <c r="N718"/>
  <c r="A719"/>
  <c r="B719"/>
  <c r="L719"/>
  <c r="N719"/>
  <c r="A720"/>
  <c r="B720"/>
  <c r="L720"/>
  <c r="N720"/>
  <c r="A721"/>
  <c r="B721"/>
  <c r="L721"/>
  <c r="N721"/>
  <c r="A722"/>
  <c r="B722"/>
  <c r="L722"/>
  <c r="N722"/>
  <c r="A723"/>
  <c r="B723"/>
  <c r="L723"/>
  <c r="N723"/>
  <c r="A724"/>
  <c r="B724"/>
  <c r="L724"/>
  <c r="N724"/>
  <c r="A725"/>
  <c r="B725"/>
  <c r="L725"/>
  <c r="N725"/>
  <c r="A726"/>
  <c r="B726"/>
  <c r="L726"/>
  <c r="N726"/>
  <c r="A727"/>
  <c r="B727"/>
  <c r="L727"/>
  <c r="N727"/>
  <c r="A728"/>
  <c r="B728"/>
  <c r="L728"/>
  <c r="N728"/>
  <c r="A729"/>
  <c r="B729"/>
  <c r="L729"/>
  <c r="N729"/>
  <c r="A730"/>
  <c r="B730"/>
  <c r="L730"/>
  <c r="N730"/>
  <c r="G57" i="70"/>
  <c r="H57"/>
  <c r="I57"/>
  <c r="J57"/>
  <c r="L57" s="1"/>
  <c r="M57"/>
  <c r="G58"/>
  <c r="H58"/>
  <c r="I58"/>
  <c r="J58"/>
  <c r="M58"/>
  <c r="G59"/>
  <c r="H59"/>
  <c r="I59"/>
  <c r="J59"/>
  <c r="K59"/>
  <c r="L59"/>
  <c r="M59"/>
  <c r="G60"/>
  <c r="H60"/>
  <c r="I60"/>
  <c r="J60"/>
  <c r="L60" s="1"/>
  <c r="M60"/>
  <c r="G61"/>
  <c r="H61"/>
  <c r="I61"/>
  <c r="J61"/>
  <c r="L61" s="1"/>
  <c r="M61"/>
  <c r="G62"/>
  <c r="H62"/>
  <c r="I62"/>
  <c r="K62" s="1"/>
  <c r="J62"/>
  <c r="M62"/>
  <c r="G63"/>
  <c r="H63"/>
  <c r="I63"/>
  <c r="J63"/>
  <c r="M63"/>
  <c r="G64"/>
  <c r="H64"/>
  <c r="I64"/>
  <c r="J64"/>
  <c r="M64"/>
  <c r="G65"/>
  <c r="H65"/>
  <c r="I65"/>
  <c r="J65"/>
  <c r="L65" s="1"/>
  <c r="M65"/>
  <c r="G66"/>
  <c r="H66"/>
  <c r="I66"/>
  <c r="J66"/>
  <c r="M66"/>
  <c r="G68"/>
  <c r="H68"/>
  <c r="I68"/>
  <c r="J68"/>
  <c r="L68" s="1"/>
  <c r="M68"/>
  <c r="G69"/>
  <c r="H69"/>
  <c r="I69"/>
  <c r="J69"/>
  <c r="M69"/>
  <c r="G70"/>
  <c r="H70"/>
  <c r="I70"/>
  <c r="J70"/>
  <c r="L70" s="1"/>
  <c r="M70"/>
  <c r="G71"/>
  <c r="H71"/>
  <c r="I71"/>
  <c r="J71"/>
  <c r="L71" s="1"/>
  <c r="M71"/>
  <c r="G72"/>
  <c r="H72"/>
  <c r="I72"/>
  <c r="J72"/>
  <c r="M72"/>
  <c r="G73"/>
  <c r="H73"/>
  <c r="I73"/>
  <c r="J73"/>
  <c r="L73" s="1"/>
  <c r="M73"/>
  <c r="G74"/>
  <c r="H74"/>
  <c r="I74"/>
  <c r="J74"/>
  <c r="M74"/>
  <c r="G75"/>
  <c r="H75"/>
  <c r="I75"/>
  <c r="J75"/>
  <c r="L75" s="1"/>
  <c r="M75"/>
  <c r="G76"/>
  <c r="H76"/>
  <c r="I76"/>
  <c r="J76"/>
  <c r="L76" s="1"/>
  <c r="M76"/>
  <c r="G77"/>
  <c r="H77"/>
  <c r="I77"/>
  <c r="J77"/>
  <c r="L77" s="1"/>
  <c r="M77"/>
  <c r="G78"/>
  <c r="H78"/>
  <c r="I78"/>
  <c r="J78"/>
  <c r="L78" s="1"/>
  <c r="M78"/>
  <c r="G79"/>
  <c r="H79"/>
  <c r="I79"/>
  <c r="J79"/>
  <c r="L79" s="1"/>
  <c r="M79"/>
  <c r="G80"/>
  <c r="H80"/>
  <c r="I80"/>
  <c r="J80"/>
  <c r="M80"/>
  <c r="G81"/>
  <c r="H81"/>
  <c r="I81"/>
  <c r="J81"/>
  <c r="M81"/>
  <c r="G82"/>
  <c r="H82"/>
  <c r="I82"/>
  <c r="J82"/>
  <c r="L82" s="1"/>
  <c r="M82"/>
  <c r="G83"/>
  <c r="H83"/>
  <c r="I83"/>
  <c r="K83" s="1"/>
  <c r="J83"/>
  <c r="M83"/>
  <c r="G84"/>
  <c r="H84"/>
  <c r="I84"/>
  <c r="J84"/>
  <c r="L84" s="1"/>
  <c r="M84"/>
  <c r="G49"/>
  <c r="H49"/>
  <c r="I49"/>
  <c r="J49"/>
  <c r="M49"/>
  <c r="L83" l="1"/>
  <c r="L81"/>
  <c r="J67"/>
  <c r="L67" s="1"/>
  <c r="J155"/>
  <c r="H154"/>
  <c r="H157"/>
  <c r="H132"/>
  <c r="L132" s="1"/>
  <c r="L49"/>
  <c r="K132"/>
  <c r="L144"/>
  <c r="L146"/>
  <c r="L142"/>
  <c r="K109"/>
  <c r="L145"/>
  <c r="L141"/>
  <c r="L62"/>
  <c r="L109"/>
  <c r="L143"/>
  <c r="L182"/>
  <c r="L161"/>
  <c r="L66"/>
  <c r="L150"/>
  <c r="L174"/>
  <c r="L64"/>
  <c r="L58"/>
  <c r="L172"/>
  <c r="L170"/>
  <c r="L165"/>
  <c r="L63"/>
  <c r="L180"/>
  <c r="L178"/>
  <c r="L176"/>
  <c r="L157"/>
  <c r="L154"/>
  <c r="L148"/>
  <c r="L152"/>
  <c r="K78"/>
  <c r="K66"/>
  <c r="L183"/>
  <c r="L179"/>
  <c r="L175"/>
  <c r="L171"/>
  <c r="L163"/>
  <c r="L155"/>
  <c r="L151"/>
  <c r="L147"/>
  <c r="K81"/>
  <c r="K77"/>
  <c r="K64"/>
  <c r="L181"/>
  <c r="L177"/>
  <c r="L173"/>
  <c r="L167"/>
  <c r="L159"/>
  <c r="L153"/>
  <c r="L149"/>
  <c r="K79"/>
  <c r="K84"/>
  <c r="K75"/>
  <c r="K63"/>
  <c r="K58"/>
  <c r="K182"/>
  <c r="K180"/>
  <c r="K178"/>
  <c r="K176"/>
  <c r="K174"/>
  <c r="K172"/>
  <c r="K170"/>
  <c r="L166"/>
  <c r="L162"/>
  <c r="L158"/>
  <c r="K154"/>
  <c r="K152"/>
  <c r="K150"/>
  <c r="K148"/>
  <c r="K71"/>
  <c r="K60"/>
  <c r="K183"/>
  <c r="K181"/>
  <c r="K179"/>
  <c r="K177"/>
  <c r="K175"/>
  <c r="K173"/>
  <c r="K171"/>
  <c r="L168"/>
  <c r="L164"/>
  <c r="L160"/>
  <c r="L156"/>
  <c r="K155"/>
  <c r="K153"/>
  <c r="K151"/>
  <c r="K149"/>
  <c r="K147"/>
  <c r="K72"/>
  <c r="K69"/>
  <c r="K73"/>
  <c r="K68"/>
  <c r="K61"/>
  <c r="K169"/>
  <c r="K167"/>
  <c r="K165"/>
  <c r="K163"/>
  <c r="K161"/>
  <c r="K159"/>
  <c r="K157"/>
  <c r="K70"/>
  <c r="K65"/>
  <c r="K57"/>
  <c r="K168"/>
  <c r="K166"/>
  <c r="K164"/>
  <c r="K162"/>
  <c r="K160"/>
  <c r="K158"/>
  <c r="K156"/>
  <c r="K80"/>
  <c r="K74"/>
  <c r="L74"/>
  <c r="L169"/>
  <c r="L72"/>
  <c r="K76"/>
  <c r="L80"/>
  <c r="K82"/>
  <c r="L69"/>
  <c r="K49"/>
  <c r="G47"/>
  <c r="H47"/>
  <c r="I47"/>
  <c r="J47"/>
  <c r="K47"/>
  <c r="L47"/>
  <c r="M47"/>
  <c r="G44"/>
  <c r="H44"/>
  <c r="I44"/>
  <c r="J44"/>
  <c r="K44"/>
  <c r="L44"/>
  <c r="M44"/>
  <c r="G43"/>
  <c r="H43"/>
  <c r="I43"/>
  <c r="J43"/>
  <c r="K43"/>
  <c r="L43"/>
  <c r="M43"/>
  <c r="G45"/>
  <c r="H45"/>
  <c r="I45"/>
  <c r="K45" s="1"/>
  <c r="J45"/>
  <c r="M45"/>
  <c r="G46"/>
  <c r="H46"/>
  <c r="I46"/>
  <c r="J46"/>
  <c r="K46"/>
  <c r="L46"/>
  <c r="M46"/>
  <c r="G48"/>
  <c r="H48"/>
  <c r="I48"/>
  <c r="J48"/>
  <c r="K48"/>
  <c r="L48"/>
  <c r="M48"/>
  <c r="G50"/>
  <c r="H50"/>
  <c r="I50"/>
  <c r="J50"/>
  <c r="K50"/>
  <c r="L50"/>
  <c r="M50"/>
  <c r="G51"/>
  <c r="H51"/>
  <c r="I51"/>
  <c r="J51"/>
  <c r="K51"/>
  <c r="L51"/>
  <c r="M51"/>
  <c r="G52"/>
  <c r="H52"/>
  <c r="I52"/>
  <c r="J52"/>
  <c r="L52" s="1"/>
  <c r="K52"/>
  <c r="M52"/>
  <c r="G53"/>
  <c r="H53"/>
  <c r="I53"/>
  <c r="K53" s="1"/>
  <c r="J53"/>
  <c r="L53" s="1"/>
  <c r="M53"/>
  <c r="G54"/>
  <c r="H54"/>
  <c r="I54"/>
  <c r="J54"/>
  <c r="L54" s="1"/>
  <c r="K54"/>
  <c r="M54"/>
  <c r="G55"/>
  <c r="H55"/>
  <c r="I55"/>
  <c r="K55" s="1"/>
  <c r="J55"/>
  <c r="M55"/>
  <c r="G56"/>
  <c r="H56"/>
  <c r="I56"/>
  <c r="K56" s="1"/>
  <c r="J56"/>
  <c r="L56" s="1"/>
  <c r="M56"/>
  <c r="G31"/>
  <c r="H31"/>
  <c r="I31"/>
  <c r="K31" s="1"/>
  <c r="J31"/>
  <c r="L31" s="1"/>
  <c r="M31"/>
  <c r="G30"/>
  <c r="H30"/>
  <c r="I30"/>
  <c r="K30" s="1"/>
  <c r="J30"/>
  <c r="L30" s="1"/>
  <c r="M30"/>
  <c r="G29"/>
  <c r="H29"/>
  <c r="I29"/>
  <c r="K29" s="1"/>
  <c r="J29"/>
  <c r="L29" s="1"/>
  <c r="M29"/>
  <c r="G28"/>
  <c r="H28"/>
  <c r="I28"/>
  <c r="J28"/>
  <c r="L28" s="1"/>
  <c r="K28"/>
  <c r="M28"/>
  <c r="G26"/>
  <c r="H26"/>
  <c r="I26"/>
  <c r="J26"/>
  <c r="L26" s="1"/>
  <c r="M26"/>
  <c r="G25"/>
  <c r="H25"/>
  <c r="I25"/>
  <c r="J25"/>
  <c r="L25" s="1"/>
  <c r="K25"/>
  <c r="M25"/>
  <c r="G24"/>
  <c r="H24"/>
  <c r="I24"/>
  <c r="K24" s="1"/>
  <c r="J24"/>
  <c r="L24" s="1"/>
  <c r="M24"/>
  <c r="G23"/>
  <c r="H23"/>
  <c r="I23"/>
  <c r="J23"/>
  <c r="L23" s="1"/>
  <c r="M23"/>
  <c r="G22"/>
  <c r="H22"/>
  <c r="I22"/>
  <c r="K22" s="1"/>
  <c r="J22"/>
  <c r="L22" s="1"/>
  <c r="M22"/>
  <c r="G20"/>
  <c r="H20"/>
  <c r="I20"/>
  <c r="J20"/>
  <c r="M20"/>
  <c r="G21"/>
  <c r="H21"/>
  <c r="I21"/>
  <c r="K21" s="1"/>
  <c r="J21"/>
  <c r="L21" s="1"/>
  <c r="M21"/>
  <c r="G19"/>
  <c r="H19"/>
  <c r="I19"/>
  <c r="J19"/>
  <c r="M19"/>
  <c r="G18"/>
  <c r="H18"/>
  <c r="I18"/>
  <c r="J18"/>
  <c r="L18" s="1"/>
  <c r="M18"/>
  <c r="G17"/>
  <c r="H17"/>
  <c r="I17"/>
  <c r="J17"/>
  <c r="M17"/>
  <c r="G95"/>
  <c r="H95"/>
  <c r="I95"/>
  <c r="J95"/>
  <c r="M95"/>
  <c r="L95" l="1"/>
  <c r="L17"/>
  <c r="K19"/>
  <c r="K23"/>
  <c r="K17"/>
  <c r="K20"/>
  <c r="K26"/>
  <c r="L20"/>
  <c r="L19"/>
  <c r="L55"/>
  <c r="L45"/>
  <c r="K18"/>
  <c r="K95"/>
  <c r="M88" l="1"/>
  <c r="G12"/>
  <c r="M185" l="1"/>
  <c r="M90"/>
  <c r="M91"/>
  <c r="M92"/>
  <c r="M93"/>
  <c r="M94"/>
  <c r="M96"/>
  <c r="M97"/>
  <c r="M98"/>
  <c r="M99"/>
  <c r="M184"/>
  <c r="M89"/>
  <c r="M13"/>
  <c r="M14"/>
  <c r="M15"/>
  <c r="M16"/>
  <c r="M27"/>
  <c r="M37"/>
  <c r="M38"/>
  <c r="M39"/>
  <c r="M40"/>
  <c r="M41"/>
  <c r="M42"/>
  <c r="M87"/>
  <c r="M12"/>
  <c r="B15" i="75"/>
  <c r="C15"/>
  <c r="D15"/>
  <c r="A15" s="1"/>
  <c r="E15"/>
  <c r="F15"/>
  <c r="G15"/>
  <c r="I15"/>
  <c r="B16"/>
  <c r="C16"/>
  <c r="D16"/>
  <c r="A16" s="1"/>
  <c r="E16"/>
  <c r="F16"/>
  <c r="G16"/>
  <c r="I16"/>
  <c r="J16" s="1"/>
  <c r="B17"/>
  <c r="C17"/>
  <c r="D17"/>
  <c r="A17" s="1"/>
  <c r="E17"/>
  <c r="F17"/>
  <c r="G17"/>
  <c r="I17"/>
  <c r="J17" s="1"/>
  <c r="B18"/>
  <c r="C18"/>
  <c r="D18"/>
  <c r="A18" s="1"/>
  <c r="E18"/>
  <c r="F18"/>
  <c r="G18"/>
  <c r="I18"/>
  <c r="J18" s="1"/>
  <c r="B19"/>
  <c r="C19"/>
  <c r="D19"/>
  <c r="A19" s="1"/>
  <c r="E19"/>
  <c r="F19"/>
  <c r="G19"/>
  <c r="I19"/>
  <c r="J19" s="1"/>
  <c r="B20"/>
  <c r="C20"/>
  <c r="D20"/>
  <c r="A20" s="1"/>
  <c r="E20"/>
  <c r="F20"/>
  <c r="G20"/>
  <c r="I20"/>
  <c r="J20" s="1"/>
  <c r="B21"/>
  <c r="C21"/>
  <c r="D21"/>
  <c r="A21" s="1"/>
  <c r="E21"/>
  <c r="F21"/>
  <c r="G21"/>
  <c r="I21"/>
  <c r="J21" s="1"/>
  <c r="B22"/>
  <c r="C22"/>
  <c r="D22"/>
  <c r="A22" s="1"/>
  <c r="E22"/>
  <c r="F22"/>
  <c r="G22"/>
  <c r="I22"/>
  <c r="J22" s="1"/>
  <c r="B23"/>
  <c r="C23"/>
  <c r="D23"/>
  <c r="A23" s="1"/>
  <c r="E23"/>
  <c r="F23"/>
  <c r="G23"/>
  <c r="I23"/>
  <c r="J23" s="1"/>
  <c r="B24"/>
  <c r="C24"/>
  <c r="D24"/>
  <c r="A24" s="1"/>
  <c r="E24"/>
  <c r="F24"/>
  <c r="G24"/>
  <c r="I24"/>
  <c r="J24" s="1"/>
  <c r="B25"/>
  <c r="C25"/>
  <c r="D25"/>
  <c r="A25" s="1"/>
  <c r="E25"/>
  <c r="F25"/>
  <c r="G25"/>
  <c r="I25"/>
  <c r="J25" s="1"/>
  <c r="B26"/>
  <c r="C26"/>
  <c r="D26"/>
  <c r="A26" s="1"/>
  <c r="E26"/>
  <c r="F26"/>
  <c r="G26"/>
  <c r="I26"/>
  <c r="J26" s="1"/>
  <c r="B27"/>
  <c r="C27"/>
  <c r="D27"/>
  <c r="A27" s="1"/>
  <c r="E27"/>
  <c r="F27"/>
  <c r="G27"/>
  <c r="I27"/>
  <c r="J27" s="1"/>
  <c r="B28"/>
  <c r="C28"/>
  <c r="D28"/>
  <c r="A28" s="1"/>
  <c r="E28"/>
  <c r="F28"/>
  <c r="G28"/>
  <c r="I28"/>
  <c r="B29"/>
  <c r="C29"/>
  <c r="D29"/>
  <c r="A29" s="1"/>
  <c r="E29"/>
  <c r="F29"/>
  <c r="G29"/>
  <c r="I29"/>
  <c r="J29" s="1"/>
  <c r="B30"/>
  <c r="C30"/>
  <c r="D30"/>
  <c r="A30" s="1"/>
  <c r="E30"/>
  <c r="F30"/>
  <c r="G30"/>
  <c r="I30"/>
  <c r="J30" s="1"/>
  <c r="B31"/>
  <c r="C31"/>
  <c r="D31"/>
  <c r="A31" s="1"/>
  <c r="E31"/>
  <c r="F31"/>
  <c r="G31"/>
  <c r="I31"/>
  <c r="J31" s="1"/>
  <c r="B32"/>
  <c r="C32"/>
  <c r="D32"/>
  <c r="A32" s="1"/>
  <c r="E32"/>
  <c r="F32"/>
  <c r="G32"/>
  <c r="I32"/>
  <c r="B33"/>
  <c r="C33"/>
  <c r="D33"/>
  <c r="A33" s="1"/>
  <c r="E33"/>
  <c r="F33"/>
  <c r="G33"/>
  <c r="I33"/>
  <c r="J33" s="1"/>
  <c r="B34"/>
  <c r="C34"/>
  <c r="D34"/>
  <c r="A34" s="1"/>
  <c r="E34"/>
  <c r="F34"/>
  <c r="G34"/>
  <c r="I34"/>
  <c r="J34" s="1"/>
  <c r="B35"/>
  <c r="C35"/>
  <c r="D35"/>
  <c r="A35" s="1"/>
  <c r="E35"/>
  <c r="F35"/>
  <c r="G35"/>
  <c r="I35"/>
  <c r="J35" s="1"/>
  <c r="B36"/>
  <c r="C36"/>
  <c r="D36"/>
  <c r="A36" s="1"/>
  <c r="E36"/>
  <c r="F36"/>
  <c r="G36"/>
  <c r="I36"/>
  <c r="J36" s="1"/>
  <c r="B37"/>
  <c r="C37"/>
  <c r="D37"/>
  <c r="A37" s="1"/>
  <c r="E37"/>
  <c r="F37"/>
  <c r="G37"/>
  <c r="I37"/>
  <c r="B38"/>
  <c r="C38"/>
  <c r="D38"/>
  <c r="A38" s="1"/>
  <c r="E38"/>
  <c r="F38"/>
  <c r="G38"/>
  <c r="I38"/>
  <c r="J38" s="1"/>
  <c r="B39"/>
  <c r="C39"/>
  <c r="D39"/>
  <c r="A39" s="1"/>
  <c r="E39"/>
  <c r="F39"/>
  <c r="G39"/>
  <c r="I39"/>
  <c r="B40"/>
  <c r="C40"/>
  <c r="D40"/>
  <c r="A40" s="1"/>
  <c r="E40"/>
  <c r="F40"/>
  <c r="G40"/>
  <c r="I40"/>
  <c r="J40" s="1"/>
  <c r="B41"/>
  <c r="C41"/>
  <c r="D41"/>
  <c r="A41" s="1"/>
  <c r="E41"/>
  <c r="F41"/>
  <c r="G41"/>
  <c r="I41"/>
  <c r="B42"/>
  <c r="C42"/>
  <c r="D42"/>
  <c r="A42" s="1"/>
  <c r="E42"/>
  <c r="F42"/>
  <c r="G42"/>
  <c r="I42"/>
  <c r="J42" s="1"/>
  <c r="B43"/>
  <c r="C43"/>
  <c r="D43"/>
  <c r="A43" s="1"/>
  <c r="E43"/>
  <c r="F43"/>
  <c r="G43"/>
  <c r="I43"/>
  <c r="B44"/>
  <c r="C44"/>
  <c r="D44"/>
  <c r="A44" s="1"/>
  <c r="E44"/>
  <c r="F44"/>
  <c r="G44"/>
  <c r="I44"/>
  <c r="J44" s="1"/>
  <c r="B45"/>
  <c r="C45"/>
  <c r="D45"/>
  <c r="A45" s="1"/>
  <c r="E45"/>
  <c r="F45"/>
  <c r="G45"/>
  <c r="I45"/>
  <c r="B46"/>
  <c r="C46"/>
  <c r="D46"/>
  <c r="A46" s="1"/>
  <c r="E46"/>
  <c r="F46"/>
  <c r="G46"/>
  <c r="I46"/>
  <c r="B47"/>
  <c r="C47"/>
  <c r="D47"/>
  <c r="A47" s="1"/>
  <c r="E47"/>
  <c r="F47"/>
  <c r="G47"/>
  <c r="I47"/>
  <c r="J47" s="1"/>
  <c r="B48"/>
  <c r="C48"/>
  <c r="D48"/>
  <c r="A48" s="1"/>
  <c r="E48"/>
  <c r="F48"/>
  <c r="G48"/>
  <c r="I48"/>
  <c r="J48" s="1"/>
  <c r="B49"/>
  <c r="C49"/>
  <c r="D49"/>
  <c r="A49" s="1"/>
  <c r="E49"/>
  <c r="F49"/>
  <c r="G49"/>
  <c r="I49"/>
  <c r="J49" s="1"/>
  <c r="B50"/>
  <c r="C50"/>
  <c r="D50"/>
  <c r="A50" s="1"/>
  <c r="E50"/>
  <c r="F50"/>
  <c r="G50"/>
  <c r="I50"/>
  <c r="B51"/>
  <c r="C51"/>
  <c r="D51"/>
  <c r="A51" s="1"/>
  <c r="E51"/>
  <c r="F51"/>
  <c r="G51"/>
  <c r="I51"/>
  <c r="B52"/>
  <c r="C52"/>
  <c r="D52"/>
  <c r="A52" s="1"/>
  <c r="E52"/>
  <c r="F52"/>
  <c r="G52"/>
  <c r="I52"/>
  <c r="B53"/>
  <c r="C53"/>
  <c r="D53"/>
  <c r="A53" s="1"/>
  <c r="E53"/>
  <c r="F53"/>
  <c r="G53"/>
  <c r="I53"/>
  <c r="B54"/>
  <c r="C54"/>
  <c r="D54"/>
  <c r="A54" s="1"/>
  <c r="E54"/>
  <c r="F54"/>
  <c r="G54"/>
  <c r="I54"/>
  <c r="B55"/>
  <c r="C55"/>
  <c r="D55"/>
  <c r="A55" s="1"/>
  <c r="E55"/>
  <c r="F55"/>
  <c r="G55"/>
  <c r="I55"/>
  <c r="B56"/>
  <c r="C56"/>
  <c r="D56"/>
  <c r="A56" s="1"/>
  <c r="E56"/>
  <c r="F56"/>
  <c r="G56"/>
  <c r="I56"/>
  <c r="J56" s="1"/>
  <c r="B57"/>
  <c r="C57"/>
  <c r="D57"/>
  <c r="A57" s="1"/>
  <c r="E57"/>
  <c r="F57"/>
  <c r="G57"/>
  <c r="I57"/>
  <c r="J57" s="1"/>
  <c r="B58"/>
  <c r="C58"/>
  <c r="D58"/>
  <c r="A58" s="1"/>
  <c r="E58"/>
  <c r="F58"/>
  <c r="G58"/>
  <c r="I58"/>
  <c r="J58" s="1"/>
  <c r="B59"/>
  <c r="C59"/>
  <c r="D59"/>
  <c r="A59" s="1"/>
  <c r="E59"/>
  <c r="F59"/>
  <c r="G59"/>
  <c r="I59"/>
  <c r="B60"/>
  <c r="C60"/>
  <c r="D60"/>
  <c r="A60" s="1"/>
  <c r="E60"/>
  <c r="F60"/>
  <c r="G60"/>
  <c r="I60"/>
  <c r="B61"/>
  <c r="C61"/>
  <c r="D61"/>
  <c r="A61" s="1"/>
  <c r="E61"/>
  <c r="F61"/>
  <c r="G61"/>
  <c r="I61"/>
  <c r="B62"/>
  <c r="C62"/>
  <c r="D62"/>
  <c r="A62" s="1"/>
  <c r="E62"/>
  <c r="F62"/>
  <c r="G62"/>
  <c r="I62"/>
  <c r="B63"/>
  <c r="C63"/>
  <c r="D63"/>
  <c r="A63" s="1"/>
  <c r="E63"/>
  <c r="F63"/>
  <c r="G63"/>
  <c r="I63"/>
  <c r="B64"/>
  <c r="C64"/>
  <c r="D64"/>
  <c r="A64" s="1"/>
  <c r="E64"/>
  <c r="F64"/>
  <c r="G64"/>
  <c r="I64"/>
  <c r="B65"/>
  <c r="C65"/>
  <c r="D65"/>
  <c r="A65" s="1"/>
  <c r="E65"/>
  <c r="F65"/>
  <c r="G65"/>
  <c r="I65"/>
  <c r="B66"/>
  <c r="C66"/>
  <c r="D66"/>
  <c r="A66" s="1"/>
  <c r="E66"/>
  <c r="F66"/>
  <c r="G66"/>
  <c r="I66"/>
  <c r="B67"/>
  <c r="C67"/>
  <c r="D67"/>
  <c r="A67" s="1"/>
  <c r="E67"/>
  <c r="F67"/>
  <c r="G67"/>
  <c r="I67"/>
  <c r="B68"/>
  <c r="C68"/>
  <c r="D68"/>
  <c r="A68" s="1"/>
  <c r="E68"/>
  <c r="F68"/>
  <c r="G68"/>
  <c r="I68"/>
  <c r="B69"/>
  <c r="C69"/>
  <c r="D69"/>
  <c r="A69" s="1"/>
  <c r="E69"/>
  <c r="F69"/>
  <c r="G69"/>
  <c r="I69"/>
  <c r="B70"/>
  <c r="C70"/>
  <c r="D70"/>
  <c r="A70" s="1"/>
  <c r="E70"/>
  <c r="F70"/>
  <c r="G70"/>
  <c r="I70"/>
  <c r="B71"/>
  <c r="C71"/>
  <c r="D71"/>
  <c r="A71" s="1"/>
  <c r="E71"/>
  <c r="F71"/>
  <c r="G71"/>
  <c r="I71"/>
  <c r="J63" l="1"/>
  <c r="J59"/>
  <c r="J43"/>
  <c r="J61"/>
  <c r="J41"/>
  <c r="J37"/>
  <c r="J55"/>
  <c r="J62"/>
  <c r="J60"/>
  <c r="J54"/>
  <c r="J52"/>
  <c r="J32"/>
  <c r="J69"/>
  <c r="J50"/>
  <c r="J46"/>
  <c r="J45"/>
  <c r="J67"/>
  <c r="J64"/>
  <c r="J39"/>
  <c r="J51"/>
  <c r="J65"/>
  <c r="J71"/>
  <c r="J66"/>
  <c r="J28"/>
  <c r="J70"/>
  <c r="J68"/>
  <c r="H15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J53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J15"/>
  <c r="A731" i="88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J42" i="70" l="1"/>
  <c r="I42"/>
  <c r="H42"/>
  <c r="G42"/>
  <c r="K42" s="1"/>
  <c r="J41"/>
  <c r="I41"/>
  <c r="H41"/>
  <c r="G41"/>
  <c r="I40"/>
  <c r="G40"/>
  <c r="I39"/>
  <c r="G39"/>
  <c r="I38"/>
  <c r="G38"/>
  <c r="L731" i="88"/>
  <c r="N731"/>
  <c r="L732"/>
  <c r="N732"/>
  <c r="L733"/>
  <c r="N733"/>
  <c r="L734"/>
  <c r="N734"/>
  <c r="L735"/>
  <c r="N735"/>
  <c r="L736"/>
  <c r="N736"/>
  <c r="L737"/>
  <c r="N737"/>
  <c r="L738"/>
  <c r="N738"/>
  <c r="L739"/>
  <c r="N739"/>
  <c r="L740"/>
  <c r="N740"/>
  <c r="L741"/>
  <c r="N741"/>
  <c r="L742"/>
  <c r="N742"/>
  <c r="L743"/>
  <c r="N743"/>
  <c r="L744"/>
  <c r="N744"/>
  <c r="L745"/>
  <c r="N745"/>
  <c r="L746"/>
  <c r="N746"/>
  <c r="L747"/>
  <c r="N747"/>
  <c r="L748"/>
  <c r="N748"/>
  <c r="L749"/>
  <c r="N749"/>
  <c r="L750"/>
  <c r="N750"/>
  <c r="L751"/>
  <c r="N751"/>
  <c r="L752"/>
  <c r="N752"/>
  <c r="L753"/>
  <c r="N753"/>
  <c r="L754"/>
  <c r="N754"/>
  <c r="L755"/>
  <c r="N755"/>
  <c r="L756"/>
  <c r="N756"/>
  <c r="L757"/>
  <c r="N757"/>
  <c r="L758"/>
  <c r="N758"/>
  <c r="L759"/>
  <c r="N759"/>
  <c r="L760"/>
  <c r="N760"/>
  <c r="L761"/>
  <c r="N761"/>
  <c r="L762"/>
  <c r="N762"/>
  <c r="L763"/>
  <c r="N763"/>
  <c r="L764"/>
  <c r="N764"/>
  <c r="L765"/>
  <c r="N765"/>
  <c r="L766"/>
  <c r="N766"/>
  <c r="L767"/>
  <c r="N767"/>
  <c r="L768"/>
  <c r="N768"/>
  <c r="L769"/>
  <c r="N769"/>
  <c r="L770"/>
  <c r="N770"/>
  <c r="L771"/>
  <c r="N771"/>
  <c r="L772"/>
  <c r="N772"/>
  <c r="L773"/>
  <c r="N773"/>
  <c r="L774"/>
  <c r="N774"/>
  <c r="L775"/>
  <c r="N775"/>
  <c r="L776"/>
  <c r="N776"/>
  <c r="L777"/>
  <c r="N777"/>
  <c r="L778"/>
  <c r="N778"/>
  <c r="L779"/>
  <c r="N779"/>
  <c r="L780"/>
  <c r="N780"/>
  <c r="L781"/>
  <c r="N781"/>
  <c r="L782"/>
  <c r="N782"/>
  <c r="L783"/>
  <c r="N783"/>
  <c r="L784"/>
  <c r="N784"/>
  <c r="L785"/>
  <c r="N785"/>
  <c r="L786"/>
  <c r="N786"/>
  <c r="L787"/>
  <c r="N787"/>
  <c r="L788"/>
  <c r="N788"/>
  <c r="L789"/>
  <c r="N789"/>
  <c r="L790"/>
  <c r="N790"/>
  <c r="L791"/>
  <c r="N791"/>
  <c r="L792"/>
  <c r="N792"/>
  <c r="L793"/>
  <c r="N793"/>
  <c r="L794"/>
  <c r="N794"/>
  <c r="L795"/>
  <c r="N795"/>
  <c r="L796"/>
  <c r="N796"/>
  <c r="L797"/>
  <c r="N797"/>
  <c r="L798"/>
  <c r="N798"/>
  <c r="L799"/>
  <c r="N799"/>
  <c r="L800"/>
  <c r="N800"/>
  <c r="L801"/>
  <c r="N801"/>
  <c r="L802"/>
  <c r="N802"/>
  <c r="L803"/>
  <c r="N803"/>
  <c r="L804"/>
  <c r="N804"/>
  <c r="L805"/>
  <c r="N805"/>
  <c r="L806"/>
  <c r="N806"/>
  <c r="L807"/>
  <c r="N807"/>
  <c r="L808"/>
  <c r="N808"/>
  <c r="L809"/>
  <c r="N809"/>
  <c r="L810"/>
  <c r="N810"/>
  <c r="L811"/>
  <c r="N811"/>
  <c r="L812"/>
  <c r="N812"/>
  <c r="L813"/>
  <c r="N813"/>
  <c r="L814"/>
  <c r="N814"/>
  <c r="L815"/>
  <c r="N815"/>
  <c r="L816"/>
  <c r="N816"/>
  <c r="L817"/>
  <c r="N817"/>
  <c r="L818"/>
  <c r="N818"/>
  <c r="L819"/>
  <c r="N819"/>
  <c r="L820"/>
  <c r="N820"/>
  <c r="L821"/>
  <c r="N821"/>
  <c r="L822"/>
  <c r="N822"/>
  <c r="L823"/>
  <c r="N823"/>
  <c r="L824"/>
  <c r="N824"/>
  <c r="L825"/>
  <c r="N825"/>
  <c r="L826"/>
  <c r="N826"/>
  <c r="L827"/>
  <c r="N827"/>
  <c r="L828"/>
  <c r="N828"/>
  <c r="L829"/>
  <c r="N829"/>
  <c r="L830"/>
  <c r="N830"/>
  <c r="L831"/>
  <c r="N831"/>
  <c r="L832"/>
  <c r="N832"/>
  <c r="L833"/>
  <c r="N833"/>
  <c r="L834"/>
  <c r="N834"/>
  <c r="L835"/>
  <c r="N835"/>
  <c r="L836"/>
  <c r="N836"/>
  <c r="L837"/>
  <c r="N837"/>
  <c r="L838"/>
  <c r="N838"/>
  <c r="L839"/>
  <c r="N839"/>
  <c r="L840"/>
  <c r="N840"/>
  <c r="L841"/>
  <c r="N841"/>
  <c r="L842"/>
  <c r="N842"/>
  <c r="L843"/>
  <c r="N843"/>
  <c r="L844"/>
  <c r="N844"/>
  <c r="L845"/>
  <c r="N845"/>
  <c r="L846"/>
  <c r="N846"/>
  <c r="L847"/>
  <c r="N847"/>
  <c r="L848"/>
  <c r="N848"/>
  <c r="L849"/>
  <c r="N849"/>
  <c r="L850"/>
  <c r="N850"/>
  <c r="L851"/>
  <c r="N851"/>
  <c r="L852"/>
  <c r="N852"/>
  <c r="L853"/>
  <c r="N853"/>
  <c r="L854"/>
  <c r="N854"/>
  <c r="L855"/>
  <c r="N855"/>
  <c r="L856"/>
  <c r="N856"/>
  <c r="L857"/>
  <c r="N857"/>
  <c r="L858"/>
  <c r="N858"/>
  <c r="L859"/>
  <c r="N859"/>
  <c r="L860"/>
  <c r="N860"/>
  <c r="L861"/>
  <c r="N861"/>
  <c r="L862"/>
  <c r="N862"/>
  <c r="L863"/>
  <c r="N863"/>
  <c r="L864"/>
  <c r="N864"/>
  <c r="L865"/>
  <c r="N865"/>
  <c r="L866"/>
  <c r="N866"/>
  <c r="L867"/>
  <c r="N867"/>
  <c r="L868"/>
  <c r="N868"/>
  <c r="L869"/>
  <c r="N869"/>
  <c r="L870"/>
  <c r="N870"/>
  <c r="L871"/>
  <c r="N871"/>
  <c r="L872"/>
  <c r="N872"/>
  <c r="L873"/>
  <c r="N873"/>
  <c r="L874"/>
  <c r="N874"/>
  <c r="L875"/>
  <c r="N875"/>
  <c r="L876"/>
  <c r="N876"/>
  <c r="L877"/>
  <c r="N877"/>
  <c r="L878"/>
  <c r="N878"/>
  <c r="L879"/>
  <c r="N879"/>
  <c r="L880"/>
  <c r="N880"/>
  <c r="L881"/>
  <c r="N881"/>
  <c r="L882"/>
  <c r="N882"/>
  <c r="L883"/>
  <c r="N883"/>
  <c r="L884"/>
  <c r="N884"/>
  <c r="L885"/>
  <c r="N885"/>
  <c r="L886"/>
  <c r="N886"/>
  <c r="L887"/>
  <c r="N887"/>
  <c r="L888"/>
  <c r="N888"/>
  <c r="L889"/>
  <c r="N889"/>
  <c r="L890"/>
  <c r="N890"/>
  <c r="L891"/>
  <c r="N891"/>
  <c r="L892"/>
  <c r="N892"/>
  <c r="L893"/>
  <c r="N893"/>
  <c r="L894"/>
  <c r="N894"/>
  <c r="L895"/>
  <c r="N895"/>
  <c r="L896"/>
  <c r="N896"/>
  <c r="L897"/>
  <c r="N897"/>
  <c r="L898"/>
  <c r="N898"/>
  <c r="L899"/>
  <c r="N899"/>
  <c r="L900"/>
  <c r="N900"/>
  <c r="L901"/>
  <c r="N901"/>
  <c r="L902"/>
  <c r="N902"/>
  <c r="L903"/>
  <c r="N903"/>
  <c r="L904"/>
  <c r="N904"/>
  <c r="L905"/>
  <c r="N905"/>
  <c r="L906"/>
  <c r="N906"/>
  <c r="L907"/>
  <c r="N907"/>
  <c r="L908"/>
  <c r="N908"/>
  <c r="L909"/>
  <c r="N909"/>
  <c r="L910"/>
  <c r="N910"/>
  <c r="L911"/>
  <c r="N911"/>
  <c r="L912"/>
  <c r="N912"/>
  <c r="L913"/>
  <c r="N913"/>
  <c r="L914"/>
  <c r="N914"/>
  <c r="L915"/>
  <c r="N915"/>
  <c r="L916"/>
  <c r="N916"/>
  <c r="L917"/>
  <c r="N917"/>
  <c r="L918"/>
  <c r="N918"/>
  <c r="L919"/>
  <c r="N919"/>
  <c r="L920"/>
  <c r="N920"/>
  <c r="L921"/>
  <c r="N921"/>
  <c r="L922"/>
  <c r="N922"/>
  <c r="L923"/>
  <c r="N923"/>
  <c r="L924"/>
  <c r="N924"/>
  <c r="L925"/>
  <c r="N925"/>
  <c r="L926"/>
  <c r="N926"/>
  <c r="L927"/>
  <c r="N927"/>
  <c r="L928"/>
  <c r="N928"/>
  <c r="L929"/>
  <c r="N929"/>
  <c r="L930"/>
  <c r="N930"/>
  <c r="L931"/>
  <c r="N931"/>
  <c r="L932"/>
  <c r="N932"/>
  <c r="L933"/>
  <c r="N933"/>
  <c r="L934"/>
  <c r="N934"/>
  <c r="L935"/>
  <c r="N935"/>
  <c r="L936"/>
  <c r="N936"/>
  <c r="L937"/>
  <c r="N937"/>
  <c r="L938"/>
  <c r="N938"/>
  <c r="L939"/>
  <c r="N939"/>
  <c r="L940"/>
  <c r="N940"/>
  <c r="L941"/>
  <c r="N941"/>
  <c r="L942"/>
  <c r="N942"/>
  <c r="L943"/>
  <c r="N943"/>
  <c r="L944"/>
  <c r="N944"/>
  <c r="L945"/>
  <c r="N945"/>
  <c r="L946"/>
  <c r="N946"/>
  <c r="L947"/>
  <c r="N947"/>
  <c r="L948"/>
  <c r="N948"/>
  <c r="L949"/>
  <c r="N949"/>
  <c r="L950"/>
  <c r="N950"/>
  <c r="L951"/>
  <c r="N951"/>
  <c r="L952"/>
  <c r="N952"/>
  <c r="L953"/>
  <c r="N953"/>
  <c r="L954"/>
  <c r="N954"/>
  <c r="L955"/>
  <c r="N955"/>
  <c r="L956"/>
  <c r="N956"/>
  <c r="L957"/>
  <c r="N957"/>
  <c r="L958"/>
  <c r="N958"/>
  <c r="L959"/>
  <c r="N959"/>
  <c r="L960"/>
  <c r="N960"/>
  <c r="L961"/>
  <c r="N961"/>
  <c r="L962"/>
  <c r="N962"/>
  <c r="L963"/>
  <c r="N963"/>
  <c r="L964"/>
  <c r="N964"/>
  <c r="L965"/>
  <c r="N965"/>
  <c r="L966"/>
  <c r="N966"/>
  <c r="L967"/>
  <c r="N967"/>
  <c r="L968"/>
  <c r="N968"/>
  <c r="L969"/>
  <c r="N969"/>
  <c r="L970"/>
  <c r="N970"/>
  <c r="L971"/>
  <c r="N971"/>
  <c r="L972"/>
  <c r="N972"/>
  <c r="L973"/>
  <c r="N973"/>
  <c r="L974"/>
  <c r="N974"/>
  <c r="L975"/>
  <c r="N975"/>
  <c r="L976"/>
  <c r="N976"/>
  <c r="L977"/>
  <c r="N977"/>
  <c r="L978"/>
  <c r="N978"/>
  <c r="L979"/>
  <c r="N979"/>
  <c r="L980"/>
  <c r="N980"/>
  <c r="L981"/>
  <c r="N981"/>
  <c r="L982"/>
  <c r="N982"/>
  <c r="L983"/>
  <c r="N983"/>
  <c r="L984"/>
  <c r="N984"/>
  <c r="L985"/>
  <c r="N985"/>
  <c r="L986"/>
  <c r="N986"/>
  <c r="L987"/>
  <c r="N987"/>
  <c r="L988"/>
  <c r="N988"/>
  <c r="L989"/>
  <c r="N989"/>
  <c r="L990"/>
  <c r="N990"/>
  <c r="L991"/>
  <c r="N991"/>
  <c r="L992"/>
  <c r="N992"/>
  <c r="L993"/>
  <c r="N993"/>
  <c r="L994"/>
  <c r="N994"/>
  <c r="L995"/>
  <c r="N995"/>
  <c r="L996"/>
  <c r="N996"/>
  <c r="L997"/>
  <c r="N997"/>
  <c r="L998"/>
  <c r="N998"/>
  <c r="L999"/>
  <c r="N999"/>
  <c r="L1000"/>
  <c r="N1000"/>
  <c r="L1001"/>
  <c r="N1001"/>
  <c r="L1002"/>
  <c r="N1002"/>
  <c r="L1003"/>
  <c r="N1003"/>
  <c r="L1004"/>
  <c r="N1004"/>
  <c r="L1005"/>
  <c r="N1005"/>
  <c r="L1006"/>
  <c r="N1006"/>
  <c r="L1007"/>
  <c r="N1007"/>
  <c r="L1008"/>
  <c r="N1008"/>
  <c r="L1009"/>
  <c r="N1009"/>
  <c r="L1010"/>
  <c r="N1010"/>
  <c r="L1011"/>
  <c r="N1011"/>
  <c r="L1012"/>
  <c r="N1012"/>
  <c r="L1013"/>
  <c r="N1013"/>
  <c r="L1014"/>
  <c r="N1014"/>
  <c r="L1015"/>
  <c r="N1015"/>
  <c r="L1016"/>
  <c r="N1016"/>
  <c r="L1017"/>
  <c r="N1017"/>
  <c r="L1018"/>
  <c r="N1018"/>
  <c r="L1019"/>
  <c r="N1019"/>
  <c r="L1020"/>
  <c r="N1020"/>
  <c r="L1021"/>
  <c r="N1021"/>
  <c r="L1022"/>
  <c r="N1022"/>
  <c r="L1023"/>
  <c r="N1023"/>
  <c r="L1024"/>
  <c r="N1024"/>
  <c r="L1025"/>
  <c r="N1025"/>
  <c r="L1026"/>
  <c r="N1026"/>
  <c r="L1027"/>
  <c r="N1027"/>
  <c r="L1028"/>
  <c r="N1028"/>
  <c r="L1029"/>
  <c r="N1029"/>
  <c r="L1030"/>
  <c r="N1030"/>
  <c r="L1031"/>
  <c r="N1031"/>
  <c r="L1032"/>
  <c r="N1032"/>
  <c r="L1033"/>
  <c r="N1033"/>
  <c r="L1034"/>
  <c r="N1034"/>
  <c r="L1035"/>
  <c r="N1035"/>
  <c r="L1036"/>
  <c r="N1036"/>
  <c r="L1037"/>
  <c r="N1037"/>
  <c r="L1038"/>
  <c r="N1038"/>
  <c r="L1039"/>
  <c r="N1039"/>
  <c r="L1040"/>
  <c r="N1040"/>
  <c r="L1041"/>
  <c r="N1041"/>
  <c r="L1042"/>
  <c r="N1042"/>
  <c r="L1043"/>
  <c r="N1043"/>
  <c r="L1044"/>
  <c r="N1044"/>
  <c r="L1045"/>
  <c r="N1045"/>
  <c r="L1046"/>
  <c r="N1046"/>
  <c r="L1047"/>
  <c r="N1047"/>
  <c r="L1048"/>
  <c r="N1048"/>
  <c r="L1049"/>
  <c r="N1049"/>
  <c r="L1050"/>
  <c r="N1050"/>
  <c r="L1051"/>
  <c r="N1051"/>
  <c r="L1052"/>
  <c r="N1052"/>
  <c r="L1053"/>
  <c r="N1053"/>
  <c r="L1054"/>
  <c r="N1054"/>
  <c r="L1055"/>
  <c r="N1055"/>
  <c r="L1056"/>
  <c r="N1056"/>
  <c r="L1057"/>
  <c r="N1057"/>
  <c r="L1058"/>
  <c r="N1058"/>
  <c r="L1059"/>
  <c r="N1059"/>
  <c r="L1060"/>
  <c r="N1060"/>
  <c r="L1061"/>
  <c r="N1061"/>
  <c r="L1062"/>
  <c r="N1062"/>
  <c r="L1063"/>
  <c r="N1063"/>
  <c r="L1064"/>
  <c r="N1064"/>
  <c r="L1065"/>
  <c r="N1065"/>
  <c r="L1066"/>
  <c r="N1066"/>
  <c r="L1067"/>
  <c r="N1067"/>
  <c r="L1068"/>
  <c r="N1068"/>
  <c r="L1069"/>
  <c r="N1069"/>
  <c r="L1070"/>
  <c r="N1070"/>
  <c r="L1071"/>
  <c r="N1071"/>
  <c r="L1072"/>
  <c r="N1072"/>
  <c r="L1073"/>
  <c r="N1073"/>
  <c r="L1074"/>
  <c r="N1074"/>
  <c r="L1075"/>
  <c r="N1075"/>
  <c r="L1076"/>
  <c r="N1076"/>
  <c r="L1077"/>
  <c r="N1077"/>
  <c r="L1078"/>
  <c r="N1078"/>
  <c r="L1079"/>
  <c r="N1079"/>
  <c r="L1080"/>
  <c r="N1080"/>
  <c r="L1081"/>
  <c r="N1081"/>
  <c r="L1082"/>
  <c r="N1082"/>
  <c r="L1083"/>
  <c r="N1083"/>
  <c r="L1084"/>
  <c r="N1084"/>
  <c r="L1085"/>
  <c r="N1085"/>
  <c r="L1086"/>
  <c r="N1086"/>
  <c r="L1087"/>
  <c r="N1087"/>
  <c r="L1088"/>
  <c r="N1088"/>
  <c r="L1089"/>
  <c r="N1089"/>
  <c r="L1090"/>
  <c r="N1090"/>
  <c r="L1091"/>
  <c r="N1091"/>
  <c r="L1092"/>
  <c r="N1092"/>
  <c r="L1093"/>
  <c r="N1093"/>
  <c r="L1094"/>
  <c r="N1094"/>
  <c r="L1095"/>
  <c r="N1095"/>
  <c r="L1096"/>
  <c r="N1096"/>
  <c r="L1097"/>
  <c r="N1097"/>
  <c r="L1098"/>
  <c r="N1098"/>
  <c r="L1099"/>
  <c r="N1099"/>
  <c r="L1100"/>
  <c r="N1100"/>
  <c r="L1101"/>
  <c r="N1101"/>
  <c r="L1102"/>
  <c r="N1102"/>
  <c r="L1103"/>
  <c r="N1103"/>
  <c r="L1104"/>
  <c r="N1104"/>
  <c r="L1105"/>
  <c r="N1105"/>
  <c r="L1106"/>
  <c r="N1106"/>
  <c r="L1107"/>
  <c r="N1107"/>
  <c r="L1108"/>
  <c r="N1108"/>
  <c r="L1109"/>
  <c r="N1109"/>
  <c r="L1110"/>
  <c r="N1110"/>
  <c r="L1111"/>
  <c r="N1111"/>
  <c r="L1112"/>
  <c r="N1112"/>
  <c r="L1113"/>
  <c r="N1113"/>
  <c r="L1114"/>
  <c r="N1114"/>
  <c r="L1115"/>
  <c r="N1115"/>
  <c r="L1116"/>
  <c r="N1116"/>
  <c r="L1117"/>
  <c r="N1117"/>
  <c r="L1118"/>
  <c r="N1118"/>
  <c r="L1119"/>
  <c r="N1119"/>
  <c r="L1120"/>
  <c r="N1120"/>
  <c r="L1121"/>
  <c r="N1121"/>
  <c r="L1122"/>
  <c r="N1122"/>
  <c r="L1123"/>
  <c r="N1123"/>
  <c r="L1124"/>
  <c r="N1124"/>
  <c r="L1125"/>
  <c r="N1125"/>
  <c r="L1126"/>
  <c r="N1126"/>
  <c r="L1127"/>
  <c r="N1127"/>
  <c r="L1128"/>
  <c r="N1128"/>
  <c r="L1129"/>
  <c r="N1129"/>
  <c r="L1130"/>
  <c r="N1130"/>
  <c r="L1131"/>
  <c r="N1131"/>
  <c r="L1132"/>
  <c r="N1132"/>
  <c r="L1133"/>
  <c r="N1133"/>
  <c r="L1134"/>
  <c r="N1134"/>
  <c r="L1135"/>
  <c r="N1135"/>
  <c r="L1136"/>
  <c r="N1136"/>
  <c r="L1137"/>
  <c r="N1137"/>
  <c r="L1138"/>
  <c r="N1138"/>
  <c r="L1139"/>
  <c r="N1139"/>
  <c r="L1140"/>
  <c r="N1140"/>
  <c r="L1141"/>
  <c r="N1141"/>
  <c r="L1142"/>
  <c r="N1142"/>
  <c r="L1143"/>
  <c r="N1143"/>
  <c r="L1144"/>
  <c r="N1144"/>
  <c r="L1145"/>
  <c r="N1145"/>
  <c r="L1146"/>
  <c r="N1146"/>
  <c r="L1147"/>
  <c r="N1147"/>
  <c r="L1148"/>
  <c r="N1148"/>
  <c r="L1149"/>
  <c r="N1149"/>
  <c r="L1150"/>
  <c r="N1150"/>
  <c r="L1151"/>
  <c r="N1151"/>
  <c r="L1152"/>
  <c r="N1152"/>
  <c r="L1153"/>
  <c r="N1153"/>
  <c r="L1154"/>
  <c r="N1154"/>
  <c r="L1155"/>
  <c r="N1155"/>
  <c r="L1156"/>
  <c r="N1156"/>
  <c r="L1157"/>
  <c r="N1157"/>
  <c r="L1158"/>
  <c r="N1158"/>
  <c r="L1159"/>
  <c r="N1159"/>
  <c r="L1160"/>
  <c r="N1160"/>
  <c r="L1161"/>
  <c r="N1161"/>
  <c r="L1162"/>
  <c r="N1162"/>
  <c r="L1163"/>
  <c r="N1163"/>
  <c r="L1164"/>
  <c r="N1164"/>
  <c r="L1165"/>
  <c r="N1165"/>
  <c r="L1166"/>
  <c r="N1166"/>
  <c r="L1167"/>
  <c r="N1167"/>
  <c r="L1168"/>
  <c r="N1168"/>
  <c r="L1169"/>
  <c r="N1169"/>
  <c r="L1170"/>
  <c r="N1170"/>
  <c r="L1171"/>
  <c r="N1171"/>
  <c r="L1172"/>
  <c r="N1172"/>
  <c r="L1173"/>
  <c r="N1173"/>
  <c r="L1174"/>
  <c r="N1174"/>
  <c r="L1175"/>
  <c r="N1175"/>
  <c r="L1176"/>
  <c r="N1176"/>
  <c r="L1177"/>
  <c r="N1177"/>
  <c r="L1178"/>
  <c r="N1178"/>
  <c r="L1179"/>
  <c r="N1179"/>
  <c r="L1180"/>
  <c r="N1180"/>
  <c r="L1181"/>
  <c r="N1181"/>
  <c r="L1182"/>
  <c r="N1182"/>
  <c r="L1183"/>
  <c r="N1183"/>
  <c r="L1184"/>
  <c r="N1184"/>
  <c r="L1185"/>
  <c r="N1185"/>
  <c r="L1186"/>
  <c r="N1186"/>
  <c r="L1187"/>
  <c r="N1187"/>
  <c r="L1188"/>
  <c r="N1188"/>
  <c r="L1189"/>
  <c r="N1189"/>
  <c r="L1190"/>
  <c r="N1190"/>
  <c r="L1191"/>
  <c r="N1191"/>
  <c r="L1192"/>
  <c r="N1192"/>
  <c r="L1193"/>
  <c r="N1193"/>
  <c r="L1194"/>
  <c r="N1194"/>
  <c r="L1195"/>
  <c r="N1195"/>
  <c r="L1196"/>
  <c r="N1196"/>
  <c r="L1197"/>
  <c r="N1197"/>
  <c r="L1198"/>
  <c r="N1198"/>
  <c r="L1199"/>
  <c r="N1199"/>
  <c r="L1200"/>
  <c r="N1200"/>
  <c r="L1201"/>
  <c r="N1201"/>
  <c r="L1202"/>
  <c r="N1202"/>
  <c r="L1203"/>
  <c r="N1203"/>
  <c r="L1204"/>
  <c r="N1204"/>
  <c r="L1205"/>
  <c r="N1205"/>
  <c r="L1206"/>
  <c r="N1206"/>
  <c r="L1207"/>
  <c r="N1207"/>
  <c r="L1208"/>
  <c r="N1208"/>
  <c r="L1209"/>
  <c r="N1209"/>
  <c r="L1210"/>
  <c r="N1210"/>
  <c r="L1211"/>
  <c r="N1211"/>
  <c r="L1212"/>
  <c r="N1212"/>
  <c r="L1213"/>
  <c r="N1213"/>
  <c r="L1214"/>
  <c r="N1214"/>
  <c r="L1215"/>
  <c r="N1215"/>
  <c r="L1216"/>
  <c r="N1216"/>
  <c r="L1217"/>
  <c r="N1217"/>
  <c r="L1218"/>
  <c r="N1218"/>
  <c r="L1219"/>
  <c r="N1219"/>
  <c r="L1220"/>
  <c r="N1220"/>
  <c r="L1221"/>
  <c r="N1221"/>
  <c r="L1222"/>
  <c r="N1222"/>
  <c r="L1223"/>
  <c r="N1223"/>
  <c r="L1224"/>
  <c r="N1224"/>
  <c r="L1225"/>
  <c r="N1225"/>
  <c r="L1226"/>
  <c r="N1226"/>
  <c r="L1227"/>
  <c r="N1227"/>
  <c r="L1228"/>
  <c r="N1228"/>
  <c r="L1229"/>
  <c r="N1229"/>
  <c r="L1230"/>
  <c r="N1230"/>
  <c r="L1231"/>
  <c r="N1231"/>
  <c r="L1232"/>
  <c r="N1232"/>
  <c r="L1233"/>
  <c r="N1233"/>
  <c r="L1234"/>
  <c r="N1234"/>
  <c r="L1235"/>
  <c r="N1235"/>
  <c r="L1236"/>
  <c r="N1236"/>
  <c r="L1237"/>
  <c r="N1237"/>
  <c r="L1238"/>
  <c r="N1238"/>
  <c r="L1239"/>
  <c r="N1239"/>
  <c r="L1240"/>
  <c r="N1240"/>
  <c r="L1241"/>
  <c r="N1241"/>
  <c r="L1242"/>
  <c r="N1242"/>
  <c r="L1243"/>
  <c r="N1243"/>
  <c r="L1244"/>
  <c r="N1244"/>
  <c r="L1245"/>
  <c r="N1245"/>
  <c r="L1246"/>
  <c r="N1246"/>
  <c r="L1247"/>
  <c r="N1247"/>
  <c r="L1248"/>
  <c r="N1248"/>
  <c r="L1249"/>
  <c r="N1249"/>
  <c r="L1250"/>
  <c r="N1250"/>
  <c r="L1251"/>
  <c r="N1251"/>
  <c r="L1252"/>
  <c r="N1252"/>
  <c r="L1253"/>
  <c r="N1253"/>
  <c r="L1254"/>
  <c r="N1254"/>
  <c r="L1255"/>
  <c r="N1255"/>
  <c r="L1256"/>
  <c r="N1256"/>
  <c r="L1257"/>
  <c r="N1257"/>
  <c r="L1258"/>
  <c r="N1258"/>
  <c r="L1259"/>
  <c r="N1259"/>
  <c r="L1260"/>
  <c r="N1260"/>
  <c r="L1261"/>
  <c r="N1261"/>
  <c r="L1262"/>
  <c r="N1262"/>
  <c r="L1263"/>
  <c r="N1263"/>
  <c r="L1264"/>
  <c r="N1264"/>
  <c r="L1265"/>
  <c r="N1265"/>
  <c r="L1266"/>
  <c r="N1266"/>
  <c r="L1267"/>
  <c r="N1267"/>
  <c r="L1268"/>
  <c r="N1268"/>
  <c r="L1269"/>
  <c r="N1269"/>
  <c r="L1270"/>
  <c r="N1270"/>
  <c r="L1271"/>
  <c r="N1271"/>
  <c r="L1272"/>
  <c r="N1272"/>
  <c r="L1273"/>
  <c r="N1273"/>
  <c r="L1274"/>
  <c r="N1274"/>
  <c r="L1275"/>
  <c r="N1275"/>
  <c r="L1276"/>
  <c r="N1276"/>
  <c r="L1277"/>
  <c r="N1277"/>
  <c r="L1278"/>
  <c r="N1278"/>
  <c r="L1279"/>
  <c r="N1279"/>
  <c r="L1280"/>
  <c r="N1280"/>
  <c r="L1281"/>
  <c r="N1281"/>
  <c r="L1282"/>
  <c r="N1282"/>
  <c r="L1283"/>
  <c r="N1283"/>
  <c r="L1284"/>
  <c r="N1284"/>
  <c r="L1285"/>
  <c r="N1285"/>
  <c r="L1286"/>
  <c r="N1286"/>
  <c r="L1287"/>
  <c r="N1287"/>
  <c r="L1288"/>
  <c r="N1288"/>
  <c r="L1289"/>
  <c r="N1289"/>
  <c r="L1290"/>
  <c r="N1290"/>
  <c r="L1291"/>
  <c r="N1291"/>
  <c r="L1292"/>
  <c r="N1292"/>
  <c r="L1293"/>
  <c r="N1293"/>
  <c r="L1294"/>
  <c r="N1294"/>
  <c r="L1295"/>
  <c r="N1295"/>
  <c r="L1296"/>
  <c r="N1296"/>
  <c r="L1297"/>
  <c r="N1297"/>
  <c r="L1298"/>
  <c r="N1298"/>
  <c r="L1299"/>
  <c r="N1299"/>
  <c r="L1300"/>
  <c r="N1300"/>
  <c r="L1301"/>
  <c r="N1301"/>
  <c r="L1302"/>
  <c r="N1302"/>
  <c r="L1303"/>
  <c r="N1303"/>
  <c r="L1304"/>
  <c r="N1304"/>
  <c r="L1305"/>
  <c r="N1305"/>
  <c r="L1306"/>
  <c r="N1306"/>
  <c r="L1307"/>
  <c r="N1307"/>
  <c r="L1308"/>
  <c r="N1308"/>
  <c r="L1309"/>
  <c r="N1309"/>
  <c r="L1310"/>
  <c r="N1310"/>
  <c r="L1311"/>
  <c r="N1311"/>
  <c r="L1312"/>
  <c r="N1312"/>
  <c r="L1313"/>
  <c r="N1313"/>
  <c r="L1314"/>
  <c r="N1314"/>
  <c r="L1315"/>
  <c r="N1315"/>
  <c r="L1316"/>
  <c r="N1316"/>
  <c r="L1317"/>
  <c r="N1317"/>
  <c r="L1318"/>
  <c r="N1318"/>
  <c r="L1319"/>
  <c r="N1319"/>
  <c r="L1320"/>
  <c r="N1320"/>
  <c r="L1321"/>
  <c r="N1321"/>
  <c r="L1322"/>
  <c r="N1322"/>
  <c r="L1323"/>
  <c r="N1323"/>
  <c r="K41" i="70" l="1"/>
  <c r="L41"/>
  <c r="L42"/>
  <c r="K38"/>
  <c r="K39"/>
  <c r="K40"/>
  <c r="D7" i="87" l="1"/>
  <c r="C14" i="75"/>
  <c r="B75" s="1"/>
  <c r="B60" i="84"/>
  <c r="B59"/>
  <c r="F59" s="1"/>
  <c r="B58"/>
  <c r="F58" s="1"/>
  <c r="B57"/>
  <c r="F57" s="1"/>
  <c r="B56"/>
  <c r="F56" s="1"/>
  <c r="B55"/>
  <c r="F55" s="1"/>
  <c r="B54"/>
  <c r="F54" s="1"/>
  <c r="B53"/>
  <c r="F53" s="1"/>
  <c r="B52"/>
  <c r="F52" s="1"/>
  <c r="B51"/>
  <c r="F51" s="1"/>
  <c r="B50"/>
  <c r="F50" s="1"/>
  <c r="B49"/>
  <c r="F49" s="1"/>
  <c r="B48"/>
  <c r="F48" s="1"/>
  <c r="B47"/>
  <c r="F47" s="1"/>
  <c r="B46"/>
  <c r="F46" s="1"/>
  <c r="B45"/>
  <c r="F45" s="1"/>
  <c r="B44"/>
  <c r="F44" s="1"/>
  <c r="B43"/>
  <c r="F43" s="1"/>
  <c r="B42"/>
  <c r="F42" s="1"/>
  <c r="B41"/>
  <c r="F41" s="1"/>
  <c r="B40"/>
  <c r="F40" s="1"/>
  <c r="B39"/>
  <c r="F39" s="1"/>
  <c r="B38"/>
  <c r="B37"/>
  <c r="B36"/>
  <c r="B35"/>
  <c r="B34"/>
  <c r="B33"/>
  <c r="B32"/>
  <c r="B31"/>
  <c r="B30"/>
  <c r="B29"/>
  <c r="B28"/>
  <c r="B27"/>
  <c r="B26"/>
  <c r="B25"/>
  <c r="B24"/>
  <c r="B23"/>
  <c r="F23" s="1"/>
  <c r="B22"/>
  <c r="F22" s="1"/>
  <c r="B21"/>
  <c r="F21" s="1"/>
  <c r="B20"/>
  <c r="F20" s="1"/>
  <c r="B19"/>
  <c r="F19" s="1"/>
  <c r="B18"/>
  <c r="F18" s="1"/>
  <c r="B17"/>
  <c r="F17" s="1"/>
  <c r="B16"/>
  <c r="F16" s="1"/>
  <c r="B15"/>
  <c r="F15" s="1"/>
  <c r="B14"/>
  <c r="A14" s="1"/>
  <c r="C60"/>
  <c r="D60"/>
  <c r="E60"/>
  <c r="F60"/>
  <c r="G60"/>
  <c r="H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G14"/>
  <c r="H14"/>
  <c r="I13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B61"/>
  <c r="F61" s="1"/>
  <c r="C61"/>
  <c r="D61"/>
  <c r="E61"/>
  <c r="G61"/>
  <c r="H61"/>
  <c r="B62"/>
  <c r="C62"/>
  <c r="D62"/>
  <c r="E62"/>
  <c r="F62"/>
  <c r="G62"/>
  <c r="H62"/>
  <c r="B63"/>
  <c r="F63" s="1"/>
  <c r="C63"/>
  <c r="D63"/>
  <c r="E63"/>
  <c r="G63"/>
  <c r="H63"/>
  <c r="B64"/>
  <c r="C64"/>
  <c r="D64"/>
  <c r="E64"/>
  <c r="F64"/>
  <c r="G64"/>
  <c r="H64"/>
  <c r="B65"/>
  <c r="F65" s="1"/>
  <c r="C65"/>
  <c r="D65"/>
  <c r="E65"/>
  <c r="G65"/>
  <c r="H65"/>
  <c r="B66"/>
  <c r="C66"/>
  <c r="D66"/>
  <c r="E66"/>
  <c r="G66"/>
  <c r="H66"/>
  <c r="B67"/>
  <c r="C67"/>
  <c r="D67"/>
  <c r="E67"/>
  <c r="G67"/>
  <c r="H67"/>
  <c r="B68"/>
  <c r="C68"/>
  <c r="D68"/>
  <c r="E68"/>
  <c r="G68"/>
  <c r="H68"/>
  <c r="B69"/>
  <c r="C69"/>
  <c r="D69"/>
  <c r="E69"/>
  <c r="G69"/>
  <c r="H69"/>
  <c r="B70"/>
  <c r="C70"/>
  <c r="D70"/>
  <c r="E70"/>
  <c r="G70"/>
  <c r="H70"/>
  <c r="B71"/>
  <c r="C71"/>
  <c r="D71"/>
  <c r="E71"/>
  <c r="G71"/>
  <c r="H71"/>
  <c r="B72"/>
  <c r="C72"/>
  <c r="D72"/>
  <c r="E72"/>
  <c r="G72"/>
  <c r="H72"/>
  <c r="B73"/>
  <c r="C73"/>
  <c r="D73"/>
  <c r="E73"/>
  <c r="G73"/>
  <c r="H73"/>
  <c r="B74"/>
  <c r="C74"/>
  <c r="D74"/>
  <c r="E74"/>
  <c r="G74"/>
  <c r="H74"/>
  <c r="B75"/>
  <c r="C75"/>
  <c r="D75"/>
  <c r="E75"/>
  <c r="G75"/>
  <c r="H75"/>
  <c r="B76"/>
  <c r="C76"/>
  <c r="D76"/>
  <c r="E76"/>
  <c r="G76"/>
  <c r="H76"/>
  <c r="B77"/>
  <c r="C77"/>
  <c r="D77"/>
  <c r="E77"/>
  <c r="G77"/>
  <c r="H77"/>
  <c r="B78"/>
  <c r="C78"/>
  <c r="D78"/>
  <c r="E78"/>
  <c r="G78"/>
  <c r="H78"/>
  <c r="B79"/>
  <c r="C79"/>
  <c r="D79"/>
  <c r="E79"/>
  <c r="G79"/>
  <c r="H79"/>
  <c r="B80"/>
  <c r="C80"/>
  <c r="D80"/>
  <c r="E80"/>
  <c r="G80"/>
  <c r="H80"/>
  <c r="B81"/>
  <c r="C81"/>
  <c r="D81"/>
  <c r="E81"/>
  <c r="G81"/>
  <c r="H81"/>
  <c r="B82"/>
  <c r="C82"/>
  <c r="D82"/>
  <c r="E82"/>
  <c r="G82"/>
  <c r="H82"/>
  <c r="B83"/>
  <c r="C83"/>
  <c r="D83"/>
  <c r="E83"/>
  <c r="G83"/>
  <c r="H83"/>
  <c r="B84"/>
  <c r="C84"/>
  <c r="D84"/>
  <c r="E84"/>
  <c r="G84"/>
  <c r="H84"/>
  <c r="B85"/>
  <c r="A85" s="1"/>
  <c r="C85"/>
  <c r="D85"/>
  <c r="E85"/>
  <c r="I85" s="1"/>
  <c r="G85"/>
  <c r="H85"/>
  <c r="B86"/>
  <c r="A86" s="1"/>
  <c r="C86"/>
  <c r="D86"/>
  <c r="E86"/>
  <c r="I86" s="1"/>
  <c r="G86"/>
  <c r="H86"/>
  <c r="B87"/>
  <c r="A87" s="1"/>
  <c r="C87"/>
  <c r="D87"/>
  <c r="E87"/>
  <c r="I87" s="1"/>
  <c r="G87"/>
  <c r="H87"/>
  <c r="B88"/>
  <c r="A88" s="1"/>
  <c r="C88"/>
  <c r="D88"/>
  <c r="E88"/>
  <c r="I88" s="1"/>
  <c r="G88"/>
  <c r="H88"/>
  <c r="B89"/>
  <c r="A89" s="1"/>
  <c r="C89"/>
  <c r="D89"/>
  <c r="E89"/>
  <c r="I89" s="1"/>
  <c r="G89"/>
  <c r="H89"/>
  <c r="B90"/>
  <c r="A90" s="1"/>
  <c r="C90"/>
  <c r="D90"/>
  <c r="E90"/>
  <c r="I90" s="1"/>
  <c r="G90"/>
  <c r="H90"/>
  <c r="B91"/>
  <c r="A91" s="1"/>
  <c r="C91"/>
  <c r="D91"/>
  <c r="E91"/>
  <c r="I91" s="1"/>
  <c r="G91"/>
  <c r="H91"/>
  <c r="B92"/>
  <c r="A92" s="1"/>
  <c r="C92"/>
  <c r="D92"/>
  <c r="E92"/>
  <c r="I92" s="1"/>
  <c r="G92"/>
  <c r="H92"/>
  <c r="B93"/>
  <c r="A93" s="1"/>
  <c r="C93"/>
  <c r="D93"/>
  <c r="E93"/>
  <c r="I93" s="1"/>
  <c r="G93"/>
  <c r="H93"/>
  <c r="B94"/>
  <c r="A94" s="1"/>
  <c r="C94"/>
  <c r="D94"/>
  <c r="E94"/>
  <c r="I94" s="1"/>
  <c r="G94"/>
  <c r="H94"/>
  <c r="B95"/>
  <c r="A95" s="1"/>
  <c r="C95"/>
  <c r="D95"/>
  <c r="E95"/>
  <c r="I95" s="1"/>
  <c r="G95"/>
  <c r="H95"/>
  <c r="B96"/>
  <c r="A96" s="1"/>
  <c r="C96"/>
  <c r="D96"/>
  <c r="E96"/>
  <c r="I96" s="1"/>
  <c r="G96"/>
  <c r="H96"/>
  <c r="B97"/>
  <c r="A97" s="1"/>
  <c r="C97"/>
  <c r="D97"/>
  <c r="E97"/>
  <c r="I97" s="1"/>
  <c r="G97"/>
  <c r="H97"/>
  <c r="B98"/>
  <c r="A98" s="1"/>
  <c r="C98"/>
  <c r="D98"/>
  <c r="E98"/>
  <c r="I98" s="1"/>
  <c r="G98"/>
  <c r="H98"/>
  <c r="B99"/>
  <c r="A99" s="1"/>
  <c r="C99"/>
  <c r="D99"/>
  <c r="E99"/>
  <c r="I99" s="1"/>
  <c r="G99"/>
  <c r="H99"/>
  <c r="B100"/>
  <c r="A100" s="1"/>
  <c r="C100"/>
  <c r="D100"/>
  <c r="E100"/>
  <c r="I100" s="1"/>
  <c r="G100"/>
  <c r="H100"/>
  <c r="B101"/>
  <c r="A101" s="1"/>
  <c r="C101"/>
  <c r="D101"/>
  <c r="E101"/>
  <c r="I101" s="1"/>
  <c r="G101"/>
  <c r="H101"/>
  <c r="B102"/>
  <c r="A102" s="1"/>
  <c r="C102"/>
  <c r="D102"/>
  <c r="E102"/>
  <c r="I102" s="1"/>
  <c r="G102"/>
  <c r="H102"/>
  <c r="B103"/>
  <c r="A103" s="1"/>
  <c r="C103"/>
  <c r="D103"/>
  <c r="E103"/>
  <c r="I103" s="1"/>
  <c r="G103"/>
  <c r="H103"/>
  <c r="B104"/>
  <c r="A104" s="1"/>
  <c r="C104"/>
  <c r="D104"/>
  <c r="E104"/>
  <c r="I104" s="1"/>
  <c r="G104"/>
  <c r="H104"/>
  <c r="B105"/>
  <c r="A105" s="1"/>
  <c r="C105"/>
  <c r="D105"/>
  <c r="E105"/>
  <c r="I105" s="1"/>
  <c r="G105"/>
  <c r="H105"/>
  <c r="B106"/>
  <c r="A106" s="1"/>
  <c r="C106"/>
  <c r="D106"/>
  <c r="E106"/>
  <c r="I106" s="1"/>
  <c r="G106"/>
  <c r="H106"/>
  <c r="B107"/>
  <c r="A107" s="1"/>
  <c r="C107"/>
  <c r="D107"/>
  <c r="E107"/>
  <c r="I107" s="1"/>
  <c r="G107"/>
  <c r="H107"/>
  <c r="B108"/>
  <c r="A108" s="1"/>
  <c r="C108"/>
  <c r="D108"/>
  <c r="E108"/>
  <c r="I108" s="1"/>
  <c r="G108"/>
  <c r="H108"/>
  <c r="B109"/>
  <c r="A109" s="1"/>
  <c r="C109"/>
  <c r="D109"/>
  <c r="E109"/>
  <c r="I109" s="1"/>
  <c r="G109"/>
  <c r="H109"/>
  <c r="B110"/>
  <c r="A110" s="1"/>
  <c r="C110"/>
  <c r="D110"/>
  <c r="E110"/>
  <c r="I110" s="1"/>
  <c r="G110"/>
  <c r="H110"/>
  <c r="B111"/>
  <c r="A111" s="1"/>
  <c r="C111"/>
  <c r="D111"/>
  <c r="E111"/>
  <c r="I111" s="1"/>
  <c r="G111"/>
  <c r="H111"/>
  <c r="B112"/>
  <c r="A112" s="1"/>
  <c r="C112"/>
  <c r="D112"/>
  <c r="E112"/>
  <c r="I112" s="1"/>
  <c r="G112"/>
  <c r="H112"/>
  <c r="B113"/>
  <c r="A113" s="1"/>
  <c r="C113"/>
  <c r="D113"/>
  <c r="E113"/>
  <c r="I113" s="1"/>
  <c r="G113"/>
  <c r="H113"/>
  <c r="B114"/>
  <c r="A114" s="1"/>
  <c r="C114"/>
  <c r="D114"/>
  <c r="E114"/>
  <c r="I114" s="1"/>
  <c r="G114"/>
  <c r="H114"/>
  <c r="B115"/>
  <c r="A115" s="1"/>
  <c r="C115"/>
  <c r="D115"/>
  <c r="E115"/>
  <c r="I115" s="1"/>
  <c r="G115"/>
  <c r="H115"/>
  <c r="B116"/>
  <c r="A116" s="1"/>
  <c r="C116"/>
  <c r="D116"/>
  <c r="E116"/>
  <c r="I116" s="1"/>
  <c r="G116"/>
  <c r="H116"/>
  <c r="B117"/>
  <c r="A117" s="1"/>
  <c r="C117"/>
  <c r="D117"/>
  <c r="E117"/>
  <c r="I117" s="1"/>
  <c r="G117"/>
  <c r="H117"/>
  <c r="B118"/>
  <c r="A118" s="1"/>
  <c r="C118"/>
  <c r="D118"/>
  <c r="E118"/>
  <c r="I118" s="1"/>
  <c r="G118"/>
  <c r="H118"/>
  <c r="B119"/>
  <c r="A119" s="1"/>
  <c r="C119"/>
  <c r="D119"/>
  <c r="E119"/>
  <c r="I119" s="1"/>
  <c r="G119"/>
  <c r="H119"/>
  <c r="B120"/>
  <c r="A120" s="1"/>
  <c r="C120"/>
  <c r="D120"/>
  <c r="E120"/>
  <c r="I120" s="1"/>
  <c r="G120"/>
  <c r="H120"/>
  <c r="B121"/>
  <c r="A121" s="1"/>
  <c r="C121"/>
  <c r="D121"/>
  <c r="E121"/>
  <c r="I121" s="1"/>
  <c r="G121"/>
  <c r="H121"/>
  <c r="B122"/>
  <c r="A122" s="1"/>
  <c r="C122"/>
  <c r="D122"/>
  <c r="E122"/>
  <c r="I122" s="1"/>
  <c r="G122"/>
  <c r="H122"/>
  <c r="B123"/>
  <c r="A123" s="1"/>
  <c r="C123"/>
  <c r="D123"/>
  <c r="E123"/>
  <c r="I123" s="1"/>
  <c r="G123"/>
  <c r="H1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I7" i="75"/>
  <c r="H16" i="70"/>
  <c r="H37"/>
  <c r="I12"/>
  <c r="I13"/>
  <c r="I14"/>
  <c r="I15"/>
  <c r="I16"/>
  <c r="I27"/>
  <c r="I37"/>
  <c r="J13"/>
  <c r="J16"/>
  <c r="J37"/>
  <c r="G13"/>
  <c r="G14"/>
  <c r="G15"/>
  <c r="G16"/>
  <c r="G27"/>
  <c r="G37"/>
  <c r="B12"/>
  <c r="G91"/>
  <c r="I91"/>
  <c r="G92"/>
  <c r="I92"/>
  <c r="J92"/>
  <c r="I93"/>
  <c r="D14" i="75"/>
  <c r="A14" s="1"/>
  <c r="K13"/>
  <c r="G14"/>
  <c r="I14"/>
  <c r="L13"/>
  <c r="F14"/>
  <c r="F185" i="70"/>
  <c r="C8" i="8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D14"/>
  <c r="C14"/>
  <c r="G90" i="70"/>
  <c r="H90"/>
  <c r="I90"/>
  <c r="J90"/>
  <c r="G94"/>
  <c r="H94"/>
  <c r="I94"/>
  <c r="J94"/>
  <c r="G96"/>
  <c r="I96"/>
  <c r="J96"/>
  <c r="I89"/>
  <c r="G89"/>
  <c r="B14" i="75"/>
  <c r="A87" i="70"/>
  <c r="A11" i="87"/>
  <c r="A10"/>
  <c r="G2"/>
  <c r="F15"/>
  <c r="H30"/>
  <c r="A12"/>
  <c r="C7"/>
  <c r="D5"/>
  <c r="E14" i="75"/>
  <c r="A27" i="87"/>
  <c r="A124" i="84"/>
  <c r="G185" i="70"/>
  <c r="H96" l="1"/>
  <c r="L96" s="1"/>
  <c r="B731" i="88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4"/>
  <c r="B885"/>
  <c r="B886"/>
  <c r="B887"/>
  <c r="B888"/>
  <c r="B889"/>
  <c r="B890"/>
  <c r="B891"/>
  <c r="B892"/>
  <c r="B893"/>
  <c r="B894"/>
  <c r="B895"/>
  <c r="B897"/>
  <c r="B899"/>
  <c r="B901"/>
  <c r="B903"/>
  <c r="B905"/>
  <c r="B908"/>
  <c r="B910"/>
  <c r="B912"/>
  <c r="B914"/>
  <c r="B916"/>
  <c r="B918"/>
  <c r="B920"/>
  <c r="B922"/>
  <c r="B924"/>
  <c r="B926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B1002"/>
  <c r="B1005"/>
  <c r="B1007"/>
  <c r="B1009"/>
  <c r="B1011"/>
  <c r="B1013"/>
  <c r="B1015"/>
  <c r="B1017"/>
  <c r="B1019"/>
  <c r="B1021"/>
  <c r="B1023"/>
  <c r="B1025"/>
  <c r="B1027"/>
  <c r="B1029"/>
  <c r="B1030"/>
  <c r="B1032"/>
  <c r="B1034"/>
  <c r="B1036"/>
  <c r="B1038"/>
  <c r="B1040"/>
  <c r="B1042"/>
  <c r="B1044"/>
  <c r="B1046"/>
  <c r="B1048"/>
  <c r="B1050"/>
  <c r="B1052"/>
  <c r="B1054"/>
  <c r="B1056"/>
  <c r="B1058"/>
  <c r="B1060"/>
  <c r="B1062"/>
  <c r="B1064"/>
  <c r="B1066"/>
  <c r="B1068"/>
  <c r="B1070"/>
  <c r="B1073"/>
  <c r="B1075"/>
  <c r="B1077"/>
  <c r="B1079"/>
  <c r="B1081"/>
  <c r="B1083"/>
  <c r="B1085"/>
  <c r="B1086"/>
  <c r="B1088"/>
  <c r="B1090"/>
  <c r="B1092"/>
  <c r="B1094"/>
  <c r="B1096"/>
  <c r="B1098"/>
  <c r="B1101"/>
  <c r="B1103"/>
  <c r="B1105"/>
  <c r="B1107"/>
  <c r="B1109"/>
  <c r="B1111"/>
  <c r="B1113"/>
  <c r="B1115"/>
  <c r="B1117"/>
  <c r="B1119"/>
  <c r="B1121"/>
  <c r="B1123"/>
  <c r="B1125"/>
  <c r="B1127"/>
  <c r="B1129"/>
  <c r="B1131"/>
  <c r="B1133"/>
  <c r="B1135"/>
  <c r="B1137"/>
  <c r="B1139"/>
  <c r="B1141"/>
  <c r="B1143"/>
  <c r="B1145"/>
  <c r="B1147"/>
  <c r="B1149"/>
  <c r="B1151"/>
  <c r="B1153"/>
  <c r="B1155"/>
  <c r="B1157"/>
  <c r="B1159"/>
  <c r="B1161"/>
  <c r="B1163"/>
  <c r="B1165"/>
  <c r="B1167"/>
  <c r="B1169"/>
  <c r="B1171"/>
  <c r="B1173"/>
  <c r="B1175"/>
  <c r="B1177"/>
  <c r="B1179"/>
  <c r="B1181"/>
  <c r="B1183"/>
  <c r="B1185"/>
  <c r="B1187"/>
  <c r="B1189"/>
  <c r="B1191"/>
  <c r="B1193"/>
  <c r="B1195"/>
  <c r="B1197"/>
  <c r="B1199"/>
  <c r="B1201"/>
  <c r="B1203"/>
  <c r="B1205"/>
  <c r="B1207"/>
  <c r="B1209"/>
  <c r="B1211"/>
  <c r="B1213"/>
  <c r="B1215"/>
  <c r="B1217"/>
  <c r="B1219"/>
  <c r="B1221"/>
  <c r="B1223"/>
  <c r="B1225"/>
  <c r="B1227"/>
  <c r="B1229"/>
  <c r="B1231"/>
  <c r="B1233"/>
  <c r="B1235"/>
  <c r="B1237"/>
  <c r="B1239"/>
  <c r="B1241"/>
  <c r="B1243"/>
  <c r="B1245"/>
  <c r="B1247"/>
  <c r="B1249"/>
  <c r="B1251"/>
  <c r="B1253"/>
  <c r="B1255"/>
  <c r="B1257"/>
  <c r="B1259"/>
  <c r="B1261"/>
  <c r="B1263"/>
  <c r="B1265"/>
  <c r="B1267"/>
  <c r="B1269"/>
  <c r="B1271"/>
  <c r="B1273"/>
  <c r="B1275"/>
  <c r="B1277"/>
  <c r="B1279"/>
  <c r="B1281"/>
  <c r="B1283"/>
  <c r="B1285"/>
  <c r="B1287"/>
  <c r="B1289"/>
  <c r="B1291"/>
  <c r="B1293"/>
  <c r="B1295"/>
  <c r="B1297"/>
  <c r="B1299"/>
  <c r="B1301"/>
  <c r="B1303"/>
  <c r="B1305"/>
  <c r="B1307"/>
  <c r="B1309"/>
  <c r="B1311"/>
  <c r="B1313"/>
  <c r="B1315"/>
  <c r="B1317"/>
  <c r="B1319"/>
  <c r="B1321"/>
  <c r="B1323"/>
  <c r="B883"/>
  <c r="B896"/>
  <c r="B898"/>
  <c r="B900"/>
  <c r="B902"/>
  <c r="B904"/>
  <c r="B906"/>
  <c r="B907"/>
  <c r="B909"/>
  <c r="B911"/>
  <c r="B913"/>
  <c r="B915"/>
  <c r="B917"/>
  <c r="B919"/>
  <c r="B921"/>
  <c r="B923"/>
  <c r="B925"/>
  <c r="B927"/>
  <c r="B929"/>
  <c r="B931"/>
  <c r="B933"/>
  <c r="B935"/>
  <c r="B937"/>
  <c r="B939"/>
  <c r="B941"/>
  <c r="B943"/>
  <c r="B945"/>
  <c r="B947"/>
  <c r="B949"/>
  <c r="B951"/>
  <c r="B953"/>
  <c r="B955"/>
  <c r="B957"/>
  <c r="B959"/>
  <c r="B961"/>
  <c r="B963"/>
  <c r="B965"/>
  <c r="B967"/>
  <c r="B969"/>
  <c r="B971"/>
  <c r="B973"/>
  <c r="B975"/>
  <c r="B977"/>
  <c r="B979"/>
  <c r="B981"/>
  <c r="B983"/>
  <c r="B985"/>
  <c r="B987"/>
  <c r="B989"/>
  <c r="B991"/>
  <c r="B993"/>
  <c r="B995"/>
  <c r="B997"/>
  <c r="B999"/>
  <c r="B1001"/>
  <c r="B1003"/>
  <c r="B1004"/>
  <c r="B1006"/>
  <c r="B1008"/>
  <c r="B1010"/>
  <c r="B1012"/>
  <c r="B1014"/>
  <c r="B1016"/>
  <c r="B1018"/>
  <c r="B1020"/>
  <c r="B1022"/>
  <c r="B1024"/>
  <c r="B1026"/>
  <c r="B1028"/>
  <c r="B1031"/>
  <c r="B1033"/>
  <c r="B1035"/>
  <c r="B1037"/>
  <c r="B1039"/>
  <c r="B1041"/>
  <c r="B1043"/>
  <c r="B1045"/>
  <c r="B1047"/>
  <c r="B1049"/>
  <c r="B1051"/>
  <c r="B1053"/>
  <c r="B1055"/>
  <c r="B1057"/>
  <c r="B1059"/>
  <c r="B1061"/>
  <c r="B1063"/>
  <c r="B1065"/>
  <c r="B1067"/>
  <c r="B1069"/>
  <c r="B1071"/>
  <c r="B1072"/>
  <c r="B1074"/>
  <c r="B1076"/>
  <c r="B1078"/>
  <c r="B1080"/>
  <c r="B1082"/>
  <c r="B1084"/>
  <c r="B1087"/>
  <c r="B1089"/>
  <c r="B1091"/>
  <c r="B1093"/>
  <c r="B1095"/>
  <c r="B1097"/>
  <c r="B1099"/>
  <c r="B1100"/>
  <c r="B1102"/>
  <c r="B1104"/>
  <c r="B1106"/>
  <c r="B1108"/>
  <c r="B1110"/>
  <c r="B1112"/>
  <c r="B1114"/>
  <c r="B1116"/>
  <c r="B1118"/>
  <c r="B1120"/>
  <c r="B1122"/>
  <c r="B1124"/>
  <c r="B1126"/>
  <c r="B1128"/>
  <c r="B1130"/>
  <c r="B1132"/>
  <c r="B1134"/>
  <c r="B1136"/>
  <c r="B1138"/>
  <c r="B1140"/>
  <c r="B1142"/>
  <c r="B1144"/>
  <c r="B1146"/>
  <c r="B1148"/>
  <c r="B1150"/>
  <c r="B1152"/>
  <c r="B1154"/>
  <c r="B1156"/>
  <c r="B1158"/>
  <c r="B1160"/>
  <c r="B1162"/>
  <c r="B1164"/>
  <c r="B1166"/>
  <c r="B1168"/>
  <c r="B1170"/>
  <c r="B1172"/>
  <c r="B1174"/>
  <c r="B1176"/>
  <c r="B1178"/>
  <c r="B1180"/>
  <c r="B1182"/>
  <c r="B1184"/>
  <c r="B1186"/>
  <c r="B1188"/>
  <c r="B1190"/>
  <c r="B1192"/>
  <c r="B1194"/>
  <c r="B1196"/>
  <c r="B1198"/>
  <c r="B1200"/>
  <c r="B1202"/>
  <c r="B1204"/>
  <c r="B1206"/>
  <c r="B1208"/>
  <c r="B1210"/>
  <c r="B1212"/>
  <c r="B1214"/>
  <c r="B1216"/>
  <c r="B1218"/>
  <c r="B1220"/>
  <c r="B1222"/>
  <c r="B1224"/>
  <c r="B1226"/>
  <c r="B1228"/>
  <c r="B1230"/>
  <c r="B1232"/>
  <c r="B1234"/>
  <c r="B1236"/>
  <c r="B1238"/>
  <c r="B1240"/>
  <c r="B1242"/>
  <c r="B1244"/>
  <c r="B1246"/>
  <c r="B1248"/>
  <c r="B1250"/>
  <c r="B1252"/>
  <c r="B1254"/>
  <c r="B1256"/>
  <c r="B1258"/>
  <c r="B1260"/>
  <c r="B1262"/>
  <c r="B1264"/>
  <c r="B1266"/>
  <c r="B1268"/>
  <c r="B1270"/>
  <c r="B1272"/>
  <c r="B1274"/>
  <c r="B1276"/>
  <c r="B1278"/>
  <c r="B1280"/>
  <c r="B1282"/>
  <c r="B1284"/>
  <c r="B1286"/>
  <c r="B1288"/>
  <c r="B1290"/>
  <c r="B1292"/>
  <c r="B1294"/>
  <c r="B1296"/>
  <c r="B1298"/>
  <c r="B1300"/>
  <c r="B1302"/>
  <c r="B1304"/>
  <c r="B1306"/>
  <c r="B1308"/>
  <c r="B1310"/>
  <c r="B1312"/>
  <c r="B1314"/>
  <c r="B1316"/>
  <c r="B1318"/>
  <c r="B1320"/>
  <c r="B1322"/>
  <c r="H92" i="70"/>
  <c r="L92" s="1"/>
  <c r="K27"/>
  <c r="K15"/>
  <c r="K14"/>
  <c r="K12"/>
  <c r="H38"/>
  <c r="J39"/>
  <c r="J40"/>
  <c r="H39"/>
  <c r="L39" s="1"/>
  <c r="H40"/>
  <c r="L40" s="1"/>
  <c r="J38"/>
  <c r="K37"/>
  <c r="K16"/>
  <c r="K13"/>
  <c r="L1332" i="88"/>
  <c r="J14" i="75"/>
  <c r="H13" i="70"/>
  <c r="L13" s="1"/>
  <c r="H27"/>
  <c r="H15"/>
  <c r="H12"/>
  <c r="H14"/>
  <c r="H89"/>
  <c r="H91"/>
  <c r="J14"/>
  <c r="J12"/>
  <c r="J15"/>
  <c r="J27"/>
  <c r="J93"/>
  <c r="J89"/>
  <c r="J91"/>
  <c r="F29" i="87"/>
  <c r="F30"/>
  <c r="F13" i="75"/>
  <c r="A89" i="70"/>
  <c r="B13"/>
  <c r="A12"/>
  <c r="N1328" i="88"/>
  <c r="F77" i="84"/>
  <c r="E5"/>
  <c r="F69"/>
  <c r="A128"/>
  <c r="F14"/>
  <c r="F93"/>
  <c r="B17" i="87"/>
  <c r="F73" i="84"/>
  <c r="F85"/>
  <c r="F101"/>
  <c r="F102"/>
  <c r="F88"/>
  <c r="K91" i="70"/>
  <c r="K92"/>
  <c r="F117" i="84"/>
  <c r="G125"/>
  <c r="F118"/>
  <c r="F109"/>
  <c r="F110"/>
  <c r="F81"/>
  <c r="F89"/>
  <c r="F97"/>
  <c r="F105"/>
  <c r="F113"/>
  <c r="F121"/>
  <c r="F98"/>
  <c r="F106"/>
  <c r="F114"/>
  <c r="F122"/>
  <c r="F92"/>
  <c r="H125"/>
  <c r="F67"/>
  <c r="F71"/>
  <c r="F75"/>
  <c r="F79"/>
  <c r="F83"/>
  <c r="F87"/>
  <c r="F91"/>
  <c r="F95"/>
  <c r="F99"/>
  <c r="F103"/>
  <c r="F107"/>
  <c r="F111"/>
  <c r="F115"/>
  <c r="F119"/>
  <c r="F123"/>
  <c r="F96"/>
  <c r="F100"/>
  <c r="F104"/>
  <c r="F108"/>
  <c r="F112"/>
  <c r="F116"/>
  <c r="F120"/>
  <c r="F94"/>
  <c r="F90"/>
  <c r="K96" i="70"/>
  <c r="K89"/>
  <c r="H93"/>
  <c r="G93"/>
  <c r="K93" s="1"/>
  <c r="K14" i="75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90" i="70"/>
  <c r="L16"/>
  <c r="I73" i="75"/>
  <c r="L37" i="70"/>
  <c r="A15" i="84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I14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H14" i="75"/>
  <c r="K94" i="70"/>
  <c r="I184"/>
  <c r="L94"/>
  <c r="G73" i="75"/>
  <c r="L90" i="70"/>
  <c r="F84" i="84"/>
  <c r="F80"/>
  <c r="F76"/>
  <c r="F72"/>
  <c r="F68"/>
  <c r="F86"/>
  <c r="F82"/>
  <c r="F78"/>
  <c r="F74"/>
  <c r="F70"/>
  <c r="F66"/>
  <c r="A90" i="70" l="1"/>
  <c r="L15"/>
  <c r="H184"/>
  <c r="L12"/>
  <c r="L38"/>
  <c r="L27"/>
  <c r="L89"/>
  <c r="L91"/>
  <c r="L14" i="75"/>
  <c r="L14" i="70"/>
  <c r="J184"/>
  <c r="A9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13"/>
  <c r="A92"/>
  <c r="I125" i="84"/>
  <c r="K73" i="75"/>
  <c r="H73"/>
  <c r="B22" i="87"/>
  <c r="G184" i="70"/>
  <c r="B18" i="87"/>
  <c r="D18" s="1"/>
  <c r="A9"/>
  <c r="G17"/>
  <c r="G18"/>
  <c r="G23"/>
  <c r="B21"/>
  <c r="D21" s="1"/>
  <c r="L93" i="70"/>
  <c r="J73" i="75"/>
  <c r="B19" i="87"/>
  <c r="F21"/>
  <c r="D6"/>
  <c r="F28" s="1"/>
  <c r="F19"/>
  <c r="G7"/>
  <c r="G20"/>
  <c r="G22"/>
  <c r="G19"/>
  <c r="F23"/>
  <c r="H23" s="1"/>
  <c r="F20"/>
  <c r="F22"/>
  <c r="H22" s="1"/>
  <c r="F17"/>
  <c r="G8"/>
  <c r="B20"/>
  <c r="G21"/>
  <c r="F18"/>
  <c r="B23"/>
  <c r="A17"/>
  <c r="D17"/>
  <c r="B33" i="70" l="1"/>
  <c r="A32"/>
  <c r="L15" i="75"/>
  <c r="L16" s="1"/>
  <c r="L17" s="1"/>
  <c r="L18" s="1"/>
  <c r="L19" s="1"/>
  <c r="L20" s="1"/>
  <c r="L21" s="1"/>
  <c r="L22" s="1"/>
  <c r="H18" i="87"/>
  <c r="H17"/>
  <c r="L184" i="70"/>
  <c r="L87"/>
  <c r="H20" i="87"/>
  <c r="A14" i="70"/>
  <c r="H21" i="87"/>
  <c r="H19"/>
  <c r="A93" i="70"/>
  <c r="D22" i="87"/>
  <c r="L73" i="75"/>
  <c r="A18" i="87"/>
  <c r="D23"/>
  <c r="A23"/>
  <c r="D20"/>
  <c r="D19"/>
  <c r="A19"/>
  <c r="A20" s="1"/>
  <c r="A21" s="1"/>
  <c r="A22" s="1"/>
  <c r="A99" i="70" l="1"/>
  <c r="B34"/>
  <c r="A33"/>
  <c r="L23" i="75"/>
  <c r="L24" s="1"/>
  <c r="L25" s="1"/>
  <c r="L26" s="1"/>
  <c r="L27" s="1"/>
  <c r="L28" s="1"/>
  <c r="L29" s="1"/>
  <c r="L30" s="1"/>
  <c r="L31" s="1"/>
  <c r="L32" s="1"/>
  <c r="H24" i="87"/>
  <c r="A26"/>
  <c r="A100" i="70" l="1"/>
  <c r="B35"/>
  <c r="A34"/>
  <c r="A94"/>
  <c r="A95"/>
  <c r="A15"/>
  <c r="A96"/>
  <c r="A101" l="1"/>
  <c r="B36"/>
  <c r="A35"/>
  <c r="A102" l="1"/>
  <c r="B37"/>
  <c r="A36"/>
  <c r="A97"/>
  <c r="A103" l="1"/>
  <c r="A17"/>
  <c r="A98"/>
  <c r="A16"/>
  <c r="A104" l="1"/>
  <c r="A18"/>
  <c r="A105" l="1"/>
  <c r="A19"/>
  <c r="A106" l="1"/>
  <c r="A20"/>
  <c r="A107" l="1"/>
  <c r="A21"/>
  <c r="A108" l="1"/>
  <c r="A22"/>
  <c r="A109" l="1"/>
  <c r="A23"/>
  <c r="A110" l="1"/>
  <c r="A24"/>
  <c r="A111" l="1"/>
  <c r="A25"/>
  <c r="A26"/>
  <c r="A112" l="1"/>
  <c r="A28"/>
  <c r="A27"/>
  <c r="A113" l="1"/>
  <c r="A29"/>
  <c r="B38"/>
  <c r="A37"/>
  <c r="A114" l="1"/>
  <c r="A30"/>
  <c r="A31"/>
  <c r="B39"/>
  <c r="A115" l="1"/>
  <c r="B40"/>
  <c r="A116" l="1"/>
  <c r="B41"/>
  <c r="A117" l="1"/>
  <c r="B42"/>
  <c r="B43" s="1"/>
  <c r="A118" l="1"/>
  <c r="B44"/>
  <c r="A119" l="1"/>
  <c r="B45"/>
  <c r="A120" l="1"/>
  <c r="B46"/>
  <c r="A121" l="1"/>
  <c r="B47"/>
  <c r="A122" l="1"/>
  <c r="B48"/>
  <c r="A123" l="1"/>
  <c r="B49"/>
  <c r="A124" l="1"/>
  <c r="B50"/>
  <c r="A125" l="1"/>
  <c r="B51"/>
  <c r="A126" l="1"/>
  <c r="B52"/>
  <c r="A127" l="1"/>
  <c r="B53"/>
  <c r="A128" l="1"/>
  <c r="B54"/>
  <c r="A129" l="1"/>
  <c r="B55"/>
  <c r="A130" l="1"/>
  <c r="B56"/>
  <c r="A131" l="1"/>
  <c r="B57"/>
  <c r="A132" l="1"/>
  <c r="B58"/>
  <c r="A133" l="1"/>
  <c r="B59"/>
  <c r="H185"/>
  <c r="I185" s="1"/>
  <c r="A134" l="1"/>
  <c r="B60"/>
  <c r="J185"/>
  <c r="K185" s="1"/>
  <c r="A135" l="1"/>
  <c r="B61"/>
  <c r="A136" l="1"/>
  <c r="B62"/>
  <c r="A137" l="1"/>
  <c r="B63"/>
  <c r="A138" l="1"/>
  <c r="B64"/>
  <c r="A139" l="1"/>
  <c r="B65"/>
  <c r="A140" l="1"/>
  <c r="B66"/>
  <c r="A67" s="1"/>
  <c r="A141" l="1"/>
  <c r="A66"/>
  <c r="A142" l="1"/>
  <c r="A68"/>
  <c r="B69"/>
  <c r="A143" l="1"/>
  <c r="A69"/>
  <c r="B70"/>
  <c r="A144" l="1"/>
  <c r="A70"/>
  <c r="B71"/>
  <c r="A145" l="1"/>
  <c r="A71"/>
  <c r="B72"/>
  <c r="A146" l="1"/>
  <c r="A72"/>
  <c r="B73"/>
  <c r="A147" l="1"/>
  <c r="A73"/>
  <c r="B74"/>
  <c r="A148" l="1"/>
  <c r="A74"/>
  <c r="B75"/>
  <c r="A149" l="1"/>
  <c r="A75"/>
  <c r="B76"/>
  <c r="A150" l="1"/>
  <c r="B77"/>
  <c r="A151" l="1"/>
  <c r="B78"/>
  <c r="A152" l="1"/>
  <c r="B79"/>
  <c r="A153" l="1"/>
  <c r="B80"/>
  <c r="A154" l="1"/>
  <c r="B81"/>
  <c r="A155" l="1"/>
  <c r="B82"/>
  <c r="A156" l="1"/>
  <c r="B83"/>
  <c r="A157" l="1"/>
  <c r="B84"/>
  <c r="A158" l="1"/>
  <c r="B85"/>
  <c r="A159" l="1"/>
  <c r="B86"/>
  <c r="A160" l="1"/>
  <c r="A161" l="1"/>
  <c r="A162" l="1"/>
  <c r="A163" l="1"/>
  <c r="A164" l="1"/>
  <c r="A165" l="1"/>
  <c r="A166" l="1"/>
  <c r="A167" l="1"/>
  <c r="A168" l="1"/>
  <c r="A169" l="1"/>
  <c r="A170" l="1"/>
  <c r="A171" l="1"/>
  <c r="A172" l="1"/>
  <c r="A173" l="1"/>
  <c r="A174" l="1"/>
  <c r="A175" l="1"/>
  <c r="A176" l="1"/>
  <c r="A177" l="1"/>
  <c r="A178" l="1"/>
  <c r="A179" l="1"/>
  <c r="A180" l="1"/>
</calcChain>
</file>

<file path=xl/sharedStrings.xml><?xml version="1.0" encoding="utf-8"?>
<sst xmlns="http://schemas.openxmlformats.org/spreadsheetml/2006/main" count="779" uniqueCount="329">
  <si>
    <t>SỔ CHI TIẾT VẬT LIỆU, DỤNG CỤ (SẢN PHẨM, HÀNG HÓA)</t>
  </si>
  <si>
    <t>Chứng từ</t>
  </si>
  <si>
    <t>Diễn giải</t>
  </si>
  <si>
    <t>Tài khoản đối ứng</t>
  </si>
  <si>
    <t>Đơn giá</t>
  </si>
  <si>
    <t>Nhập</t>
  </si>
  <si>
    <t>Xuất</t>
  </si>
  <si>
    <t>Tồn</t>
  </si>
  <si>
    <t>Ghi chú</t>
  </si>
  <si>
    <t>Số hiệu</t>
  </si>
  <si>
    <t>Ngày tháng</t>
  </si>
  <si>
    <t>Số lượng</t>
  </si>
  <si>
    <t>Thành tiền</t>
  </si>
  <si>
    <t>A</t>
  </si>
  <si>
    <t>B</t>
  </si>
  <si>
    <t>C</t>
  </si>
  <si>
    <t>D</t>
  </si>
  <si>
    <t>3 =1 x 2</t>
  </si>
  <si>
    <t>5 = 1 x 4</t>
  </si>
  <si>
    <t>7 = 1 x 6</t>
  </si>
  <si>
    <t>Số dư đầu kỳ</t>
  </si>
  <si>
    <t>Cộng tháng</t>
  </si>
  <si>
    <t>x</t>
  </si>
  <si>
    <t>Người ghi sổ</t>
  </si>
  <si>
    <t>Kế toán trưởng</t>
  </si>
  <si>
    <t>Giám đốc</t>
  </si>
  <si>
    <t>(Ký, họ tên)</t>
  </si>
  <si>
    <t>(Ký, họ tê)</t>
  </si>
  <si>
    <t>(Ký, họ tên, đóng dấu)</t>
  </si>
  <si>
    <t>BẢNG TỔNG HỢP CHI TIẾT 
VẬT LIỆU, DỤNG CỤ, SẢN PHẨM,HÀNG HOÁ</t>
  </si>
  <si>
    <t>STT</t>
  </si>
  <si>
    <t>Tên, quy cách vật liệu, dụng cụ, sản phẩm hàng hóa</t>
  </si>
  <si>
    <t>Số tiền</t>
  </si>
  <si>
    <t>Xuất trong kỳ</t>
  </si>
  <si>
    <t>Tồn cuối kỳ</t>
  </si>
  <si>
    <t>Tồn đầu kỳ</t>
  </si>
  <si>
    <t>Nhập trong kỳ</t>
  </si>
  <si>
    <t>kg</t>
  </si>
  <si>
    <t>Băng keo</t>
  </si>
  <si>
    <t>Bột ngọt</t>
  </si>
  <si>
    <t>Đường</t>
  </si>
  <si>
    <t>Muối</t>
  </si>
  <si>
    <t>Đơn vị: Công Ty TNHH Hải Sản An Lạc</t>
  </si>
  <si>
    <t>- Sổ này có …01…..trang, đánh số từ trang 01 đến trang …01…..</t>
  </si>
  <si>
    <t>Địa chỉ: Lô A14, Đường 4A, KCN Hải Sơn, H. Đức Hoà, T. Long An</t>
  </si>
  <si>
    <t>Mực TP</t>
  </si>
  <si>
    <t>Bột biến tính</t>
  </si>
  <si>
    <t>SL</t>
  </si>
  <si>
    <t>Tiền</t>
  </si>
  <si>
    <t>Tổng cộng VL</t>
  </si>
  <si>
    <t>Tổng cộng NL</t>
  </si>
  <si>
    <t>Xuất Nhập Tồn Năm 2014</t>
  </si>
  <si>
    <t>Tài khoản: 152</t>
  </si>
  <si>
    <t>Năm: 2014</t>
  </si>
  <si>
    <t>Đơn vị: CÔNG TY TNHH HẢI SẢN AN LẠC</t>
  </si>
  <si>
    <t>THẺ KHO (SỔ  KHO)</t>
  </si>
  <si>
    <t>Tờ số: 01</t>
  </si>
  <si>
    <t xml:space="preserve"> - Mã số:………..</t>
  </si>
  <si>
    <t>Số TT</t>
  </si>
  <si>
    <t>Ngày</t>
  </si>
  <si>
    <t>E</t>
  </si>
  <si>
    <t>F</t>
  </si>
  <si>
    <t>G</t>
  </si>
  <si>
    <t>Cộng cuối kỳ</t>
  </si>
  <si>
    <t xml:space="preserve"> - Sổ này có  01 Trang, đánh số từ 01 đến số trang 01.</t>
  </si>
  <si>
    <t>Thủ kho</t>
  </si>
  <si>
    <t xml:space="preserve"> - Tên nhãn hiệu, quy cách, vật tư:</t>
  </si>
  <si>
    <t>túi</t>
  </si>
  <si>
    <t>Đơn vị tính</t>
  </si>
  <si>
    <t xml:space="preserve"> - Đơn vị tính:</t>
  </si>
  <si>
    <t xml:space="preserve">Tên, quy cách nhãn hiệu, vật liệu, công cụ, dụng cụ (sản phẩm, hàng hóa): </t>
  </si>
  <si>
    <t>Đơn vị tính: đồng</t>
  </si>
  <si>
    <t>Ngày nhập xuất</t>
  </si>
  <si>
    <t>Cá mai tẩm TP</t>
  </si>
  <si>
    <t>Thùng carton 54.5x37.5x26</t>
  </si>
  <si>
    <t xml:space="preserve"> Sorbitol </t>
  </si>
  <si>
    <t>TT</t>
  </si>
  <si>
    <t>Ghẹ khô 8kg/thùng TP</t>
  </si>
  <si>
    <t>Khô cá ngân TP</t>
  </si>
  <si>
    <t>Khô cá chỉ vàng TP</t>
  </si>
  <si>
    <t>Cá đù TP</t>
  </si>
  <si>
    <t>Cá chỉ vàng (10kg/bó) (1kg)</t>
  </si>
  <si>
    <t>Cá cơm (10kg/bó) (1kg)</t>
  </si>
  <si>
    <t>Cá cơm (9kg/bó) (25g)</t>
  </si>
  <si>
    <t>Cá chỉ vàng (10.8kg/bó) (90g)</t>
  </si>
  <si>
    <t>Cá chỉ vàng (12kg/bó) (40g)</t>
  </si>
  <si>
    <t>Năm: 2015</t>
  </si>
  <si>
    <t>Ngày  31  tháng   12  năm   2015</t>
  </si>
  <si>
    <t xml:space="preserve">(Ban hành theo Thông tư số 200/2014/TT-BTC </t>
  </si>
  <si>
    <t>Địa chỉ: Lô A14, Đường 4A, KCN Hải Sơn, Đức Hòa, Long An</t>
  </si>
  <si>
    <t>Tên, nhãn hiệu, quy cách, phẩm chất vật tư, dụng cụ, sản phẩm, hàng hoá</t>
  </si>
  <si>
    <t>Mã số</t>
  </si>
  <si>
    <t>Theo chứng từ</t>
  </si>
  <si>
    <t>Cộng:</t>
  </si>
  <si>
    <t xml:space="preserve">       Người lập phiếu                Người giao hàng                  Thủ kho</t>
  </si>
  <si>
    <t xml:space="preserve">          (Ký, họ tên)                         (Ký, họ tên)                    (Ký, họ tên)</t>
  </si>
  <si>
    <t>Ngày 22/12/2014 của Bộ Tài chính)</t>
  </si>
  <si>
    <t>Nợ</t>
  </si>
  <si>
    <t>Có</t>
  </si>
  <si>
    <t>Tháng</t>
  </si>
  <si>
    <t>Mẫu số S10-DN</t>
  </si>
  <si>
    <t>(Ban hành theo Thông tư số 200/2014/TT-BTC Ngày 22/12/2014 của Bộ Tài chính)</t>
  </si>
  <si>
    <t>Mẫu số: S12 – DN</t>
  </si>
  <si>
    <t>DS-NL</t>
  </si>
  <si>
    <t>Bộ phận SX</t>
  </si>
  <si>
    <t>CuuLong Trading Corpotation</t>
  </si>
  <si>
    <t>Jintatsu Foodstuff Co.,Ltd</t>
  </si>
  <si>
    <t>Limitted Liability Company</t>
  </si>
  <si>
    <t>Markov K.A., Individual Entrepreneur</t>
  </si>
  <si>
    <t>Cá bò khô tẩm TP</t>
  </si>
  <si>
    <t>Tokai Denpun</t>
  </si>
  <si>
    <t>Nguyễn Thị Hồng Hoa</t>
  </si>
  <si>
    <t>Nguyễn Thành Phong</t>
  </si>
  <si>
    <t>Nguyễn Văn Tha</t>
  </si>
  <si>
    <t>Nguyễn Thị Tuyết Đang</t>
  </si>
  <si>
    <t>Lê Thị Diệu</t>
  </si>
  <si>
    <t>Nguyễn Văn Hạnh</t>
  </si>
  <si>
    <t>Trần Thị Thu Hiếu</t>
  </si>
  <si>
    <t>Nguyễn Văn Nhân</t>
  </si>
  <si>
    <t>Võ Thị Huyền</t>
  </si>
  <si>
    <t>Nguyễn Thị Bé Hai</t>
  </si>
  <si>
    <t>Huỳnh Thị Kiều</t>
  </si>
  <si>
    <t>Nguyễn Thị Kim Vân</t>
  </si>
  <si>
    <t>Bến Tre</t>
  </si>
  <si>
    <t>Bình Thuận</t>
  </si>
  <si>
    <t>Kiên Giang</t>
  </si>
  <si>
    <t>Số</t>
  </si>
  <si>
    <t>Phiếu</t>
  </si>
  <si>
    <t>VL</t>
  </si>
  <si>
    <t>NL</t>
  </si>
  <si>
    <t>Mẫu số S11-DN</t>
  </si>
  <si>
    <t xml:space="preserve"> Ngày 22/12/2014 của Bộ Tài chính)</t>
  </si>
  <si>
    <t xml:space="preserve">Tên kho: </t>
  </si>
  <si>
    <t>Tài khoản: ....1521......</t>
  </si>
  <si>
    <t>Ký xác nhận</t>
  </si>
  <si>
    <t>CMND</t>
  </si>
  <si>
    <t>Địa Chỉ</t>
  </si>
  <si>
    <t>Ba Tri - Bến Tre</t>
  </si>
  <si>
    <t>Đức Linh - Bình Thuận</t>
  </si>
  <si>
    <t>Phan Thiết - Bình Thuận</t>
  </si>
  <si>
    <t>Thanh Hải - Bình Thuận</t>
  </si>
  <si>
    <t>Rạch Giá - Kiên Giang</t>
  </si>
  <si>
    <t>Gò Quao - Kiên Giang</t>
  </si>
  <si>
    <t>Hai</t>
  </si>
  <si>
    <t>Biovital Company</t>
  </si>
  <si>
    <t>More - 2007</t>
  </si>
  <si>
    <t>O.Cheon Industry Co.,LTD</t>
  </si>
  <si>
    <t>TỈNH</t>
  </si>
  <si>
    <t>Flak Vostok LLC</t>
  </si>
  <si>
    <t>Zhoushan Foreign Trade And Economy Corp.,LTD</t>
  </si>
  <si>
    <t>Khô cá mai TP</t>
  </si>
  <si>
    <t>Tạm nhập</t>
  </si>
  <si>
    <t>XVL</t>
  </si>
  <si>
    <t>Cá chỉ mặn - V</t>
  </si>
  <si>
    <t>Cá ngân mặn - A</t>
  </si>
  <si>
    <t>Cá đù mặn - BTP</t>
  </si>
  <si>
    <t>Cá đù mặn - BTP (dạt)</t>
  </si>
  <si>
    <t xml:space="preserve">Cá liệt mặn - A </t>
  </si>
  <si>
    <t>Cá liệt ghép - O</t>
  </si>
  <si>
    <t>Cá dứa mặn</t>
  </si>
  <si>
    <t>Cá cơm - 25gr</t>
  </si>
  <si>
    <t>Mực mặn - NC</t>
  </si>
  <si>
    <t>Tôm mặn - xẻ</t>
  </si>
  <si>
    <t>Cá mai lạt - xẻ</t>
  </si>
  <si>
    <t>Cá mai lạt - TP</t>
  </si>
  <si>
    <t>Xương cá bò lạt - A</t>
  </si>
  <si>
    <t>Xương cá bò tẩm - VN</t>
  </si>
  <si>
    <t>Xương cá bò tẩm - lai A</t>
  </si>
  <si>
    <t>Cá bò ghép - 3L lai (Nhật)</t>
  </si>
  <si>
    <t>Cá bò ghép - 3L lai (NTT)</t>
  </si>
  <si>
    <t>Cá bò ghép - 2L lai (NTT)</t>
  </si>
  <si>
    <t>Cá bò ghép - M trà xanh</t>
  </si>
  <si>
    <t>Cá bò ghép - 2S lai (Nhật)</t>
  </si>
  <si>
    <t>Cá bò ghép - 2S VN (Nhật)</t>
  </si>
  <si>
    <t>Cá bò ghép - 2S VN (đỏ)</t>
  </si>
  <si>
    <t>Cá bò ghép - 2S lai (NTT)</t>
  </si>
  <si>
    <t>Cá bò ghép - 5S lai (NTT)</t>
  </si>
  <si>
    <t>Cá bò ghép - 14x30 lai</t>
  </si>
  <si>
    <t>Cá bò ghép - 18x46 lai</t>
  </si>
  <si>
    <t>Cá bò tẩm - NC</t>
  </si>
  <si>
    <t>Cá chai ghép - 15x30</t>
  </si>
  <si>
    <t>Cá chai ghép - 15x30 xấu</t>
  </si>
  <si>
    <t>Cá đục ghép - V tiêu</t>
  </si>
  <si>
    <t>Cá lạt lãi tẩm - NTT</t>
  </si>
  <si>
    <t>Cá lạt lãi ghép - 15x30</t>
  </si>
  <si>
    <t>Tôm lạt - còn vỏ</t>
  </si>
  <si>
    <t>Cua lạt - BTP (dẹp)</t>
  </si>
  <si>
    <t>Cua lạt - BTP (tròn)</t>
  </si>
  <si>
    <t>Cua lạt - TP xá (dẹp)</t>
  </si>
  <si>
    <t>Cua lạt - TP xá (tròn)</t>
  </si>
  <si>
    <t>Cá đổng tẩm - xẻ (Nhật)</t>
  </si>
  <si>
    <t>Cá đổng tẩm - xẻ B</t>
  </si>
  <si>
    <t>Cá chỉ tẩm - xẻ</t>
  </si>
  <si>
    <t>Cá chỉ tẩm - xẻ TP</t>
  </si>
  <si>
    <t>Cá chỉ tẩm - xẻ TP B</t>
  </si>
  <si>
    <t>Cá chỉ tẩm mè - BTP</t>
  </si>
  <si>
    <t>Cá chỉ tẩm mè - B</t>
  </si>
  <si>
    <t>Cá chỉ tẩm - 21.5x41.5</t>
  </si>
  <si>
    <t>Cá chỉ tẩm - 16x50 B</t>
  </si>
  <si>
    <t>Cá chỉ tẩm ghép - nội địa</t>
  </si>
  <si>
    <t>Cá mai tẩm - xẻ Nhật</t>
  </si>
  <si>
    <t>Cá mai tẩm - 16x50</t>
  </si>
  <si>
    <t>Cá mai tẩm - ghép tiêu</t>
  </si>
  <si>
    <t>Cá mai tẩm - V mè</t>
  </si>
  <si>
    <t>Cá mai tẩm - NC</t>
  </si>
  <si>
    <t>Cá bống ghép mặn - O (A)</t>
  </si>
  <si>
    <t>Cá bống ghép mặn - O (B)</t>
  </si>
  <si>
    <t>Cá đục ghép mặn - V</t>
  </si>
  <si>
    <t>Cá mai tẩm - NC dạt</t>
  </si>
  <si>
    <t>Cá chỉ tẩm ghép - nội địa xấu</t>
  </si>
  <si>
    <t>Cá mai tẩm - xẻ Nhật dạt</t>
  </si>
  <si>
    <t>HT</t>
  </si>
  <si>
    <t>Nghêu lụa - đông</t>
  </si>
  <si>
    <t>Mực lá - luộc</t>
  </si>
  <si>
    <t>Cá chỉ mặn - V (dạt)</t>
  </si>
  <si>
    <t>Cá chỉ mặn - B</t>
  </si>
  <si>
    <t>Cá chỉ mặn - 90gr</t>
  </si>
  <si>
    <t>Cá chỉ mặn - xá</t>
  </si>
  <si>
    <t>Cá ngân mặn - BTP</t>
  </si>
  <si>
    <t>Cá liệt mặn - A (dạt)</t>
  </si>
  <si>
    <t>Cá đù 1 nắng</t>
  </si>
  <si>
    <t>Cá lưỡi 1 nắng</t>
  </si>
  <si>
    <t>Cá nục - 2.3</t>
  </si>
  <si>
    <t>Cá cơm - cắt bụng (khô)</t>
  </si>
  <si>
    <t>Cá cơm  - xé (khô)</t>
  </si>
  <si>
    <t>Mực mặn - xé (xấu)</t>
  </si>
  <si>
    <t>Cá đục mặn - xẻ</t>
  </si>
  <si>
    <t>Cá mai lạt - xẻ B</t>
  </si>
  <si>
    <t>Cá mai lạt - TP vãy</t>
  </si>
  <si>
    <t>Cá ngân tẩm - xẻ</t>
  </si>
  <si>
    <t>Cá bò ghép - 3L lai (NTT) dạt</t>
  </si>
  <si>
    <t>Cá bò ghép - 2.5L VN (NTT)</t>
  </si>
  <si>
    <t>Cá bò ghép - 2.5L VN (NTT) dạt</t>
  </si>
  <si>
    <t>Cá bò ghép - 2L lai (NTT) dạt</t>
  </si>
  <si>
    <t>Cá bò ghép - 2.5L TP (VN)</t>
  </si>
  <si>
    <t>Cá bò ghép - 2L VN</t>
  </si>
  <si>
    <t>Cá bò ghép - 2L VN dạt</t>
  </si>
  <si>
    <t xml:space="preserve">Cá bò ghép - M lai </t>
  </si>
  <si>
    <t xml:space="preserve">Cá bò ghép - M3 lai </t>
  </si>
  <si>
    <t>Cá bò ghép - M3 VN</t>
  </si>
  <si>
    <t>Cá bò ghép - 2S VN (Nhật) dạt</t>
  </si>
  <si>
    <t>Cá bò ghép - 14x30 VN</t>
  </si>
  <si>
    <t>Xương cá bò tẩm - lai B</t>
  </si>
  <si>
    <t>Cá bống ghép - V tiêu, xấu</t>
  </si>
  <si>
    <t>Cá bống ghép - O không tiêu</t>
  </si>
  <si>
    <t>Cá mai tẩm - NC mặn</t>
  </si>
  <si>
    <t>Cá mắt kiếng ghép mặn - O</t>
  </si>
  <si>
    <t>Bò fillet tẩm - VN (Nhật)</t>
  </si>
  <si>
    <t>Mè trắng</t>
  </si>
  <si>
    <t>Dầu ăn</t>
  </si>
  <si>
    <t>Cồn</t>
  </si>
  <si>
    <t>Clorin (bột)</t>
  </si>
  <si>
    <t>Clorin (nước)</t>
  </si>
  <si>
    <t>Clorin - Duozon</t>
  </si>
  <si>
    <t>Xà bông bột</t>
  </si>
  <si>
    <t>Xà bông nước</t>
  </si>
  <si>
    <t>Mosfly</t>
  </si>
  <si>
    <t>Bao PE 86x75 (3jem)</t>
  </si>
  <si>
    <t>Bao PE 86x75 (5jem)</t>
  </si>
  <si>
    <t>Bao PE 86x60 (3jem)</t>
  </si>
  <si>
    <t>Bao PE 70x50 (3jem)</t>
  </si>
  <si>
    <t>Bao PE 28x38 (7jem)</t>
  </si>
  <si>
    <t>Bao PE 40x60 (2jem)</t>
  </si>
  <si>
    <t>Bao PE 32x72 (7jem)</t>
  </si>
  <si>
    <t>Bao PA 27X45 (12jem)</t>
  </si>
  <si>
    <t>Bao kiếng 35x52</t>
  </si>
  <si>
    <t>Bao kiếng 28x42</t>
  </si>
  <si>
    <t>Hút ẩm</t>
  </si>
  <si>
    <t>Túi cá chỉ 40gr - 3C</t>
  </si>
  <si>
    <t>Túi cá chỉ 90gr  - 3C</t>
  </si>
  <si>
    <t>Túi cá cơm 25gr - 3C</t>
  </si>
  <si>
    <t>Túi mực 18gr - 3C</t>
  </si>
  <si>
    <t>Túi mực 40gr - 3C</t>
  </si>
  <si>
    <t>Thùng cá cơm 25gr (43x37x16) - 10kg</t>
  </si>
  <si>
    <t>Thùng cá chỉ 40gr (43x37x16) - 10kg</t>
  </si>
  <si>
    <t>Thùng cá chỉ 40gr (31x20.5x15) - 10kg</t>
  </si>
  <si>
    <t>Thùng cá chỉ 50x30x14 - 10kg</t>
  </si>
  <si>
    <t>Thùng cá đổng 50x30x14 - 10kg</t>
  </si>
  <si>
    <t>Thùng cá mai lạt 56x36x32 - 10kg</t>
  </si>
  <si>
    <t>Thùng cá mai tẩm 50x30x16 - 10kg</t>
  </si>
  <si>
    <t>Thùng cá bò 47x37x11 - 10kg</t>
  </si>
  <si>
    <t>Thùng cá bò 49x37x11 - 10kg</t>
  </si>
  <si>
    <t>Thùng cá bò 14x30 - 10kg</t>
  </si>
  <si>
    <t>Thùng cá chỉ ghép 21.5x41.5</t>
  </si>
  <si>
    <t>Thùng cá chỉ mè 50x30x16</t>
  </si>
  <si>
    <t>Thùng cá chỉ 50x30x14</t>
  </si>
  <si>
    <t>Thùng cá đục 50x30x14</t>
  </si>
  <si>
    <t>Thùng cá bò 47x37x11</t>
  </si>
  <si>
    <t>Thùng cá chỉ 50x34x15.5</t>
  </si>
  <si>
    <t>Thùng cá ngân 50x34x15.5</t>
  </si>
  <si>
    <t>Thùng cá đục 50x34x15.5</t>
  </si>
  <si>
    <t>Thùng cá cơm 50x34x15.5</t>
  </si>
  <si>
    <t>Thùng cá mai nướng 54.5x37.5x22</t>
  </si>
  <si>
    <t>Thùng cá mai nướng 54.5x37.5x26</t>
  </si>
  <si>
    <t>Thùng cá mai nướng cán 54.5x37.5x26</t>
  </si>
  <si>
    <t>Thùng cá đuối nướng cắt 54.5x37.5x26</t>
  </si>
  <si>
    <t>Thùng ghẹ tẩm 46.5x34.5x26.5</t>
  </si>
  <si>
    <t>Thùng ghẹ tẩm mè 23x33x12 (2kg)</t>
  </si>
  <si>
    <t>Thùng cá mai mè 56x31.5x30.5</t>
  </si>
  <si>
    <t>Thùng cá chai 46x35x10</t>
  </si>
  <si>
    <t>Thùng cá lạt 36.5x26x17.5</t>
  </si>
  <si>
    <t>Trắng ăn liền 32.5x26x13</t>
  </si>
  <si>
    <t>Trắng ăn liền 48x32.5x15</t>
  </si>
  <si>
    <t>Thùng cá chỉ tẩm 50x30x12</t>
  </si>
  <si>
    <t>Thùng 37x26x26</t>
  </si>
  <si>
    <t>Thùng 48x32x13.5</t>
  </si>
  <si>
    <t>Thùng 47x37x11</t>
  </si>
  <si>
    <t>Thùng 40x30x14</t>
  </si>
  <si>
    <t>Cá bò 3L : 400gr</t>
  </si>
  <si>
    <t>Xương cá bò cay</t>
  </si>
  <si>
    <t>Xương cá bò không cay</t>
  </si>
  <si>
    <t>Xương cá bò nướng</t>
  </si>
  <si>
    <t>Vĩ nhựa</t>
  </si>
  <si>
    <t>Thùng cá mai mè 50x30x20</t>
  </si>
  <si>
    <t>cNg</t>
  </si>
  <si>
    <t>aPark</t>
  </si>
  <si>
    <t>cHiệp</t>
  </si>
  <si>
    <t>Alexay</t>
  </si>
  <si>
    <t>Jintatsu</t>
  </si>
  <si>
    <t>Tokai</t>
  </si>
  <si>
    <t>3C</t>
  </si>
  <si>
    <t>Hàng tết</t>
  </si>
  <si>
    <t>Mặt hàng</t>
  </si>
  <si>
    <t>Anh Bé Tư</t>
  </si>
  <si>
    <t>Cua lạt - BTP (dẹp, tròn) tẩm</t>
  </si>
  <si>
    <t>Thùng ghẹ lạt 54.5x37.5x38</t>
  </si>
  <si>
    <t>Thùng ghẹ lạt 54.5x37.5x32.5</t>
  </si>
  <si>
    <t>Ghẹ mè</t>
  </si>
  <si>
    <t>Thùng ghẹ mè 50x30x20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</si>
</sst>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#,###"/>
  </numFmts>
  <fonts count="6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b/>
      <sz val="11"/>
      <color indexed="6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1"/>
      <color indexed="9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7"/>
      <name val="Times New Roman"/>
      <family val="1"/>
    </font>
    <font>
      <sz val="8"/>
      <name val="Times New Roman"/>
      <family val="1"/>
    </font>
    <font>
      <b/>
      <sz val="10"/>
      <color indexed="63"/>
      <name val="Times New Roman"/>
      <family val="1"/>
    </font>
    <font>
      <sz val="11"/>
      <color indexed="18"/>
      <name val="Times New Roman"/>
      <family val="1"/>
    </font>
    <font>
      <sz val="11"/>
      <color indexed="10"/>
      <name val="Times New Roman"/>
      <family val="1"/>
    </font>
    <font>
      <b/>
      <sz val="13"/>
      <name val="Times New Roman"/>
      <family val="1"/>
    </font>
    <font>
      <sz val="11"/>
      <color rgb="FF002060"/>
      <name val="Times New Roman"/>
      <family val="1"/>
    </font>
    <font>
      <sz val="11"/>
      <color rgb="FF0000CC"/>
      <name val="Times New Roman"/>
      <family val="1"/>
    </font>
    <font>
      <sz val="10"/>
      <color rgb="FF0000CC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22"/>
      <color theme="0"/>
      <name val="Times New Roman"/>
      <family val="1"/>
    </font>
    <font>
      <sz val="10"/>
      <color rgb="FF7030A0"/>
      <name val="Times New Roman"/>
      <family val="1"/>
    </font>
    <font>
      <sz val="10"/>
      <color rgb="FFFF0000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0070C0"/>
      <name val="Times New Roman"/>
      <family val="1"/>
    </font>
    <font>
      <sz val="10"/>
      <color theme="9" tint="-0.249977111117893"/>
      <name val="Times New Roman"/>
      <family val="1"/>
    </font>
    <font>
      <sz val="10"/>
      <color theme="6" tint="-0.249977111117893"/>
      <name val="Times New Roman"/>
      <family val="1"/>
    </font>
    <font>
      <sz val="10"/>
      <color theme="8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7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1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0" fontId="29" fillId="0" borderId="0"/>
    <xf numFmtId="0" fontId="1" fillId="0" borderId="0"/>
  </cellStyleXfs>
  <cellXfs count="375">
    <xf numFmtId="0" fontId="0" fillId="0" borderId="0" xfId="0"/>
    <xf numFmtId="0" fontId="31" fillId="25" borderId="0" xfId="52" applyFont="1" applyFill="1" applyAlignment="1">
      <alignment vertical="top"/>
    </xf>
    <xf numFmtId="0" fontId="31" fillId="25" borderId="0" xfId="52" applyFont="1" applyFill="1" applyAlignment="1">
      <alignment horizontal="center" vertical="top" wrapText="1"/>
    </xf>
    <xf numFmtId="0" fontId="32" fillId="0" borderId="0" xfId="52" applyFont="1"/>
    <xf numFmtId="164" fontId="32" fillId="0" borderId="0" xfId="55" applyNumberFormat="1" applyFont="1" applyAlignment="1">
      <alignment horizontal="center" vertical="center"/>
    </xf>
    <xf numFmtId="164" fontId="33" fillId="0" borderId="0" xfId="55" applyNumberFormat="1" applyFont="1" applyAlignment="1">
      <alignment vertical="center" wrapText="1"/>
    </xf>
    <xf numFmtId="0" fontId="32" fillId="0" borderId="0" xfId="54" applyFont="1"/>
    <xf numFmtId="0" fontId="32" fillId="0" borderId="0" xfId="54" applyFont="1" applyAlignment="1">
      <alignment horizontal="center"/>
    </xf>
    <xf numFmtId="0" fontId="32" fillId="0" borderId="16" xfId="54" applyFont="1" applyBorder="1" applyAlignment="1"/>
    <xf numFmtId="0" fontId="32" fillId="0" borderId="2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0" fontId="32" fillId="0" borderId="12" xfId="54" applyFont="1" applyBorder="1"/>
    <xf numFmtId="164" fontId="32" fillId="0" borderId="18" xfId="29" applyNumberFormat="1" applyFont="1" applyBorder="1"/>
    <xf numFmtId="164" fontId="32" fillId="0" borderId="12" xfId="29" applyNumberFormat="1" applyFont="1" applyBorder="1"/>
    <xf numFmtId="0" fontId="32" fillId="0" borderId="18" xfId="54" applyFont="1" applyBorder="1"/>
    <xf numFmtId="14" fontId="32" fillId="0" borderId="19" xfId="53" applyNumberFormat="1" applyFont="1" applyBorder="1" applyAlignment="1">
      <alignment horizontal="center" vertical="center"/>
    </xf>
    <xf numFmtId="0" fontId="32" fillId="0" borderId="19" xfId="53" applyFont="1" applyBorder="1" applyAlignment="1">
      <alignment vertical="center"/>
    </xf>
    <xf numFmtId="0" fontId="32" fillId="0" borderId="2" xfId="54" applyFont="1" applyBorder="1"/>
    <xf numFmtId="164" fontId="32" fillId="0" borderId="2" xfId="29" applyNumberFormat="1" applyFont="1" applyBorder="1"/>
    <xf numFmtId="0" fontId="32" fillId="0" borderId="0" xfId="54" quotePrefix="1" applyFont="1"/>
    <xf numFmtId="0" fontId="32" fillId="0" borderId="0" xfId="54" applyFont="1" applyAlignment="1"/>
    <xf numFmtId="0" fontId="32" fillId="0" borderId="18" xfId="54" applyFont="1" applyBorder="1" applyAlignment="1">
      <alignment horizontal="center"/>
    </xf>
    <xf numFmtId="164" fontId="32" fillId="0" borderId="21" xfId="29" applyNumberFormat="1" applyFont="1" applyBorder="1"/>
    <xf numFmtId="164" fontId="32" fillId="0" borderId="0" xfId="29" applyNumberFormat="1" applyFont="1"/>
    <xf numFmtId="164" fontId="32" fillId="0" borderId="0" xfId="29" applyNumberFormat="1" applyFont="1" applyAlignment="1"/>
    <xf numFmtId="0" fontId="35" fillId="0" borderId="0" xfId="54" applyFont="1"/>
    <xf numFmtId="164" fontId="32" fillId="0" borderId="0" xfId="29" applyNumberFormat="1" applyFont="1" applyAlignment="1">
      <alignment horizontal="center"/>
    </xf>
    <xf numFmtId="164" fontId="35" fillId="21" borderId="2" xfId="29" applyNumberFormat="1" applyFont="1" applyFill="1" applyBorder="1" applyAlignment="1">
      <alignment vertical="center"/>
    </xf>
    <xf numFmtId="0" fontId="35" fillId="0" borderId="18" xfId="0" applyFont="1" applyBorder="1" applyAlignment="1">
      <alignment vertical="center"/>
    </xf>
    <xf numFmtId="164" fontId="35" fillId="0" borderId="18" xfId="29" applyNumberFormat="1" applyFont="1" applyBorder="1" applyAlignment="1">
      <alignment vertical="center"/>
    </xf>
    <xf numFmtId="164" fontId="35" fillId="0" borderId="0" xfId="29" applyNumberFormat="1" applyFont="1" applyAlignment="1">
      <alignment vertical="center"/>
    </xf>
    <xf numFmtId="0" fontId="35" fillId="0" borderId="19" xfId="0" applyFont="1" applyBorder="1" applyAlignment="1">
      <alignment vertical="center"/>
    </xf>
    <xf numFmtId="0" fontId="32" fillId="0" borderId="2" xfId="54" applyFont="1" applyBorder="1" applyAlignment="1"/>
    <xf numFmtId="0" fontId="39" fillId="0" borderId="16" xfId="54" applyFont="1" applyBorder="1" applyAlignment="1"/>
    <xf numFmtId="0" fontId="32" fillId="0" borderId="12" xfId="54" applyFont="1" applyBorder="1" applyAlignment="1">
      <alignment horizontal="center"/>
    </xf>
    <xf numFmtId="0" fontId="32" fillId="0" borderId="18" xfId="54" quotePrefix="1" applyFont="1" applyBorder="1" applyAlignment="1">
      <alignment horizontal="center"/>
    </xf>
    <xf numFmtId="0" fontId="32" fillId="0" borderId="0" xfId="52" applyFont="1" applyAlignment="1">
      <alignment horizontal="center"/>
    </xf>
    <xf numFmtId="0" fontId="31" fillId="25" borderId="0" xfId="52" applyFont="1" applyFill="1" applyAlignment="1">
      <alignment horizontal="center" vertical="top"/>
    </xf>
    <xf numFmtId="0" fontId="32" fillId="0" borderId="16" xfId="54" applyFont="1" applyBorder="1" applyAlignment="1">
      <alignment horizontal="center"/>
    </xf>
    <xf numFmtId="0" fontId="0" fillId="0" borderId="0" xfId="0" applyAlignment="1">
      <alignment horizontal="center"/>
    </xf>
    <xf numFmtId="0" fontId="32" fillId="0" borderId="18" xfId="53" applyFont="1" applyBorder="1" applyAlignment="1">
      <alignment vertical="center"/>
    </xf>
    <xf numFmtId="164" fontId="35" fillId="21" borderId="22" xfId="29" applyNumberFormat="1" applyFont="1" applyFill="1" applyBorder="1" applyAlignment="1">
      <alignment vertical="center"/>
    </xf>
    <xf numFmtId="164" fontId="35" fillId="21" borderId="0" xfId="29" applyNumberFormat="1" applyFont="1" applyFill="1" applyBorder="1" applyAlignment="1">
      <alignment vertical="center"/>
    </xf>
    <xf numFmtId="164" fontId="32" fillId="0" borderId="19" xfId="29" applyNumberFormat="1" applyFont="1" applyBorder="1"/>
    <xf numFmtId="164" fontId="35" fillId="0" borderId="19" xfId="29" applyNumberFormat="1" applyFont="1" applyFill="1" applyBorder="1"/>
    <xf numFmtId="14" fontId="32" fillId="0" borderId="18" xfId="53" applyNumberFormat="1" applyFont="1" applyBorder="1" applyAlignment="1">
      <alignment horizontal="center" vertical="center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41" fillId="0" borderId="18" xfId="55" quotePrefix="1" applyNumberFormat="1" applyFont="1" applyFill="1" applyBorder="1" applyAlignment="1">
      <alignment horizontal="center" vertical="center"/>
    </xf>
    <xf numFmtId="0" fontId="33" fillId="25" borderId="0" xfId="0" applyFont="1" applyFill="1" applyAlignment="1" applyProtection="1">
      <alignment vertical="center"/>
      <protection hidden="1"/>
    </xf>
    <xf numFmtId="0" fontId="33" fillId="25" borderId="0" xfId="0" applyFont="1" applyFill="1" applyAlignment="1" applyProtection="1">
      <alignment vertical="center" wrapText="1"/>
      <protection hidden="1"/>
    </xf>
    <xf numFmtId="0" fontId="33" fillId="25" borderId="0" xfId="0" applyNumberFormat="1" applyFont="1" applyFill="1" applyAlignment="1" applyProtection="1">
      <alignment vertical="center" wrapText="1"/>
      <protection hidden="1"/>
    </xf>
    <xf numFmtId="41" fontId="33" fillId="25" borderId="0" xfId="0" applyNumberFormat="1" applyFont="1" applyFill="1" applyAlignment="1" applyProtection="1">
      <alignment horizontal="center" vertical="top"/>
      <protection hidden="1"/>
    </xf>
    <xf numFmtId="41" fontId="33" fillId="25" borderId="0" xfId="29" applyNumberFormat="1" applyFont="1" applyFill="1" applyAlignment="1" applyProtection="1">
      <alignment horizontal="center" vertical="top"/>
      <protection hidden="1"/>
    </xf>
    <xf numFmtId="0" fontId="34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33" fillId="25" borderId="0" xfId="0" applyFont="1" applyFill="1" applyAlignment="1" applyProtection="1">
      <alignment vertical="top"/>
      <protection hidden="1"/>
    </xf>
    <xf numFmtId="0" fontId="33" fillId="25" borderId="0" xfId="0" applyFont="1" applyFill="1" applyAlignment="1" applyProtection="1">
      <alignment vertical="top" wrapText="1"/>
      <protection hidden="1"/>
    </xf>
    <xf numFmtId="0" fontId="33" fillId="25" borderId="0" xfId="0" applyNumberFormat="1" applyFont="1" applyFill="1" applyAlignment="1" applyProtection="1">
      <alignment vertical="top" wrapText="1"/>
      <protection hidden="1"/>
    </xf>
    <xf numFmtId="14" fontId="32" fillId="0" borderId="0" xfId="0" applyNumberFormat="1" applyFont="1" applyProtection="1">
      <protection hidden="1"/>
    </xf>
    <xf numFmtId="41" fontId="32" fillId="25" borderId="0" xfId="0" applyNumberFormat="1" applyFont="1" applyFill="1" applyAlignment="1" applyProtection="1">
      <alignment horizontal="center" vertical="top"/>
      <protection hidden="1"/>
    </xf>
    <xf numFmtId="41" fontId="32" fillId="25" borderId="0" xfId="29" applyNumberFormat="1" applyFont="1" applyFill="1" applyAlignment="1" applyProtection="1">
      <alignment horizontal="center" vertical="top"/>
      <protection hidden="1"/>
    </xf>
    <xf numFmtId="0" fontId="37" fillId="0" borderId="0" xfId="0" applyFont="1" applyAlignment="1" applyProtection="1">
      <alignment wrapText="1"/>
      <protection hidden="1"/>
    </xf>
    <xf numFmtId="0" fontId="37" fillId="0" borderId="0" xfId="0" applyNumberFormat="1" applyFont="1" applyAlignment="1" applyProtection="1">
      <alignment horizontal="center" wrapText="1"/>
      <protection hidden="1"/>
    </xf>
    <xf numFmtId="0" fontId="32" fillId="0" borderId="0" xfId="0" applyFont="1" applyAlignment="1" applyProtection="1">
      <protection hidden="1"/>
    </xf>
    <xf numFmtId="0" fontId="32" fillId="0" borderId="0" xfId="0" applyNumberFormat="1" applyFont="1" applyAlignment="1" applyProtection="1">
      <alignment horizontal="center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quotePrefix="1" applyFont="1" applyAlignment="1" applyProtection="1">
      <alignment horizontal="center"/>
      <protection hidden="1"/>
    </xf>
    <xf numFmtId="0" fontId="32" fillId="0" borderId="0" xfId="0" applyNumberFormat="1" applyFont="1" applyProtection="1">
      <protection hidden="1"/>
    </xf>
    <xf numFmtId="164" fontId="32" fillId="0" borderId="0" xfId="29" applyNumberFormat="1" applyFont="1" applyProtection="1">
      <protection hidden="1"/>
    </xf>
    <xf numFmtId="0" fontId="39" fillId="0" borderId="0" xfId="0" applyFont="1" applyProtection="1">
      <protection hidden="1"/>
    </xf>
    <xf numFmtId="0" fontId="32" fillId="25" borderId="23" xfId="0" applyFont="1" applyFill="1" applyBorder="1" applyAlignment="1" applyProtection="1">
      <alignment horizontal="center" vertical="center" wrapText="1"/>
      <protection hidden="1"/>
    </xf>
    <xf numFmtId="164" fontId="32" fillId="25" borderId="23" xfId="29" applyNumberFormat="1" applyFont="1" applyFill="1" applyBorder="1" applyAlignment="1" applyProtection="1">
      <alignment horizontal="center" vertical="center" wrapText="1"/>
      <protection hidden="1"/>
    </xf>
    <xf numFmtId="0" fontId="32" fillId="25" borderId="24" xfId="0" applyFont="1" applyFill="1" applyBorder="1" applyAlignment="1" applyProtection="1">
      <alignment horizontal="center" wrapText="1"/>
      <protection hidden="1"/>
    </xf>
    <xf numFmtId="14" fontId="32" fillId="25" borderId="25" xfId="0" applyNumberFormat="1" applyFont="1" applyFill="1" applyBorder="1" applyAlignment="1" applyProtection="1">
      <alignment horizontal="center" wrapText="1"/>
      <protection hidden="1"/>
    </xf>
    <xf numFmtId="0" fontId="32" fillId="25" borderId="25" xfId="0" applyFont="1" applyFill="1" applyBorder="1" applyAlignment="1" applyProtection="1">
      <alignment horizontal="center" wrapText="1"/>
      <protection hidden="1"/>
    </xf>
    <xf numFmtId="0" fontId="32" fillId="25" borderId="25" xfId="0" applyNumberFormat="1" applyFont="1" applyFill="1" applyBorder="1" applyAlignment="1" applyProtection="1">
      <alignment horizontal="center" wrapText="1"/>
      <protection hidden="1"/>
    </xf>
    <xf numFmtId="164" fontId="32" fillId="25" borderId="25" xfId="29" applyNumberFormat="1" applyFont="1" applyFill="1" applyBorder="1" applyAlignment="1" applyProtection="1">
      <alignment horizontal="center" wrapText="1"/>
      <protection hidden="1"/>
    </xf>
    <xf numFmtId="0" fontId="33" fillId="25" borderId="2" xfId="0" applyFont="1" applyFill="1" applyBorder="1" applyAlignment="1" applyProtection="1">
      <alignment horizontal="right" wrapText="1"/>
      <protection hidden="1"/>
    </xf>
    <xf numFmtId="14" fontId="33" fillId="25" borderId="2" xfId="0" applyNumberFormat="1" applyFont="1" applyFill="1" applyBorder="1" applyAlignment="1" applyProtection="1">
      <alignment horizontal="right" wrapText="1"/>
      <protection hidden="1"/>
    </xf>
    <xf numFmtId="0" fontId="33" fillId="25" borderId="2" xfId="0" applyFont="1" applyFill="1" applyBorder="1" applyAlignment="1" applyProtection="1">
      <alignment horizontal="center" wrapText="1"/>
      <protection hidden="1"/>
    </xf>
    <xf numFmtId="0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horizontal="right" wrapText="1"/>
      <protection hidden="1"/>
    </xf>
    <xf numFmtId="164" fontId="33" fillId="25" borderId="2" xfId="29" applyNumberFormat="1" applyFont="1" applyFill="1" applyBorder="1" applyAlignment="1" applyProtection="1">
      <alignment horizontal="center" wrapText="1"/>
      <protection hidden="1"/>
    </xf>
    <xf numFmtId="0" fontId="32" fillId="0" borderId="19" xfId="54" applyFont="1" applyBorder="1" applyProtection="1">
      <protection hidden="1"/>
    </xf>
    <xf numFmtId="14" fontId="32" fillId="25" borderId="19" xfId="0" applyNumberFormat="1" applyFont="1" applyFill="1" applyBorder="1" applyAlignment="1" applyProtection="1">
      <alignment horizontal="center" wrapText="1"/>
      <protection hidden="1"/>
    </xf>
    <xf numFmtId="0" fontId="32" fillId="25" borderId="19" xfId="0" applyNumberFormat="1" applyFont="1" applyFill="1" applyBorder="1" applyAlignment="1" applyProtection="1">
      <alignment horizontal="left" wrapText="1"/>
      <protection hidden="1"/>
    </xf>
    <xf numFmtId="164" fontId="32" fillId="25" borderId="19" xfId="29" applyNumberFormat="1" applyFont="1" applyFill="1" applyBorder="1" applyAlignment="1" applyProtection="1">
      <alignment horizontal="center" wrapText="1"/>
      <protection hidden="1"/>
    </xf>
    <xf numFmtId="164" fontId="32" fillId="25" borderId="18" xfId="29" applyNumberFormat="1" applyFont="1" applyFill="1" applyBorder="1" applyAlignment="1" applyProtection="1">
      <alignment wrapText="1"/>
      <protection hidden="1"/>
    </xf>
    <xf numFmtId="0" fontId="32" fillId="25" borderId="19" xfId="0" applyFont="1" applyFill="1" applyBorder="1" applyAlignment="1" applyProtection="1">
      <alignment wrapText="1"/>
      <protection hidden="1"/>
    </xf>
    <xf numFmtId="0" fontId="32" fillId="0" borderId="18" xfId="54" applyFont="1" applyBorder="1" applyProtection="1">
      <protection hidden="1"/>
    </xf>
    <xf numFmtId="0" fontId="32" fillId="25" borderId="18" xfId="0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wrapText="1"/>
      <protection hidden="1"/>
    </xf>
    <xf numFmtId="0" fontId="32" fillId="0" borderId="0" xfId="0" applyFont="1" applyAlignment="1" applyProtection="1">
      <alignment horizontal="center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32" fillId="0" borderId="0" xfId="0" applyFont="1" applyBorder="1" applyAlignment="1" applyProtection="1">
      <alignment horizontal="center" vertical="center"/>
      <protection hidden="1"/>
    </xf>
    <xf numFmtId="14" fontId="33" fillId="25" borderId="0" xfId="0" applyNumberFormat="1" applyFont="1" applyFill="1" applyAlignment="1" applyProtection="1">
      <alignment vertical="top" wrapText="1"/>
      <protection hidden="1"/>
    </xf>
    <xf numFmtId="0" fontId="38" fillId="25" borderId="0" xfId="0" applyFont="1" applyFill="1" applyAlignment="1" applyProtection="1">
      <alignment horizontal="center" vertical="top" wrapText="1"/>
      <protection hidden="1"/>
    </xf>
    <xf numFmtId="0" fontId="32" fillId="0" borderId="0" xfId="54" applyFont="1" applyAlignment="1" applyProtection="1">
      <alignment horizontal="center"/>
      <protection hidden="1"/>
    </xf>
    <xf numFmtId="14" fontId="32" fillId="25" borderId="0" xfId="0" applyNumberFormat="1" applyFont="1" applyFill="1" applyAlignment="1" applyProtection="1">
      <alignment horizontal="center" vertical="top"/>
      <protection hidden="1"/>
    </xf>
    <xf numFmtId="14" fontId="32" fillId="0" borderId="0" xfId="0" applyNumberFormat="1" applyFont="1" applyAlignment="1" applyProtection="1">
      <alignment horizontal="center"/>
      <protection hidden="1"/>
    </xf>
    <xf numFmtId="0" fontId="32" fillId="25" borderId="0" xfId="0" applyNumberFormat="1" applyFont="1" applyFill="1" applyAlignment="1" applyProtection="1">
      <alignment horizontal="center" vertical="top" wrapText="1"/>
      <protection hidden="1"/>
    </xf>
    <xf numFmtId="0" fontId="34" fillId="0" borderId="0" xfId="0" applyFont="1" applyAlignment="1" applyProtection="1">
      <alignment horizontal="center"/>
      <protection hidden="1"/>
    </xf>
    <xf numFmtId="0" fontId="34" fillId="0" borderId="0" xfId="0" applyNumberFormat="1" applyFont="1" applyProtection="1">
      <protection hidden="1"/>
    </xf>
    <xf numFmtId="14" fontId="34" fillId="0" borderId="0" xfId="0" applyNumberFormat="1" applyFont="1" applyProtection="1">
      <protection hidden="1"/>
    </xf>
    <xf numFmtId="164" fontId="34" fillId="0" borderId="0" xfId="29" applyNumberFormat="1" applyFont="1" applyProtection="1">
      <protection hidden="1"/>
    </xf>
    <xf numFmtId="164" fontId="32" fillId="0" borderId="18" xfId="29" applyNumberFormat="1" applyFont="1" applyBorder="1" applyProtection="1">
      <protection hidden="1"/>
    </xf>
    <xf numFmtId="164" fontId="32" fillId="0" borderId="12" xfId="29" applyNumberFormat="1" applyFont="1" applyBorder="1" applyProtection="1">
      <protection hidden="1"/>
    </xf>
    <xf numFmtId="0" fontId="32" fillId="0" borderId="18" xfId="0" applyFont="1" applyFill="1" applyBorder="1" applyAlignment="1" applyProtection="1">
      <alignment horizontal="center"/>
      <protection hidden="1"/>
    </xf>
    <xf numFmtId="14" fontId="32" fillId="0" borderId="18" xfId="0" applyNumberFormat="1" applyFont="1" applyFill="1" applyBorder="1" applyAlignment="1" applyProtection="1">
      <alignment horizontal="center"/>
      <protection hidden="1"/>
    </xf>
    <xf numFmtId="0" fontId="32" fillId="0" borderId="18" xfId="0" applyFont="1" applyFill="1" applyBorder="1" applyAlignment="1" applyProtection="1">
      <alignment horizontal="left"/>
      <protection hidden="1"/>
    </xf>
    <xf numFmtId="164" fontId="32" fillId="0" borderId="18" xfId="29" applyNumberFormat="1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center"/>
      <protection hidden="1"/>
    </xf>
    <xf numFmtId="0" fontId="35" fillId="0" borderId="19" xfId="0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left"/>
      <protection hidden="1"/>
    </xf>
    <xf numFmtId="0" fontId="42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vertical="center"/>
      <protection hidden="1"/>
    </xf>
    <xf numFmtId="0" fontId="42" fillId="0" borderId="0" xfId="56" applyFont="1" applyAlignment="1" applyProtection="1">
      <alignment horizontal="center" vertical="center"/>
      <protection hidden="1"/>
    </xf>
    <xf numFmtId="0" fontId="43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horizontal="center" vertical="center"/>
      <protection hidden="1"/>
    </xf>
    <xf numFmtId="0" fontId="43" fillId="0" borderId="0" xfId="56" applyFont="1" applyFill="1" applyBorder="1" applyAlignment="1" applyProtection="1">
      <alignment vertical="center"/>
      <protection hidden="1"/>
    </xf>
    <xf numFmtId="0" fontId="44" fillId="0" borderId="0" xfId="56" applyFont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0" xfId="56" applyFont="1" applyAlignment="1" applyProtection="1">
      <alignment vertical="center"/>
      <protection hidden="1"/>
    </xf>
    <xf numFmtId="14" fontId="35" fillId="0" borderId="0" xfId="56" applyNumberFormat="1" applyFont="1" applyAlignment="1" applyProtection="1">
      <alignment horizontal="center" vertical="center"/>
      <protection hidden="1"/>
    </xf>
    <xf numFmtId="14" fontId="35" fillId="0" borderId="0" xfId="56" applyNumberFormat="1" applyFont="1" applyAlignment="1" applyProtection="1">
      <alignment vertical="center"/>
      <protection hidden="1"/>
    </xf>
    <xf numFmtId="0" fontId="35" fillId="0" borderId="0" xfId="56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right" vertical="center"/>
      <protection hidden="1"/>
    </xf>
    <xf numFmtId="0" fontId="35" fillId="0" borderId="0" xfId="56" applyFont="1" applyAlignment="1" applyProtection="1">
      <alignment horizontal="left" vertical="center"/>
      <protection hidden="1"/>
    </xf>
    <xf numFmtId="0" fontId="45" fillId="0" borderId="2" xfId="56" applyFont="1" applyBorder="1" applyAlignment="1" applyProtection="1">
      <alignment horizontal="center" vertical="center"/>
      <protection hidden="1"/>
    </xf>
    <xf numFmtId="0" fontId="45" fillId="0" borderId="0" xfId="56" applyFont="1" applyAlignment="1" applyProtection="1">
      <alignment horizontal="center" vertical="center"/>
      <protection hidden="1"/>
    </xf>
    <xf numFmtId="0" fontId="35" fillId="0" borderId="19" xfId="57" applyNumberFormat="1" applyFont="1" applyBorder="1" applyAlignment="1" applyProtection="1">
      <alignment horizontal="center" vertical="center"/>
      <protection hidden="1"/>
    </xf>
    <xf numFmtId="0" fontId="35" fillId="0" borderId="19" xfId="56" applyFont="1" applyBorder="1" applyAlignment="1" applyProtection="1">
      <alignment vertical="center"/>
      <protection hidden="1"/>
    </xf>
    <xf numFmtId="0" fontId="35" fillId="0" borderId="19" xfId="56" applyFont="1" applyBorder="1" applyAlignment="1" applyProtection="1">
      <alignment horizontal="center" vertical="center"/>
      <protection hidden="1"/>
    </xf>
    <xf numFmtId="164" fontId="35" fillId="0" borderId="19" xfId="29" applyNumberFormat="1" applyFont="1" applyBorder="1" applyAlignment="1" applyProtection="1">
      <alignment vertical="center"/>
      <protection hidden="1"/>
    </xf>
    <xf numFmtId="0" fontId="35" fillId="0" borderId="18" xfId="57" applyNumberFormat="1" applyFont="1" applyBorder="1" applyAlignment="1" applyProtection="1">
      <alignment horizontal="center" vertical="center"/>
      <protection hidden="1"/>
    </xf>
    <xf numFmtId="0" fontId="35" fillId="0" borderId="21" xfId="57" applyNumberFormat="1" applyFont="1" applyBorder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vertical="center"/>
      <protection hidden="1"/>
    </xf>
    <xf numFmtId="164" fontId="35" fillId="0" borderId="2" xfId="29" applyNumberFormat="1" applyFont="1" applyBorder="1" applyAlignment="1" applyProtection="1">
      <alignment vertical="center"/>
      <protection hidden="1"/>
    </xf>
    <xf numFmtId="0" fontId="35" fillId="0" borderId="0" xfId="56" applyFont="1" applyBorder="1" applyAlignment="1" applyProtection="1">
      <alignment horizontal="center" vertical="center"/>
      <protection hidden="1"/>
    </xf>
    <xf numFmtId="164" fontId="35" fillId="0" borderId="0" xfId="29" applyNumberFormat="1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center" vertical="center"/>
      <protection hidden="1"/>
    </xf>
    <xf numFmtId="0" fontId="40" fillId="0" borderId="0" xfId="56" applyFont="1" applyAlignment="1" applyProtection="1">
      <alignment horizontal="left" vertical="center"/>
      <protection hidden="1"/>
    </xf>
    <xf numFmtId="0" fontId="40" fillId="0" borderId="0" xfId="56" applyFont="1" applyAlignment="1" applyProtection="1">
      <alignment vertical="center"/>
      <protection hidden="1"/>
    </xf>
    <xf numFmtId="0" fontId="40" fillId="0" borderId="0" xfId="56" applyFont="1" applyAlignment="1" applyProtection="1">
      <alignment horizontal="center" vertical="center"/>
      <protection hidden="1"/>
    </xf>
    <xf numFmtId="16" fontId="32" fillId="0" borderId="18" xfId="54" applyNumberFormat="1" applyFont="1" applyBorder="1" applyAlignment="1">
      <alignment horizontal="center"/>
    </xf>
    <xf numFmtId="0" fontId="32" fillId="0" borderId="0" xfId="54" applyNumberFormat="1" applyFont="1" applyAlignment="1">
      <alignment horizontal="center"/>
    </xf>
    <xf numFmtId="0" fontId="32" fillId="0" borderId="17" xfId="54" applyNumberFormat="1" applyFont="1" applyBorder="1" applyAlignment="1">
      <alignment horizontal="center"/>
    </xf>
    <xf numFmtId="0" fontId="32" fillId="0" borderId="18" xfId="53" applyNumberFormat="1" applyFont="1" applyBorder="1" applyAlignment="1">
      <alignment horizontal="center" vertical="center"/>
    </xf>
    <xf numFmtId="0" fontId="32" fillId="0" borderId="18" xfId="53" quotePrefix="1" applyFont="1" applyBorder="1" applyAlignment="1">
      <alignment horizontal="center" vertical="center"/>
    </xf>
    <xf numFmtId="0" fontId="32" fillId="0" borderId="19" xfId="53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 wrapText="1" shrinkToFit="1"/>
    </xf>
    <xf numFmtId="0" fontId="39" fillId="0" borderId="0" xfId="54" applyFont="1"/>
    <xf numFmtId="0" fontId="42" fillId="0" borderId="0" xfId="56" applyFont="1" applyAlignment="1" applyProtection="1">
      <alignment vertical="center"/>
      <protection hidden="1"/>
    </xf>
    <xf numFmtId="0" fontId="43" fillId="0" borderId="0" xfId="56" applyFont="1" applyBorder="1" applyAlignment="1" applyProtection="1">
      <alignment vertical="center"/>
      <protection hidden="1"/>
    </xf>
    <xf numFmtId="0" fontId="35" fillId="0" borderId="0" xfId="56" applyFont="1" applyFill="1" applyBorder="1" applyAlignment="1" applyProtection="1">
      <alignment vertical="center"/>
      <protection hidden="1"/>
    </xf>
    <xf numFmtId="0" fontId="35" fillId="0" borderId="0" xfId="56" applyFont="1" applyFill="1" applyAlignment="1" applyProtection="1">
      <alignment vertical="center"/>
      <protection hidden="1"/>
    </xf>
    <xf numFmtId="0" fontId="43" fillId="21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Alignment="1" applyProtection="1">
      <alignment vertical="center"/>
      <protection locked="0" hidden="1"/>
    </xf>
    <xf numFmtId="0" fontId="43" fillId="27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Fill="1" applyBorder="1" applyAlignment="1" applyProtection="1">
      <alignment vertical="center"/>
      <protection locked="0" hidden="1"/>
    </xf>
    <xf numFmtId="0" fontId="43" fillId="28" borderId="2" xfId="56" applyNumberFormat="1" applyFont="1" applyFill="1" applyBorder="1" applyAlignment="1" applyProtection="1">
      <alignment vertical="center"/>
      <protection locked="0" hidden="1"/>
    </xf>
    <xf numFmtId="0" fontId="41" fillId="0" borderId="19" xfId="55" quotePrefix="1" applyNumberFormat="1" applyFont="1" applyFill="1" applyBorder="1" applyAlignment="1">
      <alignment horizontal="center" vertical="center"/>
    </xf>
    <xf numFmtId="0" fontId="47" fillId="0" borderId="0" xfId="54" applyFont="1"/>
    <xf numFmtId="0" fontId="32" fillId="0" borderId="19" xfId="53" quotePrefix="1" applyFont="1" applyBorder="1" applyAlignment="1">
      <alignment horizontal="center" vertical="center"/>
    </xf>
    <xf numFmtId="0" fontId="48" fillId="0" borderId="0" xfId="54" applyFont="1"/>
    <xf numFmtId="0" fontId="48" fillId="0" borderId="18" xfId="55" quotePrefix="1" applyNumberFormat="1" applyFont="1" applyFill="1" applyBorder="1" applyAlignment="1">
      <alignment horizontal="center" vertical="center"/>
    </xf>
    <xf numFmtId="164" fontId="32" fillId="0" borderId="0" xfId="54" applyNumberFormat="1" applyFont="1"/>
    <xf numFmtId="0" fontId="48" fillId="0" borderId="19" xfId="55" quotePrefix="1" applyNumberFormat="1" applyFont="1" applyFill="1" applyBorder="1" applyAlignment="1">
      <alignment horizontal="center" vertical="center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33" fillId="0" borderId="0" xfId="54" applyFont="1" applyAlignment="1">
      <alignment horizontal="center"/>
    </xf>
    <xf numFmtId="0" fontId="35" fillId="0" borderId="0" xfId="54" applyFont="1" applyAlignment="1">
      <alignment horizontal="center"/>
    </xf>
    <xf numFmtId="0" fontId="32" fillId="25" borderId="0" xfId="0" applyFont="1" applyFill="1" applyBorder="1" applyAlignment="1" applyProtection="1">
      <alignment horizontal="center" vertical="center" wrapText="1"/>
      <protection hidden="1"/>
    </xf>
    <xf numFmtId="0" fontId="32" fillId="25" borderId="0" xfId="0" applyFont="1" applyFill="1" applyBorder="1" applyAlignment="1" applyProtection="1">
      <alignment horizontal="center" wrapText="1"/>
      <protection hidden="1"/>
    </xf>
    <xf numFmtId="0" fontId="33" fillId="25" borderId="0" xfId="0" applyFont="1" applyFill="1" applyBorder="1" applyAlignment="1" applyProtection="1">
      <alignment horizontal="right" wrapText="1"/>
      <protection hidden="1"/>
    </xf>
    <xf numFmtId="0" fontId="32" fillId="25" borderId="0" xfId="0" applyFont="1" applyFill="1" applyBorder="1" applyAlignment="1" applyProtection="1">
      <alignment wrapText="1"/>
      <protection hidden="1"/>
    </xf>
    <xf numFmtId="0" fontId="33" fillId="25" borderId="0" xfId="0" applyFont="1" applyFill="1" applyBorder="1" applyAlignment="1" applyProtection="1">
      <alignment horizontal="center" wrapText="1"/>
      <protection hidden="1"/>
    </xf>
    <xf numFmtId="0" fontId="39" fillId="0" borderId="0" xfId="54" applyFont="1" applyBorder="1" applyAlignment="1"/>
    <xf numFmtId="0" fontId="32" fillId="0" borderId="0" xfId="54" applyFont="1" applyBorder="1" applyAlignment="1">
      <alignment horizontal="center" vertical="center" wrapText="1"/>
    </xf>
    <xf numFmtId="0" fontId="32" fillId="0" borderId="0" xfId="54" applyFont="1" applyBorder="1" applyAlignment="1">
      <alignment horizontal="center"/>
    </xf>
    <xf numFmtId="0" fontId="32" fillId="0" borderId="0" xfId="54" applyFont="1" applyBorder="1"/>
    <xf numFmtId="0" fontId="32" fillId="29" borderId="2" xfId="54" applyFont="1" applyFill="1" applyBorder="1"/>
    <xf numFmtId="0" fontId="32" fillId="0" borderId="0" xfId="54" applyFont="1" applyFill="1" applyBorder="1"/>
    <xf numFmtId="0" fontId="32" fillId="0" borderId="0" xfId="54" applyFont="1" applyAlignment="1">
      <alignment horizontal="right"/>
    </xf>
    <xf numFmtId="0" fontId="32" fillId="0" borderId="0" xfId="0" applyFont="1" applyFill="1" applyBorder="1" applyProtection="1">
      <protection hidden="1"/>
    </xf>
    <xf numFmtId="0" fontId="32" fillId="29" borderId="2" xfId="0" applyFont="1" applyFill="1" applyBorder="1" applyAlignment="1" applyProtection="1">
      <alignment horizontal="center" vertical="center"/>
      <protection hidden="1"/>
    </xf>
    <xf numFmtId="0" fontId="32" fillId="0" borderId="21" xfId="54" applyFont="1" applyBorder="1" applyProtection="1">
      <protection hidden="1"/>
    </xf>
    <xf numFmtId="164" fontId="32" fillId="25" borderId="21" xfId="29" applyNumberFormat="1" applyFont="1" applyFill="1" applyBorder="1" applyAlignment="1" applyProtection="1">
      <alignment wrapText="1"/>
      <protection hidden="1"/>
    </xf>
    <xf numFmtId="14" fontId="32" fillId="25" borderId="18" xfId="0" applyNumberFormat="1" applyFont="1" applyFill="1" applyBorder="1" applyAlignment="1" applyProtection="1">
      <alignment horizontal="center" wrapText="1"/>
      <protection hidden="1"/>
    </xf>
    <xf numFmtId="0" fontId="32" fillId="25" borderId="18" xfId="0" applyNumberFormat="1" applyFont="1" applyFill="1" applyBorder="1" applyAlignment="1" applyProtection="1">
      <alignment horizontal="left" wrapText="1"/>
      <protection hidden="1"/>
    </xf>
    <xf numFmtId="164" fontId="32" fillId="25" borderId="18" xfId="29" applyNumberFormat="1" applyFont="1" applyFill="1" applyBorder="1" applyAlignment="1" applyProtection="1">
      <alignment horizontal="center" wrapText="1"/>
      <protection hidden="1"/>
    </xf>
    <xf numFmtId="14" fontId="32" fillId="25" borderId="21" xfId="0" applyNumberFormat="1" applyFont="1" applyFill="1" applyBorder="1" applyAlignment="1" applyProtection="1">
      <alignment wrapText="1"/>
      <protection hidden="1"/>
    </xf>
    <xf numFmtId="0" fontId="32" fillId="25" borderId="21" xfId="0" applyFont="1" applyFill="1" applyBorder="1" applyAlignment="1" applyProtection="1">
      <alignment horizontal="center" wrapText="1"/>
      <protection hidden="1"/>
    </xf>
    <xf numFmtId="0" fontId="32" fillId="25" borderId="21" xfId="0" applyNumberFormat="1" applyFont="1" applyFill="1" applyBorder="1" applyAlignment="1" applyProtection="1">
      <alignment wrapText="1"/>
      <protection hidden="1"/>
    </xf>
    <xf numFmtId="0" fontId="32" fillId="25" borderId="21" xfId="0" applyFont="1" applyFill="1" applyBorder="1" applyAlignment="1" applyProtection="1">
      <alignment wrapText="1"/>
      <protection hidden="1"/>
    </xf>
    <xf numFmtId="0" fontId="50" fillId="0" borderId="0" xfId="54" applyFont="1"/>
    <xf numFmtId="0" fontId="51" fillId="0" borderId="18" xfId="54" applyFont="1" applyBorder="1" applyAlignment="1">
      <alignment horizontal="center"/>
    </xf>
    <xf numFmtId="16" fontId="51" fillId="0" borderId="18" xfId="54" applyNumberFormat="1" applyFont="1" applyBorder="1" applyAlignment="1">
      <alignment horizontal="center"/>
    </xf>
    <xf numFmtId="14" fontId="51" fillId="0" borderId="18" xfId="53" applyNumberFormat="1" applyFont="1" applyBorder="1" applyAlignment="1">
      <alignment horizontal="center" vertical="center"/>
    </xf>
    <xf numFmtId="0" fontId="51" fillId="0" borderId="18" xfId="53" applyFont="1" applyBorder="1" applyAlignment="1">
      <alignment vertical="center"/>
    </xf>
    <xf numFmtId="0" fontId="51" fillId="0" borderId="19" xfId="53" applyFont="1" applyBorder="1" applyAlignment="1">
      <alignment vertical="center"/>
    </xf>
    <xf numFmtId="0" fontId="51" fillId="0" borderId="19" xfId="53" quotePrefix="1" applyFont="1" applyBorder="1" applyAlignment="1">
      <alignment horizontal="center" vertical="center"/>
    </xf>
    <xf numFmtId="0" fontId="51" fillId="0" borderId="18" xfId="54" quotePrefix="1" applyFont="1" applyBorder="1" applyAlignment="1">
      <alignment horizontal="center"/>
    </xf>
    <xf numFmtId="164" fontId="51" fillId="0" borderId="18" xfId="29" applyNumberFormat="1" applyFont="1" applyBorder="1"/>
    <xf numFmtId="0" fontId="51" fillId="0" borderId="0" xfId="54" applyFont="1"/>
    <xf numFmtId="0" fontId="51" fillId="0" borderId="19" xfId="53" applyFont="1" applyBorder="1" applyAlignment="1">
      <alignment horizontal="center" vertical="center"/>
    </xf>
    <xf numFmtId="0" fontId="35" fillId="0" borderId="19" xfId="55" quotePrefix="1" applyNumberFormat="1" applyFont="1" applyFill="1" applyBorder="1" applyAlignment="1">
      <alignment horizontal="center" vertical="center"/>
    </xf>
    <xf numFmtId="0" fontId="35" fillId="0" borderId="18" xfId="55" quotePrefix="1" applyNumberFormat="1" applyFont="1" applyFill="1" applyBorder="1" applyAlignment="1">
      <alignment horizontal="center" vertical="center"/>
    </xf>
    <xf numFmtId="43" fontId="51" fillId="0" borderId="0" xfId="54" applyNumberFormat="1" applyFont="1"/>
    <xf numFmtId="164" fontId="35" fillId="21" borderId="2" xfId="29" applyNumberFormat="1" applyFont="1" applyFill="1" applyBorder="1" applyAlignment="1">
      <alignment horizontal="center" vertical="center"/>
    </xf>
    <xf numFmtId="43" fontId="31" fillId="25" borderId="0" xfId="29" applyFont="1" applyFill="1" applyAlignment="1">
      <alignment horizontal="center" vertical="center" wrapText="1"/>
    </xf>
    <xf numFmtId="43" fontId="31" fillId="25" borderId="0" xfId="29" applyFont="1" applyFill="1" applyAlignment="1">
      <alignment horizontal="left" vertical="center" wrapText="1"/>
    </xf>
    <xf numFmtId="43" fontId="35" fillId="21" borderId="2" xfId="29" applyFont="1" applyFill="1" applyBorder="1" applyAlignment="1">
      <alignment horizontal="center" vertical="center"/>
    </xf>
    <xf numFmtId="43" fontId="35" fillId="0" borderId="19" xfId="29" applyFont="1" applyBorder="1" applyAlignment="1">
      <alignment vertical="center"/>
    </xf>
    <xf numFmtId="43" fontId="35" fillId="0" borderId="18" xfId="29" applyFont="1" applyBorder="1" applyAlignment="1">
      <alignment vertical="center"/>
    </xf>
    <xf numFmtId="43" fontId="35" fillId="0" borderId="18" xfId="29" applyFont="1" applyFill="1" applyBorder="1" applyAlignment="1">
      <alignment vertical="center"/>
    </xf>
    <xf numFmtId="43" fontId="52" fillId="0" borderId="18" xfId="29" applyFont="1" applyBorder="1" applyAlignment="1">
      <alignment vertical="center"/>
    </xf>
    <xf numFmtId="43" fontId="35" fillId="21" borderId="2" xfId="29" applyFont="1" applyFill="1" applyBorder="1" applyAlignment="1">
      <alignment vertical="center"/>
    </xf>
    <xf numFmtId="43" fontId="35" fillId="21" borderId="22" xfId="29" applyFont="1" applyFill="1" applyBorder="1" applyAlignment="1">
      <alignment vertical="center"/>
    </xf>
    <xf numFmtId="43" fontId="35" fillId="21" borderId="0" xfId="29" applyFont="1" applyFill="1" applyBorder="1" applyAlignment="1">
      <alignment vertical="center"/>
    </xf>
    <xf numFmtId="43" fontId="35" fillId="0" borderId="0" xfId="29" applyFont="1" applyAlignment="1">
      <alignment vertical="center"/>
    </xf>
    <xf numFmtId="43" fontId="32" fillId="0" borderId="0" xfId="29" applyFont="1" applyAlignment="1" applyProtection="1">
      <alignment horizontal="center"/>
      <protection hidden="1"/>
    </xf>
    <xf numFmtId="43" fontId="58" fillId="0" borderId="18" xfId="29" applyFont="1" applyFill="1" applyBorder="1" applyAlignment="1">
      <alignment vertical="center"/>
    </xf>
    <xf numFmtId="43" fontId="59" fillId="0" borderId="18" xfId="29" applyFont="1" applyBorder="1" applyAlignment="1">
      <alignment vertical="center"/>
    </xf>
    <xf numFmtId="164" fontId="59" fillId="0" borderId="18" xfId="29" applyNumberFormat="1" applyFont="1" applyBorder="1" applyAlignment="1">
      <alignment vertical="center"/>
    </xf>
    <xf numFmtId="43" fontId="60" fillId="0" borderId="18" xfId="29" applyFont="1" applyBorder="1" applyAlignment="1">
      <alignment vertical="center"/>
    </xf>
    <xf numFmtId="164" fontId="60" fillId="0" borderId="18" xfId="29" applyNumberFormat="1" applyFont="1" applyBorder="1" applyAlignment="1">
      <alignment vertical="center"/>
    </xf>
    <xf numFmtId="43" fontId="61" fillId="0" borderId="18" xfId="29" applyFont="1" applyBorder="1" applyAlignment="1">
      <alignment vertical="center"/>
    </xf>
    <xf numFmtId="164" fontId="61" fillId="0" borderId="18" xfId="29" applyNumberFormat="1" applyFont="1" applyBorder="1" applyAlignment="1">
      <alignment vertical="center"/>
    </xf>
    <xf numFmtId="43" fontId="57" fillId="0" borderId="18" xfId="29" applyFont="1" applyBorder="1" applyAlignment="1">
      <alignment vertical="center"/>
    </xf>
    <xf numFmtId="164" fontId="57" fillId="0" borderId="18" xfId="29" applyNumberFormat="1" applyFont="1" applyBorder="1" applyAlignment="1">
      <alignment vertical="center"/>
    </xf>
    <xf numFmtId="43" fontId="62" fillId="0" borderId="18" xfId="29" applyFont="1" applyBorder="1" applyAlignment="1">
      <alignment vertical="center"/>
    </xf>
    <xf numFmtId="164" fontId="62" fillId="0" borderId="18" xfId="29" applyNumberFormat="1" applyFont="1" applyBorder="1" applyAlignment="1">
      <alignment vertical="center"/>
    </xf>
    <xf numFmtId="43" fontId="63" fillId="0" borderId="18" xfId="29" applyFont="1" applyBorder="1" applyAlignment="1">
      <alignment vertical="center"/>
    </xf>
    <xf numFmtId="164" fontId="63" fillId="0" borderId="18" xfId="29" applyNumberFormat="1" applyFont="1" applyBorder="1" applyAlignment="1">
      <alignment vertical="center"/>
    </xf>
    <xf numFmtId="0" fontId="32" fillId="0" borderId="0" xfId="54" applyFont="1" applyAlignment="1" applyProtection="1">
      <alignment horizontal="center"/>
      <protection hidden="1"/>
    </xf>
    <xf numFmtId="164" fontId="35" fillId="21" borderId="2" xfId="29" applyNumberFormat="1" applyFont="1" applyFill="1" applyBorder="1" applyAlignment="1">
      <alignment horizontal="center" vertical="center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2" xfId="56" applyFont="1" applyBorder="1" applyAlignment="1" applyProtection="1">
      <alignment horizontal="center" vertical="center"/>
      <protection hidden="1"/>
    </xf>
    <xf numFmtId="0" fontId="32" fillId="0" borderId="2" xfId="54" applyFont="1" applyBorder="1" applyAlignment="1">
      <alignment horizontal="center" vertical="center" wrapText="1"/>
    </xf>
    <xf numFmtId="0" fontId="32" fillId="0" borderId="2" xfId="54" applyFont="1" applyBorder="1" applyAlignment="1">
      <alignment horizontal="center" vertical="center"/>
    </xf>
    <xf numFmtId="0" fontId="32" fillId="0" borderId="28" xfId="54" applyFont="1" applyBorder="1" applyAlignment="1">
      <alignment horizontal="center" vertical="center" wrapText="1"/>
    </xf>
    <xf numFmtId="0" fontId="32" fillId="0" borderId="22" xfId="54" applyFont="1" applyBorder="1" applyAlignment="1">
      <alignment horizontal="center" vertical="center" wrapText="1"/>
    </xf>
    <xf numFmtId="0" fontId="32" fillId="0" borderId="30" xfId="54" applyFont="1" applyBorder="1" applyAlignment="1">
      <alignment horizontal="center"/>
    </xf>
    <xf numFmtId="0" fontId="32" fillId="0" borderId="31" xfId="54" applyFont="1" applyBorder="1" applyAlignment="1">
      <alignment horizontal="center"/>
    </xf>
    <xf numFmtId="0" fontId="32" fillId="0" borderId="32" xfId="54" applyFont="1" applyBorder="1" applyAlignment="1">
      <alignment horizontal="center"/>
    </xf>
    <xf numFmtId="0" fontId="32" fillId="0" borderId="30" xfId="54" applyFont="1" applyBorder="1" applyAlignment="1">
      <alignment horizontal="center" vertical="center" wrapText="1" shrinkToFit="1"/>
    </xf>
    <xf numFmtId="0" fontId="32" fillId="0" borderId="31" xfId="54" applyFont="1" applyBorder="1" applyAlignment="1">
      <alignment horizontal="center" vertical="center" wrapText="1" shrinkToFit="1"/>
    </xf>
    <xf numFmtId="0" fontId="32" fillId="0" borderId="32" xfId="54" applyFont="1" applyBorder="1" applyAlignment="1">
      <alignment horizontal="center" vertical="center" wrapText="1" shrinkToFit="1"/>
    </xf>
    <xf numFmtId="0" fontId="32" fillId="0" borderId="0" xfId="54" applyFont="1" applyAlignment="1">
      <alignment horizontal="center"/>
    </xf>
    <xf numFmtId="0" fontId="32" fillId="0" borderId="33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0" fontId="32" fillId="0" borderId="2" xfId="54" applyFont="1" applyBorder="1" applyAlignment="1">
      <alignment horizontal="center"/>
    </xf>
    <xf numFmtId="0" fontId="32" fillId="0" borderId="0" xfId="54" applyFont="1" applyAlignment="1">
      <alignment horizontal="left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49" fillId="0" borderId="0" xfId="54" applyFont="1" applyAlignment="1">
      <alignment horizontal="center" vertical="center"/>
    </xf>
    <xf numFmtId="0" fontId="35" fillId="0" borderId="0" xfId="54" applyFont="1" applyAlignment="1">
      <alignment horizontal="center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32" fillId="0" borderId="0" xfId="0" quotePrefix="1" applyFont="1" applyBorder="1" applyAlignment="1" applyProtection="1">
      <alignment horizontal="left"/>
      <protection hidden="1"/>
    </xf>
    <xf numFmtId="0" fontId="32" fillId="0" borderId="34" xfId="0" quotePrefix="1" applyFont="1" applyBorder="1" applyAlignment="1" applyProtection="1">
      <alignment horizontal="left"/>
      <protection hidden="1"/>
    </xf>
    <xf numFmtId="0" fontId="32" fillId="25" borderId="2" xfId="0" applyFont="1" applyFill="1" applyBorder="1" applyAlignment="1" applyProtection="1">
      <alignment horizontal="center" vertical="center" wrapText="1"/>
      <protection hidden="1"/>
    </xf>
    <xf numFmtId="0" fontId="32" fillId="25" borderId="35" xfId="0" applyFont="1" applyFill="1" applyBorder="1" applyAlignment="1" applyProtection="1">
      <alignment horizontal="center" vertical="center" wrapText="1"/>
      <protection hidden="1"/>
    </xf>
    <xf numFmtId="0" fontId="32" fillId="25" borderId="36" xfId="0" applyFont="1" applyFill="1" applyBorder="1" applyAlignment="1" applyProtection="1">
      <alignment horizontal="center" vertical="center" wrapText="1"/>
      <protection hidden="1"/>
    </xf>
    <xf numFmtId="0" fontId="32" fillId="25" borderId="25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37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8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9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25" xfId="0" applyFont="1" applyFill="1" applyBorder="1" applyAlignment="1" applyProtection="1">
      <alignment horizontal="center" vertical="center" wrapText="1"/>
      <protection hidden="1"/>
    </xf>
    <xf numFmtId="0" fontId="32" fillId="25" borderId="37" xfId="0" applyFont="1" applyFill="1" applyBorder="1" applyAlignment="1" applyProtection="1">
      <alignment horizontal="center" vertical="center" wrapText="1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applyFont="1" applyAlignment="1" applyProtection="1">
      <protection hidden="1"/>
    </xf>
    <xf numFmtId="0" fontId="32" fillId="25" borderId="40" xfId="0" applyFont="1" applyFill="1" applyBorder="1" applyAlignment="1" applyProtection="1">
      <alignment horizontal="center" vertical="center" wrapText="1"/>
      <protection hidden="1"/>
    </xf>
    <xf numFmtId="14" fontId="32" fillId="25" borderId="25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7" xfId="0" applyNumberFormat="1" applyFont="1" applyFill="1" applyBorder="1" applyAlignment="1" applyProtection="1">
      <alignment horizontal="center" vertical="center" wrapText="1"/>
      <protection hidden="1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  <xf numFmtId="43" fontId="32" fillId="0" borderId="0" xfId="29" applyFont="1" applyAlignment="1">
      <alignment horizontal="center"/>
    </xf>
    <xf numFmtId="43" fontId="32" fillId="0" borderId="2" xfId="29" applyFont="1" applyBorder="1" applyAlignment="1">
      <alignment horizontal="center" vertical="center"/>
    </xf>
    <xf numFmtId="43" fontId="32" fillId="0" borderId="2" xfId="29" applyFont="1" applyBorder="1" applyAlignment="1">
      <alignment horizontal="center"/>
    </xf>
    <xf numFmtId="43" fontId="32" fillId="0" borderId="18" xfId="29" applyFont="1" applyBorder="1"/>
    <xf numFmtId="43" fontId="32" fillId="0" borderId="19" xfId="29" applyFont="1" applyBorder="1"/>
    <xf numFmtId="43" fontId="51" fillId="0" borderId="18" xfId="29" applyFont="1" applyBorder="1"/>
    <xf numFmtId="43" fontId="32" fillId="0" borderId="0" xfId="29" applyFont="1"/>
    <xf numFmtId="43" fontId="32" fillId="0" borderId="0" xfId="29" applyFont="1" applyAlignment="1">
      <alignment horizontal="center" vertical="center"/>
    </xf>
    <xf numFmtId="43" fontId="32" fillId="0" borderId="0" xfId="29" applyFont="1" applyAlignment="1">
      <alignment vertical="center"/>
    </xf>
    <xf numFmtId="43" fontId="40" fillId="0" borderId="0" xfId="29" applyFont="1" applyAlignment="1">
      <alignment horizontal="center" vertical="center" wrapText="1"/>
    </xf>
    <xf numFmtId="43" fontId="54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33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 wrapText="1"/>
    </xf>
    <xf numFmtId="43" fontId="55" fillId="0" borderId="0" xfId="29" applyFont="1" applyAlignment="1">
      <alignment vertical="center" wrapText="1"/>
    </xf>
    <xf numFmtId="43" fontId="35" fillId="0" borderId="0" xfId="29" applyFont="1" applyAlignment="1">
      <alignment vertical="center" wrapText="1"/>
    </xf>
    <xf numFmtId="43" fontId="32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55" fillId="0" borderId="0" xfId="29" applyFont="1" applyAlignment="1">
      <alignment horizontal="left" vertical="center" wrapText="1"/>
    </xf>
    <xf numFmtId="43" fontId="35" fillId="0" borderId="0" xfId="29" applyFont="1" applyAlignment="1">
      <alignment horizontal="left" vertical="center" wrapText="1"/>
    </xf>
    <xf numFmtId="43" fontId="33" fillId="0" borderId="0" xfId="29" applyFont="1" applyAlignment="1">
      <alignment horizontal="center" vertical="center" wrapText="1"/>
    </xf>
    <xf numFmtId="43" fontId="53" fillId="0" borderId="0" xfId="29" applyFont="1" applyAlignment="1">
      <alignment vertical="center"/>
    </xf>
    <xf numFmtId="43" fontId="32" fillId="0" borderId="0" xfId="29" applyFont="1" applyAlignment="1">
      <alignment horizontal="center" vertical="center"/>
    </xf>
    <xf numFmtId="43" fontId="36" fillId="0" borderId="0" xfId="29" applyFont="1" applyAlignment="1">
      <alignment vertical="center"/>
    </xf>
    <xf numFmtId="43" fontId="36" fillId="0" borderId="16" xfId="29" applyFont="1" applyBorder="1" applyAlignment="1">
      <alignment horizontal="center" vertical="center"/>
    </xf>
    <xf numFmtId="43" fontId="56" fillId="0" borderId="0" xfId="29" applyFont="1" applyAlignment="1">
      <alignment vertical="center"/>
    </xf>
    <xf numFmtId="43" fontId="35" fillId="21" borderId="2" xfId="29" applyFont="1" applyFill="1" applyBorder="1" applyAlignment="1">
      <alignment horizontal="center" vertical="center"/>
    </xf>
    <xf numFmtId="43" fontId="35" fillId="21" borderId="2" xfId="29" applyFont="1" applyFill="1" applyBorder="1" applyAlignment="1">
      <alignment horizontal="center" vertical="center" wrapText="1"/>
    </xf>
    <xf numFmtId="43" fontId="35" fillId="21" borderId="28" xfId="29" applyFont="1" applyFill="1" applyBorder="1" applyAlignment="1">
      <alignment horizontal="center" vertical="center" wrapText="1"/>
    </xf>
    <xf numFmtId="43" fontId="55" fillId="0" borderId="0" xfId="29" applyFont="1" applyAlignment="1">
      <alignment vertical="center"/>
    </xf>
    <xf numFmtId="43" fontId="35" fillId="26" borderId="28" xfId="29" applyFont="1" applyFill="1" applyBorder="1" applyAlignment="1">
      <alignment horizontal="center" vertical="center"/>
    </xf>
    <xf numFmtId="43" fontId="35" fillId="21" borderId="26" xfId="29" applyFont="1" applyFill="1" applyBorder="1" applyAlignment="1">
      <alignment horizontal="center" vertical="center" wrapText="1"/>
    </xf>
    <xf numFmtId="43" fontId="35" fillId="26" borderId="22" xfId="29" applyFont="1" applyFill="1" applyBorder="1" applyAlignment="1">
      <alignment horizontal="center" vertical="center"/>
    </xf>
    <xf numFmtId="43" fontId="35" fillId="21" borderId="2" xfId="29" applyFont="1" applyFill="1" applyBorder="1" applyAlignment="1">
      <alignment horizontal="center" vertical="center" wrapText="1"/>
    </xf>
    <xf numFmtId="43" fontId="35" fillId="26" borderId="26" xfId="29" applyFont="1" applyFill="1" applyBorder="1" applyAlignment="1">
      <alignment horizontal="center" vertical="center"/>
    </xf>
    <xf numFmtId="43" fontId="55" fillId="0" borderId="0" xfId="29" applyFont="1" applyAlignment="1">
      <alignment horizontal="center" vertical="center"/>
    </xf>
    <xf numFmtId="43" fontId="35" fillId="26" borderId="2" xfId="29" applyFont="1" applyFill="1" applyBorder="1" applyAlignment="1">
      <alignment horizontal="center" vertical="center"/>
    </xf>
    <xf numFmtId="43" fontId="35" fillId="0" borderId="19" xfId="29" applyFont="1" applyBorder="1" applyAlignment="1">
      <alignment horizontal="center" vertical="center"/>
    </xf>
    <xf numFmtId="43" fontId="35" fillId="0" borderId="12" xfId="29" applyFont="1" applyBorder="1" applyAlignment="1">
      <alignment vertical="center"/>
    </xf>
    <xf numFmtId="43" fontId="35" fillId="0" borderId="29" xfId="29" applyFont="1" applyBorder="1" applyAlignment="1">
      <alignment vertical="center"/>
    </xf>
    <xf numFmtId="43" fontId="35" fillId="0" borderId="18" xfId="29" applyFont="1" applyBorder="1" applyAlignment="1">
      <alignment horizontal="center" vertical="center"/>
    </xf>
    <xf numFmtId="43" fontId="35" fillId="0" borderId="27" xfId="29" applyFont="1" applyBorder="1" applyAlignment="1">
      <alignment vertical="center"/>
    </xf>
    <xf numFmtId="43" fontId="35" fillId="0" borderId="18" xfId="29" applyFont="1" applyFill="1" applyBorder="1" applyAlignment="1">
      <alignment horizontal="center" vertical="center"/>
    </xf>
    <xf numFmtId="43" fontId="35" fillId="0" borderId="19" xfId="29" applyFont="1" applyFill="1" applyBorder="1" applyAlignment="1">
      <alignment vertical="center"/>
    </xf>
    <xf numFmtId="43" fontId="52" fillId="0" borderId="18" xfId="29" applyFont="1" applyBorder="1" applyAlignment="1">
      <alignment horizontal="center" vertical="center"/>
    </xf>
    <xf numFmtId="43" fontId="52" fillId="0" borderId="19" xfId="29" applyFont="1" applyBorder="1" applyAlignment="1">
      <alignment vertical="center"/>
    </xf>
    <xf numFmtId="43" fontId="41" fillId="0" borderId="18" xfId="29" applyFont="1" applyBorder="1" applyAlignment="1">
      <alignment vertical="center"/>
    </xf>
    <xf numFmtId="43" fontId="41" fillId="0" borderId="27" xfId="29" applyFont="1" applyBorder="1" applyAlignment="1">
      <alignment vertical="center"/>
    </xf>
    <xf numFmtId="43" fontId="41" fillId="0" borderId="0" xfId="29" applyFont="1" applyAlignment="1">
      <alignment vertical="center"/>
    </xf>
    <xf numFmtId="43" fontId="59" fillId="0" borderId="0" xfId="29" applyFont="1" applyAlignment="1">
      <alignment vertical="center"/>
    </xf>
    <xf numFmtId="43" fontId="59" fillId="0" borderId="18" xfId="29" applyFont="1" applyBorder="1" applyAlignment="1">
      <alignment horizontal="center" vertical="center"/>
    </xf>
    <xf numFmtId="43" fontId="59" fillId="0" borderId="19" xfId="29" applyFont="1" applyBorder="1" applyAlignment="1">
      <alignment vertical="center"/>
    </xf>
    <xf numFmtId="43" fontId="59" fillId="0" borderId="27" xfId="29" applyFont="1" applyBorder="1" applyAlignment="1">
      <alignment vertical="center"/>
    </xf>
    <xf numFmtId="43" fontId="59" fillId="0" borderId="29" xfId="29" applyFont="1" applyBorder="1" applyAlignment="1">
      <alignment vertical="center"/>
    </xf>
    <xf numFmtId="43" fontId="60" fillId="0" borderId="0" xfId="29" applyFont="1" applyAlignment="1">
      <alignment vertical="center"/>
    </xf>
    <xf numFmtId="43" fontId="60" fillId="0" borderId="18" xfId="29" applyFont="1" applyBorder="1" applyAlignment="1">
      <alignment horizontal="center" vertical="center"/>
    </xf>
    <xf numFmtId="43" fontId="60" fillId="0" borderId="19" xfId="29" applyFont="1" applyBorder="1" applyAlignment="1">
      <alignment vertical="center"/>
    </xf>
    <xf numFmtId="43" fontId="60" fillId="0" borderId="27" xfId="29" applyFont="1" applyBorder="1" applyAlignment="1">
      <alignment vertical="center"/>
    </xf>
    <xf numFmtId="43" fontId="60" fillId="0" borderId="29" xfId="29" applyFont="1" applyBorder="1" applyAlignment="1">
      <alignment vertical="center"/>
    </xf>
    <xf numFmtId="43" fontId="61" fillId="0" borderId="0" xfId="29" applyFont="1" applyAlignment="1">
      <alignment vertical="center"/>
    </xf>
    <xf numFmtId="43" fontId="61" fillId="0" borderId="18" xfId="29" applyFont="1" applyBorder="1" applyAlignment="1">
      <alignment horizontal="center" vertical="center"/>
    </xf>
    <xf numFmtId="43" fontId="61" fillId="0" borderId="19" xfId="29" applyFont="1" applyBorder="1" applyAlignment="1">
      <alignment vertical="center"/>
    </xf>
    <xf numFmtId="43" fontId="61" fillId="0" borderId="27" xfId="29" applyFont="1" applyBorder="1" applyAlignment="1">
      <alignment vertical="center"/>
    </xf>
    <xf numFmtId="43" fontId="61" fillId="0" borderId="29" xfId="29" applyFont="1" applyBorder="1" applyAlignment="1">
      <alignment vertical="center"/>
    </xf>
    <xf numFmtId="43" fontId="57" fillId="0" borderId="0" xfId="29" applyFont="1" applyAlignment="1">
      <alignment vertical="center"/>
    </xf>
    <xf numFmtId="43" fontId="57" fillId="0" borderId="18" xfId="29" applyFont="1" applyBorder="1" applyAlignment="1">
      <alignment horizontal="center" vertical="center"/>
    </xf>
    <xf numFmtId="43" fontId="57" fillId="0" borderId="19" xfId="29" applyFont="1" applyBorder="1" applyAlignment="1">
      <alignment vertical="center"/>
    </xf>
    <xf numFmtId="43" fontId="57" fillId="0" borderId="27" xfId="29" applyFont="1" applyBorder="1" applyAlignment="1">
      <alignment vertical="center"/>
    </xf>
    <xf numFmtId="43" fontId="57" fillId="0" borderId="29" xfId="29" applyFont="1" applyBorder="1" applyAlignment="1">
      <alignment vertical="center"/>
    </xf>
    <xf numFmtId="43" fontId="62" fillId="0" borderId="0" xfId="29" applyFont="1" applyAlignment="1">
      <alignment vertical="center"/>
    </xf>
    <xf numFmtId="43" fontId="62" fillId="0" borderId="18" xfId="29" applyFont="1" applyBorder="1" applyAlignment="1">
      <alignment horizontal="center" vertical="center"/>
    </xf>
    <xf numFmtId="43" fontId="62" fillId="0" borderId="19" xfId="29" applyFont="1" applyBorder="1" applyAlignment="1">
      <alignment vertical="center"/>
    </xf>
    <xf numFmtId="43" fontId="62" fillId="0" borderId="27" xfId="29" applyFont="1" applyBorder="1" applyAlignment="1">
      <alignment vertical="center"/>
    </xf>
    <xf numFmtId="43" fontId="62" fillId="0" borderId="29" xfId="29" applyFont="1" applyBorder="1" applyAlignment="1">
      <alignment vertical="center"/>
    </xf>
    <xf numFmtId="43" fontId="63" fillId="0" borderId="0" xfId="29" applyFont="1" applyAlignment="1">
      <alignment vertical="center"/>
    </xf>
    <xf numFmtId="43" fontId="63" fillId="0" borderId="18" xfId="29" applyFont="1" applyBorder="1" applyAlignment="1">
      <alignment horizontal="center" vertical="center"/>
    </xf>
    <xf numFmtId="43" fontId="63" fillId="0" borderId="19" xfId="29" applyFont="1" applyBorder="1" applyAlignment="1">
      <alignment vertical="center"/>
    </xf>
    <xf numFmtId="43" fontId="63" fillId="0" borderId="27" xfId="29" applyFont="1" applyBorder="1" applyAlignment="1">
      <alignment vertical="center"/>
    </xf>
    <xf numFmtId="43" fontId="63" fillId="0" borderId="29" xfId="29" applyFont="1" applyBorder="1" applyAlignment="1">
      <alignment vertical="center"/>
    </xf>
    <xf numFmtId="43" fontId="35" fillId="0" borderId="21" xfId="29" applyFont="1" applyBorder="1" applyAlignment="1">
      <alignment vertical="center"/>
    </xf>
    <xf numFmtId="43" fontId="35" fillId="0" borderId="20" xfId="29" applyFont="1" applyBorder="1" applyAlignment="1">
      <alignment vertical="center"/>
    </xf>
    <xf numFmtId="43" fontId="35" fillId="21" borderId="0" xfId="29" applyFont="1" applyFill="1" applyBorder="1" applyAlignment="1">
      <alignment horizontal="center" vertical="center"/>
    </xf>
    <xf numFmtId="43" fontId="53" fillId="0" borderId="0" xfId="29" applyFont="1" applyAlignment="1" applyProtection="1">
      <protection hidden="1"/>
    </xf>
    <xf numFmtId="43" fontId="35" fillId="0" borderId="0" xfId="29" applyFont="1" applyBorder="1" applyAlignment="1">
      <alignment vertical="center"/>
    </xf>
    <xf numFmtId="43" fontId="32" fillId="0" borderId="0" xfId="29" applyFont="1" applyAlignment="1" applyProtection="1">
      <alignment horizontal="center"/>
      <protection hidden="1"/>
    </xf>
    <xf numFmtId="43" fontId="32" fillId="0" borderId="0" xfId="29" applyFont="1" applyAlignment="1" applyProtection="1">
      <protection hidden="1"/>
    </xf>
    <xf numFmtId="164" fontId="46" fillId="25" borderId="0" xfId="29" applyNumberFormat="1" applyFont="1" applyFill="1" applyAlignment="1">
      <alignment vertical="center"/>
    </xf>
    <xf numFmtId="164" fontId="46" fillId="25" borderId="0" xfId="29" applyNumberFormat="1" applyFont="1" applyFill="1" applyAlignment="1">
      <alignment horizontal="left" vertical="center"/>
    </xf>
    <xf numFmtId="164" fontId="31" fillId="25" borderId="0" xfId="29" applyNumberFormat="1" applyFont="1" applyFill="1" applyAlignment="1">
      <alignment horizontal="left" vertical="center" wrapText="1"/>
    </xf>
    <xf numFmtId="164" fontId="36" fillId="0" borderId="0" xfId="29" applyNumberFormat="1" applyFont="1" applyAlignment="1">
      <alignment vertical="center"/>
    </xf>
    <xf numFmtId="164" fontId="35" fillId="0" borderId="12" xfId="29" applyNumberFormat="1" applyFont="1" applyBorder="1" applyAlignment="1">
      <alignment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5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PNKPXK" xfId="56"/>
    <cellStyle name="Normal_SS-NKSC" xfId="57"/>
    <cellStyle name="Note" xfId="58" builtinId="10" customBuiltin="1"/>
    <cellStyle name="Output" xfId="59" builtinId="21" customBuiltin="1"/>
    <cellStyle name="TD1" xfId="60"/>
    <cellStyle name="Title" xfId="61" builtinId="15" customBuiltin="1"/>
    <cellStyle name="Total" xfId="62" builtinId="25" customBuiltin="1"/>
    <cellStyle name="Warning Text" xfId="63" builtinId="11" customBuiltin="1"/>
    <cellStyle name="똿뗦먛귟 [0.00]_PRODUCT DETAIL Q1" xfId="64"/>
    <cellStyle name="똿뗦먛귟_PRODUCT DETAIL Q1" xfId="65"/>
    <cellStyle name="믅됞 [0.00]_PRODUCT DETAIL Q1" xfId="66"/>
    <cellStyle name="믅됞_PRODUCT DETAIL Q1" xfId="67"/>
    <cellStyle name="백분율_HOBONG" xfId="68"/>
    <cellStyle name="뷭?_BOOKSHIP" xfId="69"/>
    <cellStyle name="콤마 [0]_1202" xfId="70"/>
    <cellStyle name="콤마_1202" xfId="71"/>
    <cellStyle name="통화 [0]_1202" xfId="72"/>
    <cellStyle name="통화_1202" xfId="73"/>
    <cellStyle name="표준_(정보부문)월별인원계획" xfId="74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</sheetNames>
    <sheetDataSet>
      <sheetData sheetId="0">
        <row r="15">
          <cell r="E15">
            <v>17986847519</v>
          </cell>
        </row>
        <row r="26">
          <cell r="C26">
            <v>15905373962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21">
          <cell r="E21">
            <v>25854855000</v>
          </cell>
        </row>
        <row r="26">
          <cell r="E26">
            <v>31718277640</v>
          </cell>
          <cell r="F26">
            <v>34371468955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8"/>
  </sheetPr>
  <dimension ref="A1:R205"/>
  <sheetViews>
    <sheetView tabSelected="1" topLeftCell="A8" workbookViewId="0">
      <pane ySplit="4" topLeftCell="A183" activePane="bottomLeft" state="frozen"/>
      <selection activeCell="A8" sqref="A8"/>
      <selection pane="bottomLeft" activeCell="E197" sqref="E197"/>
    </sheetView>
  </sheetViews>
  <sheetFormatPr defaultRowHeight="12.75"/>
  <cols>
    <col min="1" max="1" width="7.140625" style="226" customWidth="1"/>
    <col min="2" max="2" width="5.28515625" style="30" customWidth="1"/>
    <col min="3" max="3" width="41.7109375" style="226" bestFit="1" customWidth="1"/>
    <col min="4" max="4" width="7.7109375" style="295" hidden="1" customWidth="1"/>
    <col min="5" max="5" width="9.85546875" style="226" bestFit="1" customWidth="1"/>
    <col min="6" max="6" width="12.5703125" style="226" hidden="1" customWidth="1"/>
    <col min="7" max="7" width="9.85546875" style="226" customWidth="1"/>
    <col min="8" max="8" width="15.42578125" style="226" hidden="1" customWidth="1"/>
    <col min="9" max="9" width="11.7109375" style="226" customWidth="1"/>
    <col min="10" max="10" width="13.85546875" style="226" hidden="1" customWidth="1"/>
    <col min="11" max="11" width="12" style="226" customWidth="1"/>
    <col min="12" max="12" width="12.85546875" style="226" hidden="1" customWidth="1"/>
    <col min="13" max="13" width="3.28515625" style="313" customWidth="1"/>
    <col min="14" max="14" width="24.140625" style="226" customWidth="1"/>
    <col min="15" max="15" width="10.5703125" style="226" customWidth="1"/>
    <col min="16" max="16" width="10.42578125" style="226" customWidth="1"/>
    <col min="17" max="17" width="22.28515625" style="226" customWidth="1"/>
    <col min="18" max="18" width="4.85546875" style="226" customWidth="1"/>
    <col min="19" max="16384" width="9.140625" style="226"/>
  </cols>
  <sheetData>
    <row r="1" spans="1:18" s="291" customFormat="1" ht="14.25" customHeight="1">
      <c r="B1" s="370" t="s">
        <v>42</v>
      </c>
      <c r="C1" s="216"/>
      <c r="D1" s="216"/>
      <c r="E1" s="216"/>
      <c r="F1" s="292"/>
      <c r="G1" s="292"/>
      <c r="H1" s="293" t="s">
        <v>130</v>
      </c>
      <c r="I1" s="293"/>
      <c r="J1" s="293"/>
      <c r="K1" s="293"/>
      <c r="L1" s="293"/>
      <c r="M1" s="294"/>
      <c r="N1" s="295"/>
      <c r="O1" s="296"/>
    </row>
    <row r="2" spans="1:18" s="291" customFormat="1" ht="14.25" customHeight="1">
      <c r="B2" s="371" t="s">
        <v>44</v>
      </c>
      <c r="C2" s="217"/>
      <c r="D2" s="217"/>
      <c r="E2" s="217"/>
      <c r="F2" s="217"/>
      <c r="G2" s="217"/>
      <c r="H2" s="297" t="s">
        <v>88</v>
      </c>
      <c r="I2" s="297"/>
      <c r="J2" s="297"/>
      <c r="K2" s="297"/>
      <c r="L2" s="297"/>
      <c r="M2" s="298"/>
      <c r="N2" s="299"/>
      <c r="O2" s="300"/>
    </row>
    <row r="3" spans="1:18" s="291" customFormat="1" ht="14.25" customHeight="1">
      <c r="B3" s="372"/>
      <c r="C3" s="217"/>
      <c r="D3" s="217"/>
      <c r="E3" s="217"/>
      <c r="F3" s="217"/>
      <c r="G3" s="217"/>
      <c r="H3" s="301" t="s">
        <v>131</v>
      </c>
      <c r="I3" s="301"/>
      <c r="J3" s="301"/>
      <c r="K3" s="301"/>
      <c r="L3" s="301"/>
      <c r="M3" s="302"/>
      <c r="N3" s="303"/>
      <c r="O3" s="300"/>
    </row>
    <row r="4" spans="1:18" s="292" customFormat="1" ht="27.75" customHeight="1">
      <c r="B4" s="304" t="s">
        <v>29</v>
      </c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5"/>
    </row>
    <row r="5" spans="1:18" s="292" customFormat="1" ht="15" customHeight="1">
      <c r="B5" s="306" t="s">
        <v>52</v>
      </c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5"/>
    </row>
    <row r="6" spans="1:18" s="292" customFormat="1" ht="12.75" hidden="1" customHeight="1">
      <c r="B6" s="306" t="s">
        <v>53</v>
      </c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5"/>
    </row>
    <row r="7" spans="1:18" s="307" customFormat="1" ht="24" hidden="1" customHeight="1">
      <c r="B7" s="373"/>
      <c r="C7" s="308" t="s">
        <v>51</v>
      </c>
      <c r="D7" s="308"/>
      <c r="E7" s="308"/>
      <c r="F7" s="308"/>
      <c r="G7" s="308"/>
      <c r="H7" s="308"/>
      <c r="I7" s="308"/>
      <c r="J7" s="308"/>
      <c r="K7" s="308"/>
      <c r="L7" s="308"/>
      <c r="M7" s="309"/>
    </row>
    <row r="8" spans="1:18" ht="20.25" customHeight="1">
      <c r="B8" s="242" t="s">
        <v>30</v>
      </c>
      <c r="C8" s="311" t="s">
        <v>31</v>
      </c>
      <c r="D8" s="312" t="s">
        <v>68</v>
      </c>
      <c r="E8" s="310" t="s">
        <v>32</v>
      </c>
      <c r="F8" s="310"/>
      <c r="G8" s="310"/>
      <c r="H8" s="310"/>
      <c r="I8" s="310"/>
      <c r="J8" s="310"/>
      <c r="K8" s="310"/>
      <c r="L8" s="310"/>
      <c r="N8" s="314" t="s">
        <v>103</v>
      </c>
      <c r="O8" s="314" t="s">
        <v>147</v>
      </c>
      <c r="P8" s="314" t="s">
        <v>135</v>
      </c>
      <c r="Q8" s="314" t="s">
        <v>136</v>
      </c>
      <c r="R8" s="314"/>
    </row>
    <row r="9" spans="1:18" ht="20.25" customHeight="1">
      <c r="B9" s="242"/>
      <c r="C9" s="311"/>
      <c r="D9" s="315"/>
      <c r="E9" s="310" t="s">
        <v>35</v>
      </c>
      <c r="F9" s="310"/>
      <c r="G9" s="310" t="s">
        <v>36</v>
      </c>
      <c r="H9" s="310"/>
      <c r="I9" s="310" t="s">
        <v>33</v>
      </c>
      <c r="J9" s="310"/>
      <c r="K9" s="310" t="s">
        <v>34</v>
      </c>
      <c r="L9" s="310"/>
      <c r="N9" s="316"/>
      <c r="O9" s="316"/>
      <c r="P9" s="316"/>
      <c r="Q9" s="316"/>
      <c r="R9" s="316"/>
    </row>
    <row r="10" spans="1:18" ht="20.25" hidden="1" customHeight="1">
      <c r="B10" s="242"/>
      <c r="C10" s="311"/>
      <c r="D10" s="317"/>
      <c r="E10" s="218" t="s">
        <v>47</v>
      </c>
      <c r="F10" s="218" t="s">
        <v>48</v>
      </c>
      <c r="G10" s="218" t="s">
        <v>47</v>
      </c>
      <c r="H10" s="218" t="s">
        <v>48</v>
      </c>
      <c r="I10" s="218" t="s">
        <v>47</v>
      </c>
      <c r="J10" s="218" t="s">
        <v>48</v>
      </c>
      <c r="K10" s="218" t="s">
        <v>47</v>
      </c>
      <c r="L10" s="218" t="s">
        <v>48</v>
      </c>
      <c r="N10" s="318"/>
      <c r="O10" s="318"/>
      <c r="P10" s="318"/>
      <c r="Q10" s="318"/>
      <c r="R10" s="318"/>
    </row>
    <row r="11" spans="1:18" s="295" customFormat="1">
      <c r="B11" s="215" t="s">
        <v>13</v>
      </c>
      <c r="C11" s="317" t="s">
        <v>14</v>
      </c>
      <c r="D11" s="317"/>
      <c r="E11" s="218">
        <v>1</v>
      </c>
      <c r="F11" s="218">
        <v>1</v>
      </c>
      <c r="G11" s="218">
        <v>2</v>
      </c>
      <c r="H11" s="218">
        <v>2</v>
      </c>
      <c r="I11" s="218">
        <v>3</v>
      </c>
      <c r="J11" s="218">
        <v>3</v>
      </c>
      <c r="K11" s="218">
        <v>4</v>
      </c>
      <c r="L11" s="218">
        <v>4</v>
      </c>
      <c r="M11" s="319"/>
      <c r="N11" s="320"/>
      <c r="O11" s="320"/>
      <c r="P11" s="320"/>
      <c r="Q11" s="320"/>
      <c r="R11" s="320"/>
    </row>
    <row r="12" spans="1:18" ht="18" customHeight="1">
      <c r="A12" s="226" t="str">
        <f>IF(B12&lt;&gt;"","VL","")</f>
        <v>VL</v>
      </c>
      <c r="B12" s="29">
        <f>IF(C12&lt;&gt;"",ROW()-(ROW()-1),"")</f>
        <v>1</v>
      </c>
      <c r="C12" s="219" t="s">
        <v>39</v>
      </c>
      <c r="D12" s="321" t="s">
        <v>37</v>
      </c>
      <c r="E12" s="219">
        <v>100</v>
      </c>
      <c r="F12" s="219"/>
      <c r="G12" s="219">
        <f>SUMIF(DSNX1,$C12,DSNX2)</f>
        <v>0</v>
      </c>
      <c r="H12" s="219">
        <f t="shared" ref="H12:H84" si="0">SUMIF(DSNX1,$C12,DSNX5)</f>
        <v>0</v>
      </c>
      <c r="I12" s="219">
        <f t="shared" ref="I12:I84" si="1">SUMIF(DSNX1,$C12,DSNX3)</f>
        <v>0.28000000000000003</v>
      </c>
      <c r="J12" s="219">
        <f t="shared" ref="J12:J84" si="2">SUMIF(DSNX1,$C12,DSNX4)</f>
        <v>0</v>
      </c>
      <c r="K12" s="219">
        <f t="shared" ref="K12:K37" si="3">E12+G12-I12</f>
        <v>99.72</v>
      </c>
      <c r="L12" s="219">
        <f t="shared" ref="L12:L37" si="4">F12+H12-J12</f>
        <v>0</v>
      </c>
      <c r="M12" s="313" t="str">
        <f>IF(N12&lt;&gt;"","NL","")</f>
        <v>NL</v>
      </c>
      <c r="N12" s="322" t="s">
        <v>111</v>
      </c>
      <c r="O12" s="219" t="s">
        <v>123</v>
      </c>
      <c r="P12" s="323">
        <v>320744085</v>
      </c>
      <c r="Q12" s="323" t="s">
        <v>137</v>
      </c>
      <c r="R12" s="323" t="s">
        <v>143</v>
      </c>
    </row>
    <row r="13" spans="1:18" ht="18" customHeight="1">
      <c r="A13" s="226" t="str">
        <f t="shared" ref="A13:A37" si="5">IF(B13&lt;&gt;"","VL","")</f>
        <v>VL</v>
      </c>
      <c r="B13" s="29">
        <f>IF(C13&lt;&gt;"",B12+1,"")</f>
        <v>2</v>
      </c>
      <c r="C13" s="220" t="s">
        <v>46</v>
      </c>
      <c r="D13" s="324" t="s">
        <v>37</v>
      </c>
      <c r="E13" s="220">
        <v>1673</v>
      </c>
      <c r="F13" s="220"/>
      <c r="G13" s="219">
        <f t="shared" ref="G13:G84" si="6">SUMIF(DSNX1,$C13,DSNX2)</f>
        <v>0</v>
      </c>
      <c r="H13" s="219">
        <f t="shared" si="0"/>
        <v>0</v>
      </c>
      <c r="I13" s="219">
        <f t="shared" si="1"/>
        <v>0</v>
      </c>
      <c r="J13" s="219">
        <f t="shared" si="2"/>
        <v>0</v>
      </c>
      <c r="K13" s="220">
        <f t="shared" si="3"/>
        <v>1673</v>
      </c>
      <c r="L13" s="220">
        <f t="shared" si="4"/>
        <v>0</v>
      </c>
      <c r="M13" s="313" t="str">
        <f t="shared" ref="M13:M87" si="7">IF(N13&lt;&gt;"","NL","")</f>
        <v>NL</v>
      </c>
      <c r="N13" s="220" t="s">
        <v>112</v>
      </c>
      <c r="O13" s="323" t="s">
        <v>123</v>
      </c>
      <c r="P13" s="323">
        <v>320775664</v>
      </c>
      <c r="Q13" s="323" t="s">
        <v>137</v>
      </c>
      <c r="R13" s="323" t="s">
        <v>143</v>
      </c>
    </row>
    <row r="14" spans="1:18" ht="18" customHeight="1">
      <c r="A14" s="226" t="str">
        <f t="shared" si="5"/>
        <v>VL</v>
      </c>
      <c r="B14" s="29">
        <f t="shared" ref="B14:B41" si="8">IF(C14&lt;&gt;"",B13+1,"")</f>
        <v>3</v>
      </c>
      <c r="C14" s="220" t="s">
        <v>40</v>
      </c>
      <c r="D14" s="324" t="s">
        <v>37</v>
      </c>
      <c r="E14" s="220">
        <v>970</v>
      </c>
      <c r="F14" s="220"/>
      <c r="G14" s="219">
        <f t="shared" si="6"/>
        <v>0</v>
      </c>
      <c r="H14" s="219">
        <f t="shared" si="0"/>
        <v>0</v>
      </c>
      <c r="I14" s="219">
        <f t="shared" si="1"/>
        <v>5.8</v>
      </c>
      <c r="J14" s="219">
        <f t="shared" si="2"/>
        <v>0</v>
      </c>
      <c r="K14" s="220">
        <f t="shared" si="3"/>
        <v>964.2</v>
      </c>
      <c r="L14" s="220">
        <f t="shared" si="4"/>
        <v>0</v>
      </c>
      <c r="M14" s="313" t="str">
        <f t="shared" si="7"/>
        <v>NL</v>
      </c>
      <c r="N14" s="220" t="s">
        <v>113</v>
      </c>
      <c r="O14" s="325" t="s">
        <v>123</v>
      </c>
      <c r="P14" s="323">
        <v>320807672</v>
      </c>
      <c r="Q14" s="323" t="s">
        <v>137</v>
      </c>
      <c r="R14" s="323" t="s">
        <v>143</v>
      </c>
    </row>
    <row r="15" spans="1:18" ht="18" customHeight="1">
      <c r="A15" s="226" t="str">
        <f t="shared" si="5"/>
        <v>VL</v>
      </c>
      <c r="B15" s="29">
        <f t="shared" si="8"/>
        <v>4</v>
      </c>
      <c r="C15" s="220" t="s">
        <v>41</v>
      </c>
      <c r="D15" s="324" t="s">
        <v>37</v>
      </c>
      <c r="E15" s="220">
        <v>1038</v>
      </c>
      <c r="F15" s="220"/>
      <c r="G15" s="219">
        <f t="shared" si="6"/>
        <v>0</v>
      </c>
      <c r="H15" s="219">
        <f t="shared" si="0"/>
        <v>0</v>
      </c>
      <c r="I15" s="219">
        <f t="shared" si="1"/>
        <v>0.28000000000000003</v>
      </c>
      <c r="J15" s="219">
        <f t="shared" si="2"/>
        <v>0</v>
      </c>
      <c r="K15" s="220">
        <f t="shared" si="3"/>
        <v>1037.72</v>
      </c>
      <c r="L15" s="220">
        <f t="shared" si="4"/>
        <v>0</v>
      </c>
      <c r="M15" s="313" t="str">
        <f t="shared" si="7"/>
        <v>NL</v>
      </c>
      <c r="N15" s="220" t="s">
        <v>114</v>
      </c>
      <c r="O15" s="325" t="s">
        <v>123</v>
      </c>
      <c r="P15" s="323">
        <v>320883374</v>
      </c>
      <c r="Q15" s="323" t="s">
        <v>137</v>
      </c>
      <c r="R15" s="323" t="s">
        <v>143</v>
      </c>
    </row>
    <row r="16" spans="1:18" ht="18" customHeight="1">
      <c r="A16" s="226" t="str">
        <f t="shared" si="5"/>
        <v>VL</v>
      </c>
      <c r="B16" s="29">
        <f t="shared" si="8"/>
        <v>5</v>
      </c>
      <c r="C16" s="221" t="s">
        <v>75</v>
      </c>
      <c r="D16" s="326" t="s">
        <v>37</v>
      </c>
      <c r="E16" s="221">
        <v>270</v>
      </c>
      <c r="F16" s="221"/>
      <c r="G16" s="327">
        <f t="shared" si="6"/>
        <v>0</v>
      </c>
      <c r="H16" s="327">
        <f t="shared" si="0"/>
        <v>0</v>
      </c>
      <c r="I16" s="327">
        <f t="shared" si="1"/>
        <v>0</v>
      </c>
      <c r="J16" s="327">
        <f t="shared" si="2"/>
        <v>0</v>
      </c>
      <c r="K16" s="221">
        <f t="shared" si="3"/>
        <v>270</v>
      </c>
      <c r="L16" s="221">
        <f t="shared" si="4"/>
        <v>0</v>
      </c>
      <c r="M16" s="313" t="str">
        <f t="shared" si="7"/>
        <v>NL</v>
      </c>
      <c r="N16" s="220" t="s">
        <v>115</v>
      </c>
      <c r="O16" s="325" t="s">
        <v>124</v>
      </c>
      <c r="P16" s="323">
        <v>250746332</v>
      </c>
      <c r="Q16" s="323" t="s">
        <v>138</v>
      </c>
      <c r="R16" s="323" t="s">
        <v>143</v>
      </c>
    </row>
    <row r="17" spans="1:18" ht="18" customHeight="1">
      <c r="A17" s="226" t="str">
        <f t="shared" ref="A17" si="9">IF(B17&lt;&gt;"","VL","")</f>
        <v>VL</v>
      </c>
      <c r="B17" s="29">
        <f t="shared" si="8"/>
        <v>6</v>
      </c>
      <c r="C17" s="221" t="s">
        <v>248</v>
      </c>
      <c r="D17" s="326" t="s">
        <v>37</v>
      </c>
      <c r="E17" s="221">
        <v>50</v>
      </c>
      <c r="F17" s="221"/>
      <c r="G17" s="327">
        <f t="shared" si="6"/>
        <v>0</v>
      </c>
      <c r="H17" s="327">
        <f t="shared" si="0"/>
        <v>0</v>
      </c>
      <c r="I17" s="327">
        <f t="shared" si="1"/>
        <v>0</v>
      </c>
      <c r="J17" s="327">
        <f t="shared" si="2"/>
        <v>0</v>
      </c>
      <c r="K17" s="221">
        <f t="shared" ref="K17" si="10">E17+G17-I17</f>
        <v>50</v>
      </c>
      <c r="L17" s="221">
        <f t="shared" ref="L17" si="11">F17+H17-J17</f>
        <v>0</v>
      </c>
      <c r="M17" s="313" t="str">
        <f t="shared" ref="M17" si="12">IF(N17&lt;&gt;"","NL","")</f>
        <v>NL</v>
      </c>
      <c r="N17" s="220" t="s">
        <v>115</v>
      </c>
      <c r="O17" s="325" t="s">
        <v>124</v>
      </c>
      <c r="P17" s="323">
        <v>250746332</v>
      </c>
      <c r="Q17" s="323" t="s">
        <v>138</v>
      </c>
      <c r="R17" s="323" t="s">
        <v>143</v>
      </c>
    </row>
    <row r="18" spans="1:18" ht="18" customHeight="1">
      <c r="A18" s="226" t="str">
        <f t="shared" ref="A18" si="13">IF(B18&lt;&gt;"","VL","")</f>
        <v>VL</v>
      </c>
      <c r="B18" s="29">
        <f t="shared" si="8"/>
        <v>7</v>
      </c>
      <c r="C18" s="221" t="s">
        <v>249</v>
      </c>
      <c r="D18" s="326" t="s">
        <v>37</v>
      </c>
      <c r="E18" s="221">
        <v>35</v>
      </c>
      <c r="F18" s="221"/>
      <c r="G18" s="327">
        <f t="shared" si="6"/>
        <v>0</v>
      </c>
      <c r="H18" s="327">
        <f t="shared" si="0"/>
        <v>0</v>
      </c>
      <c r="I18" s="327">
        <f t="shared" si="1"/>
        <v>0</v>
      </c>
      <c r="J18" s="327">
        <f t="shared" si="2"/>
        <v>0</v>
      </c>
      <c r="K18" s="221">
        <f t="shared" ref="K18" si="14">E18+G18-I18</f>
        <v>35</v>
      </c>
      <c r="L18" s="221">
        <f t="shared" ref="L18" si="15">F18+H18-J18</f>
        <v>0</v>
      </c>
      <c r="M18" s="313" t="str">
        <f t="shared" ref="M18" si="16">IF(N18&lt;&gt;"","NL","")</f>
        <v>NL</v>
      </c>
      <c r="N18" s="220" t="s">
        <v>115</v>
      </c>
      <c r="O18" s="325" t="s">
        <v>124</v>
      </c>
      <c r="P18" s="323">
        <v>250746332</v>
      </c>
      <c r="Q18" s="323" t="s">
        <v>138</v>
      </c>
      <c r="R18" s="323" t="s">
        <v>143</v>
      </c>
    </row>
    <row r="19" spans="1:18" ht="18" customHeight="1">
      <c r="A19" s="226" t="str">
        <f t="shared" ref="A19" si="17">IF(B19&lt;&gt;"","VL","")</f>
        <v>VL</v>
      </c>
      <c r="B19" s="29">
        <f t="shared" si="8"/>
        <v>8</v>
      </c>
      <c r="C19" s="221" t="s">
        <v>250</v>
      </c>
      <c r="D19" s="326" t="s">
        <v>37</v>
      </c>
      <c r="E19" s="221">
        <v>20</v>
      </c>
      <c r="F19" s="221"/>
      <c r="G19" s="327">
        <f t="shared" si="6"/>
        <v>0</v>
      </c>
      <c r="H19" s="327">
        <f t="shared" si="0"/>
        <v>0</v>
      </c>
      <c r="I19" s="327">
        <f t="shared" si="1"/>
        <v>0</v>
      </c>
      <c r="J19" s="327">
        <f t="shared" si="2"/>
        <v>0</v>
      </c>
      <c r="K19" s="221">
        <f t="shared" ref="K19" si="18">E19+G19-I19</f>
        <v>20</v>
      </c>
      <c r="L19" s="221">
        <f t="shared" ref="L19" si="19">F19+H19-J19</f>
        <v>0</v>
      </c>
      <c r="M19" s="313" t="str">
        <f t="shared" ref="M19" si="20">IF(N19&lt;&gt;"","NL","")</f>
        <v>NL</v>
      </c>
      <c r="N19" s="220" t="s">
        <v>115</v>
      </c>
      <c r="O19" s="325" t="s">
        <v>124</v>
      </c>
      <c r="P19" s="323">
        <v>250746332</v>
      </c>
      <c r="Q19" s="323" t="s">
        <v>138</v>
      </c>
      <c r="R19" s="323" t="s">
        <v>143</v>
      </c>
    </row>
    <row r="20" spans="1:18" ht="18" customHeight="1">
      <c r="A20" s="226" t="str">
        <f t="shared" ref="A20:A21" si="21">IF(B20&lt;&gt;"","VL","")</f>
        <v>VL</v>
      </c>
      <c r="B20" s="29">
        <f t="shared" si="8"/>
        <v>9</v>
      </c>
      <c r="C20" s="221" t="s">
        <v>251</v>
      </c>
      <c r="D20" s="326" t="s">
        <v>37</v>
      </c>
      <c r="E20" s="221">
        <v>33</v>
      </c>
      <c r="F20" s="221"/>
      <c r="G20" s="327">
        <f t="shared" si="6"/>
        <v>0</v>
      </c>
      <c r="H20" s="327">
        <f t="shared" si="0"/>
        <v>0</v>
      </c>
      <c r="I20" s="327">
        <f t="shared" si="1"/>
        <v>0</v>
      </c>
      <c r="J20" s="327">
        <f t="shared" si="2"/>
        <v>0</v>
      </c>
      <c r="K20" s="221">
        <f t="shared" ref="K20:K21" si="22">E20+G20-I20</f>
        <v>33</v>
      </c>
      <c r="L20" s="221">
        <f t="shared" ref="L20:L21" si="23">F20+H20-J20</f>
        <v>0</v>
      </c>
      <c r="M20" s="313" t="str">
        <f t="shared" ref="M20:M21" si="24">IF(N20&lt;&gt;"","NL","")</f>
        <v>NL</v>
      </c>
      <c r="N20" s="220" t="s">
        <v>115</v>
      </c>
      <c r="O20" s="325" t="s">
        <v>124</v>
      </c>
      <c r="P20" s="323">
        <v>250746332</v>
      </c>
      <c r="Q20" s="323" t="s">
        <v>138</v>
      </c>
      <c r="R20" s="323" t="s">
        <v>143</v>
      </c>
    </row>
    <row r="21" spans="1:18" ht="18" customHeight="1">
      <c r="A21" s="226" t="str">
        <f t="shared" si="21"/>
        <v>VL</v>
      </c>
      <c r="B21" s="29">
        <f t="shared" si="8"/>
        <v>10</v>
      </c>
      <c r="C21" s="221" t="s">
        <v>252</v>
      </c>
      <c r="D21" s="326" t="s">
        <v>37</v>
      </c>
      <c r="E21" s="221">
        <v>38</v>
      </c>
      <c r="F21" s="221"/>
      <c r="G21" s="327">
        <f t="shared" si="6"/>
        <v>0</v>
      </c>
      <c r="H21" s="327">
        <f t="shared" si="0"/>
        <v>0</v>
      </c>
      <c r="I21" s="327">
        <f t="shared" si="1"/>
        <v>0</v>
      </c>
      <c r="J21" s="327">
        <f t="shared" si="2"/>
        <v>0</v>
      </c>
      <c r="K21" s="221">
        <f t="shared" si="22"/>
        <v>38</v>
      </c>
      <c r="L21" s="221">
        <f t="shared" si="23"/>
        <v>0</v>
      </c>
      <c r="M21" s="313" t="str">
        <f t="shared" si="24"/>
        <v>NL</v>
      </c>
      <c r="N21" s="220" t="s">
        <v>115</v>
      </c>
      <c r="O21" s="325" t="s">
        <v>124</v>
      </c>
      <c r="P21" s="323">
        <v>250746332</v>
      </c>
      <c r="Q21" s="323" t="s">
        <v>138</v>
      </c>
      <c r="R21" s="323" t="s">
        <v>143</v>
      </c>
    </row>
    <row r="22" spans="1:18" ht="18" customHeight="1">
      <c r="A22" s="226" t="str">
        <f t="shared" ref="A22" si="25">IF(B22&lt;&gt;"","VL","")</f>
        <v>VL</v>
      </c>
      <c r="B22" s="29">
        <f t="shared" si="8"/>
        <v>11</v>
      </c>
      <c r="C22" s="221" t="s">
        <v>253</v>
      </c>
      <c r="D22" s="326" t="s">
        <v>37</v>
      </c>
      <c r="E22" s="221">
        <v>160</v>
      </c>
      <c r="F22" s="221"/>
      <c r="G22" s="327">
        <f t="shared" si="6"/>
        <v>0</v>
      </c>
      <c r="H22" s="327">
        <f t="shared" si="0"/>
        <v>0</v>
      </c>
      <c r="I22" s="327">
        <f t="shared" si="1"/>
        <v>0</v>
      </c>
      <c r="J22" s="327">
        <f t="shared" si="2"/>
        <v>0</v>
      </c>
      <c r="K22" s="221">
        <f t="shared" ref="K22" si="26">E22+G22-I22</f>
        <v>160</v>
      </c>
      <c r="L22" s="221">
        <f t="shared" ref="L22" si="27">F22+H22-J22</f>
        <v>0</v>
      </c>
      <c r="M22" s="313" t="str">
        <f t="shared" ref="M22" si="28">IF(N22&lt;&gt;"","NL","")</f>
        <v>NL</v>
      </c>
      <c r="N22" s="220" t="s">
        <v>115</v>
      </c>
      <c r="O22" s="325" t="s">
        <v>124</v>
      </c>
      <c r="P22" s="323">
        <v>250746332</v>
      </c>
      <c r="Q22" s="323" t="s">
        <v>138</v>
      </c>
      <c r="R22" s="323" t="s">
        <v>143</v>
      </c>
    </row>
    <row r="23" spans="1:18" ht="18" customHeight="1">
      <c r="A23" s="226" t="str">
        <f t="shared" ref="A23" si="29">IF(B23&lt;&gt;"","VL","")</f>
        <v>VL</v>
      </c>
      <c r="B23" s="29">
        <f t="shared" si="8"/>
        <v>12</v>
      </c>
      <c r="C23" s="221" t="s">
        <v>254</v>
      </c>
      <c r="D23" s="326" t="s">
        <v>37</v>
      </c>
      <c r="E23" s="221">
        <v>13.6</v>
      </c>
      <c r="F23" s="221"/>
      <c r="G23" s="327">
        <f t="shared" si="6"/>
        <v>0</v>
      </c>
      <c r="H23" s="327">
        <f t="shared" si="0"/>
        <v>0</v>
      </c>
      <c r="I23" s="327">
        <f t="shared" si="1"/>
        <v>0</v>
      </c>
      <c r="J23" s="327">
        <f t="shared" si="2"/>
        <v>0</v>
      </c>
      <c r="K23" s="221">
        <f t="shared" ref="K23" si="30">E23+G23-I23</f>
        <v>13.6</v>
      </c>
      <c r="L23" s="221">
        <f t="shared" ref="L23" si="31">F23+H23-J23</f>
        <v>0</v>
      </c>
      <c r="M23" s="313" t="str">
        <f t="shared" ref="M23" si="32">IF(N23&lt;&gt;"","NL","")</f>
        <v>NL</v>
      </c>
      <c r="N23" s="220" t="s">
        <v>115</v>
      </c>
      <c r="O23" s="325" t="s">
        <v>124</v>
      </c>
      <c r="P23" s="323">
        <v>250746332</v>
      </c>
      <c r="Q23" s="323" t="s">
        <v>138</v>
      </c>
      <c r="R23" s="323" t="s">
        <v>143</v>
      </c>
    </row>
    <row r="24" spans="1:18" ht="18" customHeight="1">
      <c r="A24" s="226" t="str">
        <f t="shared" ref="A24" si="33">IF(B24&lt;&gt;"","VL","")</f>
        <v>VL</v>
      </c>
      <c r="B24" s="29">
        <f t="shared" si="8"/>
        <v>13</v>
      </c>
      <c r="C24" s="221" t="s">
        <v>255</v>
      </c>
      <c r="D24" s="326" t="s">
        <v>37</v>
      </c>
      <c r="E24" s="221">
        <v>22.8</v>
      </c>
      <c r="F24" s="221"/>
      <c r="G24" s="327">
        <f t="shared" si="6"/>
        <v>0</v>
      </c>
      <c r="H24" s="327">
        <f t="shared" si="0"/>
        <v>0</v>
      </c>
      <c r="I24" s="327">
        <f t="shared" si="1"/>
        <v>0</v>
      </c>
      <c r="J24" s="327">
        <f t="shared" si="2"/>
        <v>0</v>
      </c>
      <c r="K24" s="221">
        <f t="shared" ref="K24" si="34">E24+G24-I24</f>
        <v>22.8</v>
      </c>
      <c r="L24" s="221">
        <f t="shared" ref="L24" si="35">F24+H24-J24</f>
        <v>0</v>
      </c>
      <c r="M24" s="313" t="str">
        <f t="shared" ref="M24" si="36">IF(N24&lt;&gt;"","NL","")</f>
        <v>NL</v>
      </c>
      <c r="N24" s="220" t="s">
        <v>115</v>
      </c>
      <c r="O24" s="325" t="s">
        <v>124</v>
      </c>
      <c r="P24" s="323">
        <v>250746332</v>
      </c>
      <c r="Q24" s="323" t="s">
        <v>138</v>
      </c>
      <c r="R24" s="323" t="s">
        <v>143</v>
      </c>
    </row>
    <row r="25" spans="1:18" ht="18" customHeight="1">
      <c r="A25" s="226" t="str">
        <f t="shared" ref="A25" si="37">IF(B25&lt;&gt;"","VL","")</f>
        <v>VL</v>
      </c>
      <c r="B25" s="29">
        <f t="shared" si="8"/>
        <v>14</v>
      </c>
      <c r="C25" s="221" t="s">
        <v>256</v>
      </c>
      <c r="D25" s="326" t="s">
        <v>37</v>
      </c>
      <c r="E25" s="221">
        <v>2</v>
      </c>
      <c r="F25" s="221"/>
      <c r="G25" s="327">
        <f t="shared" si="6"/>
        <v>0</v>
      </c>
      <c r="H25" s="327">
        <f t="shared" si="0"/>
        <v>0</v>
      </c>
      <c r="I25" s="327">
        <f t="shared" si="1"/>
        <v>0</v>
      </c>
      <c r="J25" s="327">
        <f t="shared" si="2"/>
        <v>0</v>
      </c>
      <c r="K25" s="221">
        <f t="shared" ref="K25" si="38">E25+G25-I25</f>
        <v>2</v>
      </c>
      <c r="L25" s="221">
        <f t="shared" ref="L25" si="39">F25+H25-J25</f>
        <v>0</v>
      </c>
      <c r="M25" s="313" t="str">
        <f t="shared" ref="M25" si="40">IF(N25&lt;&gt;"","NL","")</f>
        <v>NL</v>
      </c>
      <c r="N25" s="220" t="s">
        <v>115</v>
      </c>
      <c r="O25" s="325" t="s">
        <v>124</v>
      </c>
      <c r="P25" s="323">
        <v>250746332</v>
      </c>
      <c r="Q25" s="323" t="s">
        <v>138</v>
      </c>
      <c r="R25" s="323" t="s">
        <v>143</v>
      </c>
    </row>
    <row r="26" spans="1:18" ht="18" customHeight="1">
      <c r="A26" s="226" t="str">
        <f t="shared" ref="A26" si="41">IF(B26&lt;&gt;"","VL","")</f>
        <v>VL</v>
      </c>
      <c r="B26" s="29">
        <f t="shared" si="8"/>
        <v>15</v>
      </c>
      <c r="C26" s="221" t="s">
        <v>38</v>
      </c>
      <c r="D26" s="326" t="s">
        <v>37</v>
      </c>
      <c r="E26" s="221">
        <v>480</v>
      </c>
      <c r="F26" s="221"/>
      <c r="G26" s="327">
        <f t="shared" si="6"/>
        <v>0</v>
      </c>
      <c r="H26" s="327">
        <f t="shared" si="0"/>
        <v>0</v>
      </c>
      <c r="I26" s="327">
        <f t="shared" si="1"/>
        <v>2</v>
      </c>
      <c r="J26" s="327">
        <f t="shared" si="2"/>
        <v>0</v>
      </c>
      <c r="K26" s="221">
        <f t="shared" ref="K26" si="42">E26+G26-I26</f>
        <v>478</v>
      </c>
      <c r="L26" s="221">
        <f t="shared" ref="L26" si="43">F26+H26-J26</f>
        <v>0</v>
      </c>
      <c r="M26" s="313" t="str">
        <f t="shared" ref="M26" si="44">IF(N26&lt;&gt;"","NL","")</f>
        <v>NL</v>
      </c>
      <c r="N26" s="220" t="s">
        <v>115</v>
      </c>
      <c r="O26" s="325" t="s">
        <v>124</v>
      </c>
      <c r="P26" s="323">
        <v>250746332</v>
      </c>
      <c r="Q26" s="323" t="s">
        <v>138</v>
      </c>
      <c r="R26" s="323" t="s">
        <v>143</v>
      </c>
    </row>
    <row r="27" spans="1:18" ht="18" customHeight="1">
      <c r="A27" s="226" t="str">
        <f t="shared" si="5"/>
        <v>VL</v>
      </c>
      <c r="B27" s="29">
        <f t="shared" si="8"/>
        <v>16</v>
      </c>
      <c r="C27" s="221" t="s">
        <v>257</v>
      </c>
      <c r="D27" s="326" t="s">
        <v>37</v>
      </c>
      <c r="E27" s="221">
        <v>140</v>
      </c>
      <c r="F27" s="221"/>
      <c r="G27" s="327">
        <f t="shared" si="6"/>
        <v>0</v>
      </c>
      <c r="H27" s="327">
        <f t="shared" si="0"/>
        <v>0</v>
      </c>
      <c r="I27" s="327">
        <f t="shared" si="1"/>
        <v>0</v>
      </c>
      <c r="J27" s="327">
        <f t="shared" si="2"/>
        <v>0</v>
      </c>
      <c r="K27" s="221">
        <f t="shared" si="3"/>
        <v>140</v>
      </c>
      <c r="L27" s="221">
        <f t="shared" si="4"/>
        <v>0</v>
      </c>
      <c r="M27" s="313" t="str">
        <f t="shared" si="7"/>
        <v>NL</v>
      </c>
      <c r="N27" s="220" t="s">
        <v>116</v>
      </c>
      <c r="O27" s="325" t="s">
        <v>124</v>
      </c>
      <c r="P27" s="323">
        <v>260850613</v>
      </c>
      <c r="Q27" s="323" t="s">
        <v>139</v>
      </c>
      <c r="R27" s="323" t="s">
        <v>143</v>
      </c>
    </row>
    <row r="28" spans="1:18" ht="18" customHeight="1">
      <c r="A28" s="226" t="str">
        <f t="shared" ref="A28" si="45">IF(B28&lt;&gt;"","VL","")</f>
        <v>VL</v>
      </c>
      <c r="B28" s="29">
        <f t="shared" si="8"/>
        <v>17</v>
      </c>
      <c r="C28" s="221" t="s">
        <v>258</v>
      </c>
      <c r="D28" s="326" t="s">
        <v>37</v>
      </c>
      <c r="E28" s="221">
        <v>124</v>
      </c>
      <c r="F28" s="221"/>
      <c r="G28" s="327">
        <f t="shared" si="6"/>
        <v>0</v>
      </c>
      <c r="H28" s="327">
        <f t="shared" si="0"/>
        <v>0</v>
      </c>
      <c r="I28" s="327">
        <f t="shared" si="1"/>
        <v>2</v>
      </c>
      <c r="J28" s="327">
        <f t="shared" si="2"/>
        <v>0</v>
      </c>
      <c r="K28" s="221">
        <f t="shared" ref="K28" si="46">E28+G28-I28</f>
        <v>122</v>
      </c>
      <c r="L28" s="221">
        <f t="shared" ref="L28" si="47">F28+H28-J28</f>
        <v>0</v>
      </c>
      <c r="M28" s="313" t="str">
        <f t="shared" ref="M28" si="48">IF(N28&lt;&gt;"","NL","")</f>
        <v>NL</v>
      </c>
      <c r="N28" s="220" t="s">
        <v>116</v>
      </c>
      <c r="O28" s="325" t="s">
        <v>124</v>
      </c>
      <c r="P28" s="323">
        <v>260850613</v>
      </c>
      <c r="Q28" s="323" t="s">
        <v>139</v>
      </c>
      <c r="R28" s="323" t="s">
        <v>143</v>
      </c>
    </row>
    <row r="29" spans="1:18" ht="18" customHeight="1">
      <c r="A29" s="226" t="str">
        <f t="shared" ref="A29" si="49">IF(B29&lt;&gt;"","VL","")</f>
        <v>VL</v>
      </c>
      <c r="B29" s="29">
        <f t="shared" si="8"/>
        <v>18</v>
      </c>
      <c r="C29" s="221" t="s">
        <v>259</v>
      </c>
      <c r="D29" s="326" t="s">
        <v>37</v>
      </c>
      <c r="E29" s="221">
        <v>115</v>
      </c>
      <c r="F29" s="221"/>
      <c r="G29" s="327">
        <f t="shared" si="6"/>
        <v>0</v>
      </c>
      <c r="H29" s="327">
        <f t="shared" si="0"/>
        <v>0</v>
      </c>
      <c r="I29" s="327">
        <f t="shared" si="1"/>
        <v>0</v>
      </c>
      <c r="J29" s="327">
        <f t="shared" si="2"/>
        <v>0</v>
      </c>
      <c r="K29" s="221">
        <f t="shared" ref="K29" si="50">E29+G29-I29</f>
        <v>115</v>
      </c>
      <c r="L29" s="221">
        <f t="shared" ref="L29" si="51">F29+H29-J29</f>
        <v>0</v>
      </c>
      <c r="M29" s="313" t="str">
        <f t="shared" ref="M29" si="52">IF(N29&lt;&gt;"","NL","")</f>
        <v>NL</v>
      </c>
      <c r="N29" s="220" t="s">
        <v>116</v>
      </c>
      <c r="O29" s="325" t="s">
        <v>124</v>
      </c>
      <c r="P29" s="323">
        <v>260850613</v>
      </c>
      <c r="Q29" s="323" t="s">
        <v>139</v>
      </c>
      <c r="R29" s="323" t="s">
        <v>143</v>
      </c>
    </row>
    <row r="30" spans="1:18" ht="18" customHeight="1">
      <c r="A30" s="226" t="str">
        <f t="shared" ref="A30" si="53">IF(B30&lt;&gt;"","VL","")</f>
        <v>VL</v>
      </c>
      <c r="B30" s="29">
        <f t="shared" si="8"/>
        <v>19</v>
      </c>
      <c r="C30" s="221" t="s">
        <v>260</v>
      </c>
      <c r="D30" s="326" t="s">
        <v>37</v>
      </c>
      <c r="E30" s="221">
        <v>85</v>
      </c>
      <c r="F30" s="221"/>
      <c r="G30" s="327">
        <f t="shared" si="6"/>
        <v>0</v>
      </c>
      <c r="H30" s="327">
        <f t="shared" si="0"/>
        <v>0</v>
      </c>
      <c r="I30" s="327">
        <f t="shared" si="1"/>
        <v>0</v>
      </c>
      <c r="J30" s="327">
        <f t="shared" si="2"/>
        <v>0</v>
      </c>
      <c r="K30" s="221">
        <f t="shared" ref="K30" si="54">E30+G30-I30</f>
        <v>85</v>
      </c>
      <c r="L30" s="221">
        <f t="shared" ref="L30" si="55">F30+H30-J30</f>
        <v>0</v>
      </c>
      <c r="M30" s="313" t="str">
        <f t="shared" ref="M30" si="56">IF(N30&lt;&gt;"","NL","")</f>
        <v>NL</v>
      </c>
      <c r="N30" s="220" t="s">
        <v>116</v>
      </c>
      <c r="O30" s="325" t="s">
        <v>124</v>
      </c>
      <c r="P30" s="323">
        <v>260850613</v>
      </c>
      <c r="Q30" s="323" t="s">
        <v>139</v>
      </c>
      <c r="R30" s="323" t="s">
        <v>143</v>
      </c>
    </row>
    <row r="31" spans="1:18" ht="18" customHeight="1">
      <c r="A31" s="226" t="str">
        <f t="shared" ref="A31:A36" si="57">IF(B31&lt;&gt;"","VL","")</f>
        <v>VL</v>
      </c>
      <c r="B31" s="29">
        <f t="shared" si="8"/>
        <v>20</v>
      </c>
      <c r="C31" s="221" t="s">
        <v>261</v>
      </c>
      <c r="D31" s="326" t="s">
        <v>37</v>
      </c>
      <c r="E31" s="221">
        <v>10</v>
      </c>
      <c r="F31" s="221"/>
      <c r="G31" s="327">
        <f t="shared" si="6"/>
        <v>0</v>
      </c>
      <c r="H31" s="327">
        <f t="shared" si="0"/>
        <v>0</v>
      </c>
      <c r="I31" s="327">
        <f t="shared" si="1"/>
        <v>0</v>
      </c>
      <c r="J31" s="327">
        <f t="shared" si="2"/>
        <v>0</v>
      </c>
      <c r="K31" s="221">
        <f t="shared" ref="K31" si="58">E31+G31-I31</f>
        <v>10</v>
      </c>
      <c r="L31" s="221">
        <f t="shared" ref="L31" si="59">F31+H31-J31</f>
        <v>0</v>
      </c>
      <c r="M31" s="313" t="str">
        <f t="shared" ref="M31" si="60">IF(N31&lt;&gt;"","NL","")</f>
        <v>NL</v>
      </c>
      <c r="N31" s="220" t="s">
        <v>116</v>
      </c>
      <c r="O31" s="325" t="s">
        <v>124</v>
      </c>
      <c r="P31" s="323">
        <v>260850613</v>
      </c>
      <c r="Q31" s="323" t="s">
        <v>139</v>
      </c>
      <c r="R31" s="323" t="s">
        <v>143</v>
      </c>
    </row>
    <row r="32" spans="1:18" ht="18" customHeight="1">
      <c r="A32" s="226" t="str">
        <f t="shared" si="57"/>
        <v>VL</v>
      </c>
      <c r="B32" s="29">
        <f t="shared" si="8"/>
        <v>21</v>
      </c>
      <c r="C32" s="221" t="s">
        <v>262</v>
      </c>
      <c r="D32" s="326"/>
      <c r="E32" s="221">
        <v>30</v>
      </c>
      <c r="F32" s="221"/>
      <c r="G32" s="327"/>
      <c r="H32" s="327"/>
      <c r="I32" s="327"/>
      <c r="J32" s="327"/>
      <c r="K32" s="221"/>
      <c r="L32" s="221"/>
      <c r="N32" s="220"/>
      <c r="O32" s="325"/>
      <c r="P32" s="323"/>
      <c r="Q32" s="323"/>
      <c r="R32" s="323"/>
    </row>
    <row r="33" spans="1:18" ht="18" customHeight="1">
      <c r="A33" s="226" t="str">
        <f t="shared" si="57"/>
        <v>VL</v>
      </c>
      <c r="B33" s="29">
        <f t="shared" si="8"/>
        <v>22</v>
      </c>
      <c r="C33" s="221" t="s">
        <v>263</v>
      </c>
      <c r="D33" s="326"/>
      <c r="E33" s="221">
        <v>44</v>
      </c>
      <c r="F33" s="221"/>
      <c r="G33" s="327"/>
      <c r="H33" s="327"/>
      <c r="I33" s="327"/>
      <c r="J33" s="327"/>
      <c r="K33" s="221"/>
      <c r="L33" s="221"/>
      <c r="N33" s="220"/>
      <c r="O33" s="325"/>
      <c r="P33" s="323"/>
      <c r="Q33" s="323"/>
      <c r="R33" s="323"/>
    </row>
    <row r="34" spans="1:18" ht="18" customHeight="1">
      <c r="A34" s="226" t="str">
        <f t="shared" si="57"/>
        <v>VL</v>
      </c>
      <c r="B34" s="29">
        <f t="shared" si="8"/>
        <v>23</v>
      </c>
      <c r="C34" s="221" t="s">
        <v>264</v>
      </c>
      <c r="D34" s="326"/>
      <c r="E34" s="221">
        <v>50</v>
      </c>
      <c r="F34" s="221"/>
      <c r="G34" s="327"/>
      <c r="H34" s="327"/>
      <c r="I34" s="327"/>
      <c r="J34" s="327"/>
      <c r="K34" s="221"/>
      <c r="L34" s="221"/>
      <c r="N34" s="220"/>
      <c r="O34" s="325"/>
      <c r="P34" s="323"/>
      <c r="Q34" s="323"/>
      <c r="R34" s="323"/>
    </row>
    <row r="35" spans="1:18" ht="18" customHeight="1">
      <c r="A35" s="226" t="str">
        <f t="shared" si="57"/>
        <v>VL</v>
      </c>
      <c r="B35" s="29">
        <f t="shared" si="8"/>
        <v>24</v>
      </c>
      <c r="C35" s="221" t="s">
        <v>265</v>
      </c>
      <c r="D35" s="326"/>
      <c r="E35" s="221">
        <v>20</v>
      </c>
      <c r="F35" s="221"/>
      <c r="G35" s="327"/>
      <c r="H35" s="327"/>
      <c r="I35" s="327"/>
      <c r="J35" s="327"/>
      <c r="K35" s="221"/>
      <c r="L35" s="221"/>
      <c r="N35" s="220"/>
      <c r="O35" s="325"/>
      <c r="P35" s="323"/>
      <c r="Q35" s="323"/>
      <c r="R35" s="323"/>
    </row>
    <row r="36" spans="1:18" ht="18" customHeight="1">
      <c r="A36" s="226" t="str">
        <f t="shared" si="57"/>
        <v>VL</v>
      </c>
      <c r="B36" s="29">
        <f t="shared" si="8"/>
        <v>25</v>
      </c>
      <c r="C36" s="221" t="s">
        <v>266</v>
      </c>
      <c r="D36" s="326"/>
      <c r="E36" s="221">
        <v>80</v>
      </c>
      <c r="F36" s="221"/>
      <c r="G36" s="327"/>
      <c r="H36" s="327"/>
      <c r="I36" s="327"/>
      <c r="J36" s="327"/>
      <c r="K36" s="221"/>
      <c r="L36" s="221"/>
      <c r="N36" s="220"/>
      <c r="O36" s="325"/>
      <c r="P36" s="323"/>
      <c r="Q36" s="323"/>
      <c r="R36" s="323"/>
    </row>
    <row r="37" spans="1:18" ht="18" customHeight="1">
      <c r="A37" s="226" t="str">
        <f t="shared" si="5"/>
        <v>VL</v>
      </c>
      <c r="B37" s="29">
        <f t="shared" si="8"/>
        <v>26</v>
      </c>
      <c r="C37" s="221" t="s">
        <v>267</v>
      </c>
      <c r="D37" s="326" t="s">
        <v>37</v>
      </c>
      <c r="E37" s="221">
        <v>5</v>
      </c>
      <c r="F37" s="221"/>
      <c r="G37" s="327">
        <f t="shared" si="6"/>
        <v>0</v>
      </c>
      <c r="H37" s="327">
        <f t="shared" si="0"/>
        <v>0</v>
      </c>
      <c r="I37" s="327">
        <f t="shared" si="1"/>
        <v>0</v>
      </c>
      <c r="J37" s="327">
        <f t="shared" si="2"/>
        <v>0</v>
      </c>
      <c r="K37" s="221">
        <f t="shared" si="3"/>
        <v>5</v>
      </c>
      <c r="L37" s="221">
        <f t="shared" si="4"/>
        <v>0</v>
      </c>
      <c r="M37" s="313" t="str">
        <f t="shared" si="7"/>
        <v>NL</v>
      </c>
      <c r="N37" s="220" t="s">
        <v>117</v>
      </c>
      <c r="O37" s="325" t="s">
        <v>124</v>
      </c>
      <c r="P37" s="323">
        <v>280853616</v>
      </c>
      <c r="Q37" s="323" t="s">
        <v>139</v>
      </c>
      <c r="R37" s="323" t="s">
        <v>143</v>
      </c>
    </row>
    <row r="38" spans="1:18" ht="18" customHeight="1">
      <c r="A38" s="226" t="s">
        <v>320</v>
      </c>
      <c r="B38" s="29">
        <f t="shared" ref="B38:B42" si="61">IF(C38&lt;&gt;"",B37+1,"")</f>
        <v>27</v>
      </c>
      <c r="C38" s="222" t="s">
        <v>268</v>
      </c>
      <c r="D38" s="328" t="s">
        <v>67</v>
      </c>
      <c r="E38" s="222">
        <v>109800</v>
      </c>
      <c r="F38" s="222"/>
      <c r="G38" s="329">
        <f t="shared" si="6"/>
        <v>0</v>
      </c>
      <c r="H38" s="329">
        <f t="shared" si="0"/>
        <v>0</v>
      </c>
      <c r="I38" s="329">
        <f t="shared" si="1"/>
        <v>0</v>
      </c>
      <c r="J38" s="329">
        <f t="shared" si="2"/>
        <v>0</v>
      </c>
      <c r="K38" s="222">
        <f t="shared" ref="K38:K42" si="62">E38+G38-I38</f>
        <v>109800</v>
      </c>
      <c r="L38" s="222">
        <f t="shared" ref="L38:L42" si="63">F38+H38-J38</f>
        <v>0</v>
      </c>
      <c r="M38" s="313" t="str">
        <f t="shared" si="7"/>
        <v>NL</v>
      </c>
      <c r="N38" s="220" t="s">
        <v>118</v>
      </c>
      <c r="O38" s="325" t="s">
        <v>124</v>
      </c>
      <c r="P38" s="323">
        <v>261005222</v>
      </c>
      <c r="Q38" s="323" t="s">
        <v>140</v>
      </c>
      <c r="R38" s="323" t="s">
        <v>143</v>
      </c>
    </row>
    <row r="39" spans="1:18" ht="18" customHeight="1">
      <c r="A39" s="226" t="s">
        <v>320</v>
      </c>
      <c r="B39" s="29">
        <f t="shared" si="8"/>
        <v>28</v>
      </c>
      <c r="C39" s="222" t="s">
        <v>269</v>
      </c>
      <c r="D39" s="328" t="s">
        <v>67</v>
      </c>
      <c r="E39" s="222">
        <v>49700</v>
      </c>
      <c r="F39" s="222"/>
      <c r="G39" s="329">
        <f t="shared" si="6"/>
        <v>0</v>
      </c>
      <c r="H39" s="329">
        <f t="shared" si="0"/>
        <v>0</v>
      </c>
      <c r="I39" s="329">
        <f t="shared" si="1"/>
        <v>0</v>
      </c>
      <c r="J39" s="329">
        <f t="shared" si="2"/>
        <v>0</v>
      </c>
      <c r="K39" s="222">
        <f t="shared" si="62"/>
        <v>49700</v>
      </c>
      <c r="L39" s="222">
        <f t="shared" si="63"/>
        <v>0</v>
      </c>
      <c r="M39" s="313" t="str">
        <f t="shared" si="7"/>
        <v>NL</v>
      </c>
      <c r="N39" s="220" t="s">
        <v>121</v>
      </c>
      <c r="O39" s="325" t="s">
        <v>125</v>
      </c>
      <c r="P39" s="323">
        <v>370047763</v>
      </c>
      <c r="Q39" s="323" t="s">
        <v>141</v>
      </c>
      <c r="R39" s="323" t="s">
        <v>48</v>
      </c>
    </row>
    <row r="40" spans="1:18" ht="18" customHeight="1">
      <c r="A40" s="226" t="s">
        <v>320</v>
      </c>
      <c r="B40" s="29">
        <f t="shared" si="61"/>
        <v>29</v>
      </c>
      <c r="C40" s="222" t="s">
        <v>270</v>
      </c>
      <c r="D40" s="328" t="s">
        <v>67</v>
      </c>
      <c r="E40" s="222">
        <v>18500</v>
      </c>
      <c r="F40" s="222"/>
      <c r="G40" s="329">
        <f t="shared" si="6"/>
        <v>0</v>
      </c>
      <c r="H40" s="329">
        <f t="shared" si="0"/>
        <v>0</v>
      </c>
      <c r="I40" s="329">
        <f t="shared" si="1"/>
        <v>0</v>
      </c>
      <c r="J40" s="329">
        <f t="shared" si="2"/>
        <v>0</v>
      </c>
      <c r="K40" s="222">
        <f t="shared" si="62"/>
        <v>18500</v>
      </c>
      <c r="L40" s="222">
        <f t="shared" si="63"/>
        <v>0</v>
      </c>
      <c r="M40" s="313" t="str">
        <f t="shared" si="7"/>
        <v>NL</v>
      </c>
      <c r="N40" s="220" t="s">
        <v>122</v>
      </c>
      <c r="O40" s="325" t="s">
        <v>125</v>
      </c>
      <c r="P40" s="323">
        <v>370054438</v>
      </c>
      <c r="Q40" s="323" t="s">
        <v>141</v>
      </c>
      <c r="R40" s="323" t="s">
        <v>48</v>
      </c>
    </row>
    <row r="41" spans="1:18" s="332" customFormat="1" ht="18" customHeight="1">
      <c r="A41" s="226" t="s">
        <v>320</v>
      </c>
      <c r="B41" s="29">
        <f t="shared" si="8"/>
        <v>30</v>
      </c>
      <c r="C41" s="222" t="s">
        <v>271</v>
      </c>
      <c r="D41" s="328" t="s">
        <v>67</v>
      </c>
      <c r="E41" s="222">
        <v>235000</v>
      </c>
      <c r="F41" s="222"/>
      <c r="G41" s="329">
        <f t="shared" si="6"/>
        <v>0</v>
      </c>
      <c r="H41" s="329">
        <f t="shared" si="0"/>
        <v>0</v>
      </c>
      <c r="I41" s="329">
        <f t="shared" si="1"/>
        <v>0</v>
      </c>
      <c r="J41" s="329">
        <f t="shared" si="2"/>
        <v>0</v>
      </c>
      <c r="K41" s="222">
        <f t="shared" si="62"/>
        <v>235000</v>
      </c>
      <c r="L41" s="222">
        <f t="shared" si="63"/>
        <v>0</v>
      </c>
      <c r="M41" s="313" t="str">
        <f t="shared" si="7"/>
        <v>NL</v>
      </c>
      <c r="N41" s="330" t="s">
        <v>119</v>
      </c>
      <c r="O41" s="331" t="s">
        <v>125</v>
      </c>
      <c r="P41" s="323">
        <v>370615318</v>
      </c>
      <c r="Q41" s="323" t="s">
        <v>142</v>
      </c>
      <c r="R41" s="323" t="s">
        <v>48</v>
      </c>
    </row>
    <row r="42" spans="1:18" s="332" customFormat="1" ht="18" customHeight="1">
      <c r="A42" s="226" t="s">
        <v>320</v>
      </c>
      <c r="B42" s="29">
        <f t="shared" si="61"/>
        <v>31</v>
      </c>
      <c r="C42" s="222" t="s">
        <v>272</v>
      </c>
      <c r="D42" s="328" t="s">
        <v>67</v>
      </c>
      <c r="E42" s="222">
        <v>226000</v>
      </c>
      <c r="F42" s="222"/>
      <c r="G42" s="329">
        <f t="shared" si="6"/>
        <v>0</v>
      </c>
      <c r="H42" s="329">
        <f t="shared" si="0"/>
        <v>0</v>
      </c>
      <c r="I42" s="329">
        <f t="shared" si="1"/>
        <v>0</v>
      </c>
      <c r="J42" s="329">
        <f t="shared" si="2"/>
        <v>0</v>
      </c>
      <c r="K42" s="222">
        <f t="shared" si="62"/>
        <v>226000</v>
      </c>
      <c r="L42" s="222">
        <f t="shared" si="63"/>
        <v>0</v>
      </c>
      <c r="M42" s="313" t="str">
        <f t="shared" si="7"/>
        <v>NL</v>
      </c>
      <c r="N42" s="330" t="s">
        <v>120</v>
      </c>
      <c r="O42" s="331" t="s">
        <v>125</v>
      </c>
      <c r="P42" s="323">
        <v>370825748</v>
      </c>
      <c r="Q42" s="323" t="s">
        <v>142</v>
      </c>
      <c r="R42" s="323" t="s">
        <v>48</v>
      </c>
    </row>
    <row r="43" spans="1:18" s="332" customFormat="1" ht="18" customHeight="1">
      <c r="A43" s="226" t="s">
        <v>320</v>
      </c>
      <c r="B43" s="29">
        <f t="shared" ref="B43:B56" si="64">IF(C43&lt;&gt;"",B42+1,"")</f>
        <v>32</v>
      </c>
      <c r="C43" s="222" t="s">
        <v>273</v>
      </c>
      <c r="D43" s="328"/>
      <c r="E43" s="222">
        <v>200</v>
      </c>
      <c r="F43" s="222"/>
      <c r="G43" s="329">
        <f t="shared" si="6"/>
        <v>0</v>
      </c>
      <c r="H43" s="329">
        <f t="shared" si="0"/>
        <v>0</v>
      </c>
      <c r="I43" s="329">
        <f t="shared" si="1"/>
        <v>0</v>
      </c>
      <c r="J43" s="329">
        <f t="shared" si="2"/>
        <v>0</v>
      </c>
      <c r="K43" s="222">
        <f t="shared" ref="K43:K56" si="65">E43+G43-I43</f>
        <v>200</v>
      </c>
      <c r="L43" s="222">
        <f t="shared" ref="L43:L56" si="66">F43+H43-J43</f>
        <v>0</v>
      </c>
      <c r="M43" s="313" t="str">
        <f t="shared" ref="M43:M56" si="67">IF(N43&lt;&gt;"","NL","")</f>
        <v>NL</v>
      </c>
      <c r="N43" s="330" t="s">
        <v>120</v>
      </c>
      <c r="O43" s="331" t="s">
        <v>125</v>
      </c>
      <c r="P43" s="323">
        <v>370825748</v>
      </c>
      <c r="Q43" s="323" t="s">
        <v>142</v>
      </c>
      <c r="R43" s="323" t="s">
        <v>48</v>
      </c>
    </row>
    <row r="44" spans="1:18" s="332" customFormat="1" ht="18" customHeight="1">
      <c r="A44" s="226" t="s">
        <v>320</v>
      </c>
      <c r="B44" s="29">
        <f t="shared" ref="B44" si="68">IF(C44&lt;&gt;"",B43+1,"")</f>
        <v>33</v>
      </c>
      <c r="C44" s="222" t="s">
        <v>274</v>
      </c>
      <c r="D44" s="328"/>
      <c r="E44" s="222">
        <v>2110</v>
      </c>
      <c r="F44" s="222"/>
      <c r="G44" s="329">
        <f t="shared" si="6"/>
        <v>0</v>
      </c>
      <c r="H44" s="329">
        <f t="shared" si="0"/>
        <v>0</v>
      </c>
      <c r="I44" s="329">
        <f t="shared" si="1"/>
        <v>0</v>
      </c>
      <c r="J44" s="329">
        <f t="shared" si="2"/>
        <v>0</v>
      </c>
      <c r="K44" s="222">
        <f t="shared" ref="K44" si="69">E44+G44-I44</f>
        <v>2110</v>
      </c>
      <c r="L44" s="222">
        <f t="shared" ref="L44" si="70">F44+H44-J44</f>
        <v>0</v>
      </c>
      <c r="M44" s="313" t="str">
        <f t="shared" ref="M44" si="71">IF(N44&lt;&gt;"","NL","")</f>
        <v>NL</v>
      </c>
      <c r="N44" s="330" t="s">
        <v>120</v>
      </c>
      <c r="O44" s="331" t="s">
        <v>125</v>
      </c>
      <c r="P44" s="323">
        <v>370825748</v>
      </c>
      <c r="Q44" s="323" t="s">
        <v>142</v>
      </c>
      <c r="R44" s="323" t="s">
        <v>48</v>
      </c>
    </row>
    <row r="45" spans="1:18" s="332" customFormat="1" ht="18" customHeight="1">
      <c r="A45" s="226" t="s">
        <v>320</v>
      </c>
      <c r="B45" s="29">
        <f t="shared" si="64"/>
        <v>34</v>
      </c>
      <c r="C45" s="222" t="s">
        <v>275</v>
      </c>
      <c r="D45" s="328"/>
      <c r="E45" s="222">
        <v>2120</v>
      </c>
      <c r="F45" s="222"/>
      <c r="G45" s="329">
        <f t="shared" si="6"/>
        <v>0</v>
      </c>
      <c r="H45" s="329">
        <f t="shared" si="0"/>
        <v>0</v>
      </c>
      <c r="I45" s="329">
        <f t="shared" si="1"/>
        <v>0</v>
      </c>
      <c r="J45" s="329">
        <f t="shared" si="2"/>
        <v>0</v>
      </c>
      <c r="K45" s="222">
        <f t="shared" si="65"/>
        <v>2120</v>
      </c>
      <c r="L45" s="222">
        <f t="shared" si="66"/>
        <v>0</v>
      </c>
      <c r="M45" s="313" t="str">
        <f t="shared" si="67"/>
        <v>NL</v>
      </c>
      <c r="N45" s="330" t="s">
        <v>120</v>
      </c>
      <c r="O45" s="331" t="s">
        <v>125</v>
      </c>
      <c r="P45" s="323">
        <v>370825748</v>
      </c>
      <c r="Q45" s="323" t="s">
        <v>142</v>
      </c>
      <c r="R45" s="323" t="s">
        <v>48</v>
      </c>
    </row>
    <row r="46" spans="1:18" s="333" customFormat="1" ht="18" customHeight="1">
      <c r="A46" s="333" t="s">
        <v>319</v>
      </c>
      <c r="B46" s="230">
        <f t="shared" si="64"/>
        <v>35</v>
      </c>
      <c r="C46" s="229" t="s">
        <v>276</v>
      </c>
      <c r="D46" s="334"/>
      <c r="E46" s="229">
        <v>50</v>
      </c>
      <c r="F46" s="229"/>
      <c r="G46" s="335">
        <f t="shared" si="6"/>
        <v>0</v>
      </c>
      <c r="H46" s="335">
        <f t="shared" si="0"/>
        <v>0</v>
      </c>
      <c r="I46" s="335">
        <f t="shared" si="1"/>
        <v>0</v>
      </c>
      <c r="J46" s="335">
        <f t="shared" si="2"/>
        <v>0</v>
      </c>
      <c r="K46" s="229">
        <f t="shared" si="65"/>
        <v>50</v>
      </c>
      <c r="L46" s="229">
        <f t="shared" si="66"/>
        <v>0</v>
      </c>
      <c r="M46" s="333" t="str">
        <f t="shared" si="67"/>
        <v>NL</v>
      </c>
      <c r="N46" s="229" t="s">
        <v>120</v>
      </c>
      <c r="O46" s="336" t="s">
        <v>125</v>
      </c>
      <c r="P46" s="337">
        <v>370825748</v>
      </c>
      <c r="Q46" s="337" t="s">
        <v>142</v>
      </c>
      <c r="R46" s="337" t="s">
        <v>48</v>
      </c>
    </row>
    <row r="47" spans="1:18" s="333" customFormat="1" ht="18" customHeight="1">
      <c r="A47" s="333" t="s">
        <v>319</v>
      </c>
      <c r="B47" s="230">
        <f t="shared" ref="B47" si="72">IF(C47&lt;&gt;"",B46+1,"")</f>
        <v>36</v>
      </c>
      <c r="C47" s="229" t="s">
        <v>277</v>
      </c>
      <c r="D47" s="334"/>
      <c r="E47" s="229">
        <v>90</v>
      </c>
      <c r="F47" s="229"/>
      <c r="G47" s="335">
        <f t="shared" si="6"/>
        <v>0</v>
      </c>
      <c r="H47" s="335">
        <f t="shared" si="0"/>
        <v>0</v>
      </c>
      <c r="I47" s="335">
        <f t="shared" si="1"/>
        <v>0</v>
      </c>
      <c r="J47" s="335">
        <f t="shared" si="2"/>
        <v>0</v>
      </c>
      <c r="K47" s="229">
        <f t="shared" ref="K47" si="73">E47+G47-I47</f>
        <v>90</v>
      </c>
      <c r="L47" s="229">
        <f t="shared" ref="L47" si="74">F47+H47-J47</f>
        <v>0</v>
      </c>
      <c r="M47" s="333" t="str">
        <f t="shared" ref="M47" si="75">IF(N47&lt;&gt;"","NL","")</f>
        <v>NL</v>
      </c>
      <c r="N47" s="229" t="s">
        <v>120</v>
      </c>
      <c r="O47" s="336" t="s">
        <v>125</v>
      </c>
      <c r="P47" s="337">
        <v>370825748</v>
      </c>
      <c r="Q47" s="337" t="s">
        <v>142</v>
      </c>
      <c r="R47" s="337" t="s">
        <v>48</v>
      </c>
    </row>
    <row r="48" spans="1:18" s="333" customFormat="1" ht="18" customHeight="1">
      <c r="A48" s="333" t="s">
        <v>319</v>
      </c>
      <c r="B48" s="230">
        <f t="shared" si="64"/>
        <v>37</v>
      </c>
      <c r="C48" s="229" t="s">
        <v>278</v>
      </c>
      <c r="D48" s="334"/>
      <c r="E48" s="229">
        <v>80</v>
      </c>
      <c r="F48" s="229"/>
      <c r="G48" s="335">
        <f t="shared" si="6"/>
        <v>0</v>
      </c>
      <c r="H48" s="335">
        <f t="shared" si="0"/>
        <v>0</v>
      </c>
      <c r="I48" s="335">
        <f t="shared" si="1"/>
        <v>0</v>
      </c>
      <c r="J48" s="335">
        <f t="shared" si="2"/>
        <v>0</v>
      </c>
      <c r="K48" s="229">
        <f t="shared" si="65"/>
        <v>80</v>
      </c>
      <c r="L48" s="229">
        <f t="shared" si="66"/>
        <v>0</v>
      </c>
      <c r="M48" s="333" t="str">
        <f t="shared" si="67"/>
        <v>NL</v>
      </c>
      <c r="N48" s="229" t="s">
        <v>120</v>
      </c>
      <c r="O48" s="336" t="s">
        <v>125</v>
      </c>
      <c r="P48" s="337">
        <v>370825748</v>
      </c>
      <c r="Q48" s="337" t="s">
        <v>142</v>
      </c>
      <c r="R48" s="337" t="s">
        <v>48</v>
      </c>
    </row>
    <row r="49" spans="1:18" s="333" customFormat="1" ht="18" customHeight="1">
      <c r="A49" s="333" t="s">
        <v>319</v>
      </c>
      <c r="B49" s="230">
        <f t="shared" ref="B49" si="76">IF(C49&lt;&gt;"",B48+1,"")</f>
        <v>38</v>
      </c>
      <c r="C49" s="229" t="s">
        <v>279</v>
      </c>
      <c r="D49" s="334"/>
      <c r="E49" s="229">
        <v>12</v>
      </c>
      <c r="F49" s="229"/>
      <c r="G49" s="335">
        <f t="shared" si="6"/>
        <v>0</v>
      </c>
      <c r="H49" s="335">
        <f t="shared" si="0"/>
        <v>0</v>
      </c>
      <c r="I49" s="335">
        <f t="shared" si="1"/>
        <v>0</v>
      </c>
      <c r="J49" s="335">
        <f t="shared" si="2"/>
        <v>0</v>
      </c>
      <c r="K49" s="229">
        <f t="shared" ref="K49" si="77">E49+G49-I49</f>
        <v>12</v>
      </c>
      <c r="L49" s="229">
        <f t="shared" ref="L49" si="78">F49+H49-J49</f>
        <v>0</v>
      </c>
      <c r="M49" s="333" t="str">
        <f t="shared" ref="M49" si="79">IF(N49&lt;&gt;"","NL","")</f>
        <v>NL</v>
      </c>
      <c r="N49" s="229" t="s">
        <v>120</v>
      </c>
      <c r="O49" s="336" t="s">
        <v>125</v>
      </c>
      <c r="P49" s="337">
        <v>370825748</v>
      </c>
      <c r="Q49" s="337" t="s">
        <v>142</v>
      </c>
      <c r="R49" s="337" t="s">
        <v>48</v>
      </c>
    </row>
    <row r="50" spans="1:18" s="333" customFormat="1" ht="18" customHeight="1">
      <c r="A50" s="333" t="s">
        <v>319</v>
      </c>
      <c r="B50" s="230">
        <f t="shared" si="64"/>
        <v>39</v>
      </c>
      <c r="C50" s="229" t="s">
        <v>280</v>
      </c>
      <c r="D50" s="334"/>
      <c r="E50" s="229">
        <v>225</v>
      </c>
      <c r="F50" s="229"/>
      <c r="G50" s="335">
        <f t="shared" si="6"/>
        <v>0</v>
      </c>
      <c r="H50" s="335">
        <f t="shared" si="0"/>
        <v>0</v>
      </c>
      <c r="I50" s="335">
        <f t="shared" si="1"/>
        <v>0</v>
      </c>
      <c r="J50" s="335">
        <f t="shared" si="2"/>
        <v>0</v>
      </c>
      <c r="K50" s="229">
        <f t="shared" si="65"/>
        <v>225</v>
      </c>
      <c r="L50" s="229">
        <f t="shared" si="66"/>
        <v>0</v>
      </c>
      <c r="M50" s="333" t="str">
        <f t="shared" si="67"/>
        <v>NL</v>
      </c>
      <c r="N50" s="229" t="s">
        <v>120</v>
      </c>
      <c r="O50" s="336" t="s">
        <v>125</v>
      </c>
      <c r="P50" s="337">
        <v>370825748</v>
      </c>
      <c r="Q50" s="337" t="s">
        <v>142</v>
      </c>
      <c r="R50" s="337" t="s">
        <v>48</v>
      </c>
    </row>
    <row r="51" spans="1:18" s="333" customFormat="1" ht="18" customHeight="1">
      <c r="A51" s="333" t="s">
        <v>319</v>
      </c>
      <c r="B51" s="230">
        <f t="shared" si="64"/>
        <v>40</v>
      </c>
      <c r="C51" s="229" t="s">
        <v>281</v>
      </c>
      <c r="D51" s="334"/>
      <c r="E51" s="229">
        <v>345</v>
      </c>
      <c r="F51" s="229"/>
      <c r="G51" s="335">
        <f t="shared" si="6"/>
        <v>0</v>
      </c>
      <c r="H51" s="335">
        <f t="shared" si="0"/>
        <v>0</v>
      </c>
      <c r="I51" s="335">
        <f t="shared" si="1"/>
        <v>0</v>
      </c>
      <c r="J51" s="335">
        <f t="shared" si="2"/>
        <v>0</v>
      </c>
      <c r="K51" s="229">
        <f t="shared" si="65"/>
        <v>345</v>
      </c>
      <c r="L51" s="229">
        <f t="shared" si="66"/>
        <v>0</v>
      </c>
      <c r="M51" s="333" t="str">
        <f t="shared" si="67"/>
        <v>NL</v>
      </c>
      <c r="N51" s="229" t="s">
        <v>120</v>
      </c>
      <c r="O51" s="336" t="s">
        <v>125</v>
      </c>
      <c r="P51" s="337">
        <v>370825748</v>
      </c>
      <c r="Q51" s="337" t="s">
        <v>142</v>
      </c>
      <c r="R51" s="337" t="s">
        <v>48</v>
      </c>
    </row>
    <row r="52" spans="1:18" s="333" customFormat="1" ht="18" customHeight="1">
      <c r="A52" s="333" t="s">
        <v>319</v>
      </c>
      <c r="B52" s="230">
        <f t="shared" si="64"/>
        <v>41</v>
      </c>
      <c r="C52" s="229" t="s">
        <v>282</v>
      </c>
      <c r="D52" s="334"/>
      <c r="E52" s="229">
        <v>45</v>
      </c>
      <c r="F52" s="229"/>
      <c r="G52" s="335">
        <f t="shared" si="6"/>
        <v>0</v>
      </c>
      <c r="H52" s="335">
        <f t="shared" si="0"/>
        <v>0</v>
      </c>
      <c r="I52" s="335">
        <f t="shared" si="1"/>
        <v>0</v>
      </c>
      <c r="J52" s="335">
        <f t="shared" si="2"/>
        <v>0</v>
      </c>
      <c r="K52" s="229">
        <f t="shared" si="65"/>
        <v>45</v>
      </c>
      <c r="L52" s="229">
        <f t="shared" si="66"/>
        <v>0</v>
      </c>
      <c r="M52" s="333" t="str">
        <f t="shared" si="67"/>
        <v>NL</v>
      </c>
      <c r="N52" s="229" t="s">
        <v>120</v>
      </c>
      <c r="O52" s="336" t="s">
        <v>125</v>
      </c>
      <c r="P52" s="337">
        <v>370825748</v>
      </c>
      <c r="Q52" s="337" t="s">
        <v>142</v>
      </c>
      <c r="R52" s="337" t="s">
        <v>48</v>
      </c>
    </row>
    <row r="53" spans="1:18" s="338" customFormat="1" ht="18" customHeight="1">
      <c r="A53" s="338" t="s">
        <v>318</v>
      </c>
      <c r="B53" s="232">
        <f t="shared" si="64"/>
        <v>42</v>
      </c>
      <c r="C53" s="231" t="s">
        <v>283</v>
      </c>
      <c r="D53" s="339"/>
      <c r="E53" s="231">
        <v>180</v>
      </c>
      <c r="F53" s="231"/>
      <c r="G53" s="340">
        <f t="shared" si="6"/>
        <v>0</v>
      </c>
      <c r="H53" s="340">
        <f t="shared" si="0"/>
        <v>0</v>
      </c>
      <c r="I53" s="340">
        <f t="shared" si="1"/>
        <v>0</v>
      </c>
      <c r="J53" s="340">
        <f t="shared" si="2"/>
        <v>0</v>
      </c>
      <c r="K53" s="231">
        <f t="shared" si="65"/>
        <v>180</v>
      </c>
      <c r="L53" s="231">
        <f t="shared" si="66"/>
        <v>0</v>
      </c>
      <c r="M53" s="338" t="str">
        <f t="shared" si="67"/>
        <v>NL</v>
      </c>
      <c r="N53" s="231" t="s">
        <v>120</v>
      </c>
      <c r="O53" s="341" t="s">
        <v>125</v>
      </c>
      <c r="P53" s="342">
        <v>370825748</v>
      </c>
      <c r="Q53" s="342" t="s">
        <v>142</v>
      </c>
      <c r="R53" s="342" t="s">
        <v>48</v>
      </c>
    </row>
    <row r="54" spans="1:18" s="338" customFormat="1" ht="18" customHeight="1">
      <c r="A54" s="338" t="s">
        <v>318</v>
      </c>
      <c r="B54" s="232">
        <f t="shared" si="64"/>
        <v>43</v>
      </c>
      <c r="C54" s="231" t="s">
        <v>284</v>
      </c>
      <c r="D54" s="339"/>
      <c r="E54" s="231">
        <v>29</v>
      </c>
      <c r="F54" s="231"/>
      <c r="G54" s="340">
        <f t="shared" si="6"/>
        <v>0</v>
      </c>
      <c r="H54" s="340">
        <f t="shared" si="0"/>
        <v>0</v>
      </c>
      <c r="I54" s="340">
        <f t="shared" si="1"/>
        <v>0</v>
      </c>
      <c r="J54" s="340">
        <f t="shared" si="2"/>
        <v>0</v>
      </c>
      <c r="K54" s="231">
        <f t="shared" si="65"/>
        <v>29</v>
      </c>
      <c r="L54" s="231">
        <f t="shared" si="66"/>
        <v>0</v>
      </c>
      <c r="M54" s="338" t="str">
        <f t="shared" si="67"/>
        <v>NL</v>
      </c>
      <c r="N54" s="231" t="s">
        <v>120</v>
      </c>
      <c r="O54" s="341" t="s">
        <v>125</v>
      </c>
      <c r="P54" s="342">
        <v>370825748</v>
      </c>
      <c r="Q54" s="342" t="s">
        <v>142</v>
      </c>
      <c r="R54" s="342" t="s">
        <v>48</v>
      </c>
    </row>
    <row r="55" spans="1:18" s="338" customFormat="1" ht="18" customHeight="1">
      <c r="A55" s="338" t="s">
        <v>318</v>
      </c>
      <c r="B55" s="232">
        <f t="shared" si="64"/>
        <v>44</v>
      </c>
      <c r="C55" s="231" t="s">
        <v>285</v>
      </c>
      <c r="D55" s="339"/>
      <c r="E55" s="231">
        <v>30</v>
      </c>
      <c r="F55" s="231"/>
      <c r="G55" s="340">
        <f t="shared" si="6"/>
        <v>0</v>
      </c>
      <c r="H55" s="340">
        <f t="shared" si="0"/>
        <v>0</v>
      </c>
      <c r="I55" s="340">
        <f t="shared" si="1"/>
        <v>0</v>
      </c>
      <c r="J55" s="340">
        <f t="shared" si="2"/>
        <v>0</v>
      </c>
      <c r="K55" s="231">
        <f t="shared" si="65"/>
        <v>30</v>
      </c>
      <c r="L55" s="231">
        <f t="shared" si="66"/>
        <v>0</v>
      </c>
      <c r="M55" s="338" t="str">
        <f t="shared" si="67"/>
        <v>NL</v>
      </c>
      <c r="N55" s="231" t="s">
        <v>120</v>
      </c>
      <c r="O55" s="341" t="s">
        <v>125</v>
      </c>
      <c r="P55" s="342">
        <v>370825748</v>
      </c>
      <c r="Q55" s="342" t="s">
        <v>142</v>
      </c>
      <c r="R55" s="342" t="s">
        <v>48</v>
      </c>
    </row>
    <row r="56" spans="1:18" s="338" customFormat="1" ht="18" customHeight="1">
      <c r="A56" s="338" t="s">
        <v>318</v>
      </c>
      <c r="B56" s="232">
        <f t="shared" si="64"/>
        <v>45</v>
      </c>
      <c r="C56" s="231" t="s">
        <v>286</v>
      </c>
      <c r="D56" s="339"/>
      <c r="E56" s="231">
        <v>25</v>
      </c>
      <c r="F56" s="231"/>
      <c r="G56" s="340">
        <f t="shared" si="6"/>
        <v>0</v>
      </c>
      <c r="H56" s="340">
        <f t="shared" si="0"/>
        <v>0</v>
      </c>
      <c r="I56" s="340">
        <f t="shared" si="1"/>
        <v>0</v>
      </c>
      <c r="J56" s="340">
        <f t="shared" si="2"/>
        <v>0</v>
      </c>
      <c r="K56" s="231">
        <f t="shared" si="65"/>
        <v>25</v>
      </c>
      <c r="L56" s="231">
        <f t="shared" si="66"/>
        <v>0</v>
      </c>
      <c r="M56" s="338" t="str">
        <f t="shared" si="67"/>
        <v>NL</v>
      </c>
      <c r="N56" s="231" t="s">
        <v>120</v>
      </c>
      <c r="O56" s="341" t="s">
        <v>125</v>
      </c>
      <c r="P56" s="342">
        <v>370825748</v>
      </c>
      <c r="Q56" s="342" t="s">
        <v>142</v>
      </c>
      <c r="R56" s="342" t="s">
        <v>48</v>
      </c>
    </row>
    <row r="57" spans="1:18" s="338" customFormat="1" ht="18" customHeight="1">
      <c r="A57" s="338" t="s">
        <v>318</v>
      </c>
      <c r="B57" s="232">
        <f t="shared" ref="B57:B86" si="80">IF(C57&lt;&gt;"",B56+1,"")</f>
        <v>46</v>
      </c>
      <c r="C57" s="231" t="s">
        <v>287</v>
      </c>
      <c r="D57" s="339"/>
      <c r="E57" s="231">
        <v>535</v>
      </c>
      <c r="F57" s="231"/>
      <c r="G57" s="340">
        <f t="shared" si="6"/>
        <v>0</v>
      </c>
      <c r="H57" s="340">
        <f t="shared" si="0"/>
        <v>0</v>
      </c>
      <c r="I57" s="340">
        <f t="shared" si="1"/>
        <v>0</v>
      </c>
      <c r="J57" s="340">
        <f t="shared" si="2"/>
        <v>0</v>
      </c>
      <c r="K57" s="231">
        <f t="shared" ref="K57:K84" si="81">E57+G57-I57</f>
        <v>535</v>
      </c>
      <c r="L57" s="231">
        <f t="shared" ref="L57:L84" si="82">F57+H57-J57</f>
        <v>0</v>
      </c>
      <c r="M57" s="338" t="str">
        <f t="shared" ref="M57:M84" si="83">IF(N57&lt;&gt;"","NL","")</f>
        <v>NL</v>
      </c>
      <c r="N57" s="231" t="s">
        <v>120</v>
      </c>
      <c r="O57" s="341" t="s">
        <v>125</v>
      </c>
      <c r="P57" s="342">
        <v>370825748</v>
      </c>
      <c r="Q57" s="342" t="s">
        <v>142</v>
      </c>
      <c r="R57" s="342" t="s">
        <v>48</v>
      </c>
    </row>
    <row r="58" spans="1:18" s="343" customFormat="1" ht="18" customHeight="1">
      <c r="A58" s="343" t="s">
        <v>317</v>
      </c>
      <c r="B58" s="234">
        <f t="shared" si="80"/>
        <v>47</v>
      </c>
      <c r="C58" s="233" t="s">
        <v>288</v>
      </c>
      <c r="D58" s="344"/>
      <c r="E58" s="233">
        <v>180</v>
      </c>
      <c r="F58" s="233"/>
      <c r="G58" s="345">
        <f t="shared" si="6"/>
        <v>0</v>
      </c>
      <c r="H58" s="345">
        <f t="shared" si="0"/>
        <v>0</v>
      </c>
      <c r="I58" s="345">
        <f t="shared" si="1"/>
        <v>0</v>
      </c>
      <c r="J58" s="345">
        <f t="shared" si="2"/>
        <v>0</v>
      </c>
      <c r="K58" s="233">
        <f t="shared" si="81"/>
        <v>180</v>
      </c>
      <c r="L58" s="233">
        <f t="shared" si="82"/>
        <v>0</v>
      </c>
      <c r="M58" s="343" t="str">
        <f t="shared" si="83"/>
        <v>NL</v>
      </c>
      <c r="N58" s="233" t="s">
        <v>120</v>
      </c>
      <c r="O58" s="346" t="s">
        <v>125</v>
      </c>
      <c r="P58" s="347">
        <v>370825748</v>
      </c>
      <c r="Q58" s="347" t="s">
        <v>142</v>
      </c>
      <c r="R58" s="347" t="s">
        <v>48</v>
      </c>
    </row>
    <row r="59" spans="1:18" s="343" customFormat="1" ht="18" customHeight="1">
      <c r="A59" s="343" t="s">
        <v>317</v>
      </c>
      <c r="B59" s="234">
        <f t="shared" si="80"/>
        <v>48</v>
      </c>
      <c r="C59" s="233" t="s">
        <v>289</v>
      </c>
      <c r="D59" s="344"/>
      <c r="E59" s="233">
        <v>340</v>
      </c>
      <c r="F59" s="233"/>
      <c r="G59" s="345">
        <f t="shared" si="6"/>
        <v>0</v>
      </c>
      <c r="H59" s="345">
        <f t="shared" si="0"/>
        <v>0</v>
      </c>
      <c r="I59" s="345">
        <f t="shared" si="1"/>
        <v>0</v>
      </c>
      <c r="J59" s="345">
        <f t="shared" si="2"/>
        <v>0</v>
      </c>
      <c r="K59" s="233">
        <f t="shared" si="81"/>
        <v>340</v>
      </c>
      <c r="L59" s="233">
        <f t="shared" si="82"/>
        <v>0</v>
      </c>
      <c r="M59" s="343" t="str">
        <f t="shared" si="83"/>
        <v>NL</v>
      </c>
      <c r="N59" s="233" t="s">
        <v>120</v>
      </c>
      <c r="O59" s="346" t="s">
        <v>125</v>
      </c>
      <c r="P59" s="347">
        <v>370825748</v>
      </c>
      <c r="Q59" s="347" t="s">
        <v>142</v>
      </c>
      <c r="R59" s="347" t="s">
        <v>48</v>
      </c>
    </row>
    <row r="60" spans="1:18" s="343" customFormat="1" ht="18" customHeight="1">
      <c r="A60" s="343" t="s">
        <v>317</v>
      </c>
      <c r="B60" s="234">
        <f t="shared" si="80"/>
        <v>49</v>
      </c>
      <c r="C60" s="233" t="s">
        <v>290</v>
      </c>
      <c r="D60" s="344"/>
      <c r="E60" s="233">
        <v>380</v>
      </c>
      <c r="F60" s="233"/>
      <c r="G60" s="345">
        <f t="shared" si="6"/>
        <v>0</v>
      </c>
      <c r="H60" s="345">
        <f t="shared" si="0"/>
        <v>0</v>
      </c>
      <c r="I60" s="345">
        <f t="shared" si="1"/>
        <v>0</v>
      </c>
      <c r="J60" s="345">
        <f t="shared" si="2"/>
        <v>0</v>
      </c>
      <c r="K60" s="233">
        <f t="shared" si="81"/>
        <v>380</v>
      </c>
      <c r="L60" s="233">
        <f t="shared" si="82"/>
        <v>0</v>
      </c>
      <c r="M60" s="343" t="str">
        <f t="shared" si="83"/>
        <v>NL</v>
      </c>
      <c r="N60" s="233" t="s">
        <v>120</v>
      </c>
      <c r="O60" s="346" t="s">
        <v>125</v>
      </c>
      <c r="P60" s="347">
        <v>370825748</v>
      </c>
      <c r="Q60" s="347" t="s">
        <v>142</v>
      </c>
      <c r="R60" s="347" t="s">
        <v>48</v>
      </c>
    </row>
    <row r="61" spans="1:18" s="343" customFormat="1" ht="18" customHeight="1">
      <c r="A61" s="343" t="s">
        <v>317</v>
      </c>
      <c r="B61" s="234">
        <f t="shared" si="80"/>
        <v>50</v>
      </c>
      <c r="C61" s="233" t="s">
        <v>291</v>
      </c>
      <c r="D61" s="344"/>
      <c r="E61" s="233">
        <v>15</v>
      </c>
      <c r="F61" s="233"/>
      <c r="G61" s="345">
        <f t="shared" si="6"/>
        <v>0</v>
      </c>
      <c r="H61" s="345">
        <f t="shared" si="0"/>
        <v>0</v>
      </c>
      <c r="I61" s="345">
        <f t="shared" si="1"/>
        <v>0</v>
      </c>
      <c r="J61" s="345">
        <f t="shared" si="2"/>
        <v>0</v>
      </c>
      <c r="K61" s="233">
        <f t="shared" si="81"/>
        <v>15</v>
      </c>
      <c r="L61" s="233">
        <f t="shared" si="82"/>
        <v>0</v>
      </c>
      <c r="M61" s="343" t="str">
        <f t="shared" si="83"/>
        <v>NL</v>
      </c>
      <c r="N61" s="233" t="s">
        <v>120</v>
      </c>
      <c r="O61" s="346" t="s">
        <v>125</v>
      </c>
      <c r="P61" s="347">
        <v>370825748</v>
      </c>
      <c r="Q61" s="347" t="s">
        <v>142</v>
      </c>
      <c r="R61" s="347" t="s">
        <v>48</v>
      </c>
    </row>
    <row r="62" spans="1:18" s="348" customFormat="1" ht="18" customHeight="1">
      <c r="A62" s="348" t="s">
        <v>316</v>
      </c>
      <c r="B62" s="236">
        <f t="shared" si="80"/>
        <v>51</v>
      </c>
      <c r="C62" s="235" t="s">
        <v>292</v>
      </c>
      <c r="D62" s="349"/>
      <c r="E62" s="235">
        <v>10</v>
      </c>
      <c r="F62" s="235"/>
      <c r="G62" s="350">
        <f t="shared" si="6"/>
        <v>0</v>
      </c>
      <c r="H62" s="350">
        <f t="shared" si="0"/>
        <v>0</v>
      </c>
      <c r="I62" s="350">
        <f t="shared" si="1"/>
        <v>0</v>
      </c>
      <c r="J62" s="350">
        <f t="shared" si="2"/>
        <v>0</v>
      </c>
      <c r="K62" s="235">
        <f t="shared" si="81"/>
        <v>10</v>
      </c>
      <c r="L62" s="235">
        <f t="shared" si="82"/>
        <v>0</v>
      </c>
      <c r="M62" s="348" t="str">
        <f t="shared" si="83"/>
        <v>NL</v>
      </c>
      <c r="N62" s="235" t="s">
        <v>120</v>
      </c>
      <c r="O62" s="351" t="s">
        <v>125</v>
      </c>
      <c r="P62" s="352">
        <v>370825748</v>
      </c>
      <c r="Q62" s="352" t="s">
        <v>142</v>
      </c>
      <c r="R62" s="352" t="s">
        <v>48</v>
      </c>
    </row>
    <row r="63" spans="1:18" s="348" customFormat="1" ht="18" customHeight="1">
      <c r="A63" s="348" t="s">
        <v>316</v>
      </c>
      <c r="B63" s="236">
        <f t="shared" si="80"/>
        <v>52</v>
      </c>
      <c r="C63" s="235" t="s">
        <v>293</v>
      </c>
      <c r="D63" s="349"/>
      <c r="E63" s="235">
        <v>68</v>
      </c>
      <c r="F63" s="235"/>
      <c r="G63" s="350">
        <f t="shared" si="6"/>
        <v>0</v>
      </c>
      <c r="H63" s="350">
        <f t="shared" si="0"/>
        <v>0</v>
      </c>
      <c r="I63" s="350">
        <f t="shared" si="1"/>
        <v>0</v>
      </c>
      <c r="J63" s="350">
        <f t="shared" si="2"/>
        <v>0</v>
      </c>
      <c r="K63" s="235">
        <f t="shared" si="81"/>
        <v>68</v>
      </c>
      <c r="L63" s="235">
        <f t="shared" si="82"/>
        <v>0</v>
      </c>
      <c r="M63" s="348" t="str">
        <f t="shared" si="83"/>
        <v>NL</v>
      </c>
      <c r="N63" s="235" t="s">
        <v>120</v>
      </c>
      <c r="O63" s="351" t="s">
        <v>125</v>
      </c>
      <c r="P63" s="352">
        <v>370825748</v>
      </c>
      <c r="Q63" s="352" t="s">
        <v>142</v>
      </c>
      <c r="R63" s="352" t="s">
        <v>48</v>
      </c>
    </row>
    <row r="64" spans="1:18" s="348" customFormat="1" ht="18" customHeight="1">
      <c r="A64" s="348" t="s">
        <v>316</v>
      </c>
      <c r="B64" s="236">
        <f t="shared" si="80"/>
        <v>53</v>
      </c>
      <c r="C64" s="235" t="s">
        <v>294</v>
      </c>
      <c r="D64" s="349"/>
      <c r="E64" s="235">
        <v>15</v>
      </c>
      <c r="F64" s="235"/>
      <c r="G64" s="350">
        <f t="shared" si="6"/>
        <v>0</v>
      </c>
      <c r="H64" s="350">
        <f t="shared" si="0"/>
        <v>0</v>
      </c>
      <c r="I64" s="350">
        <f t="shared" si="1"/>
        <v>0</v>
      </c>
      <c r="J64" s="350">
        <f t="shared" si="2"/>
        <v>0</v>
      </c>
      <c r="K64" s="235">
        <f t="shared" si="81"/>
        <v>15</v>
      </c>
      <c r="L64" s="235">
        <f t="shared" si="82"/>
        <v>0</v>
      </c>
      <c r="M64" s="348" t="str">
        <f t="shared" si="83"/>
        <v>NL</v>
      </c>
      <c r="N64" s="235" t="s">
        <v>120</v>
      </c>
      <c r="O64" s="351" t="s">
        <v>125</v>
      </c>
      <c r="P64" s="352">
        <v>370825748</v>
      </c>
      <c r="Q64" s="352" t="s">
        <v>142</v>
      </c>
      <c r="R64" s="352" t="s">
        <v>48</v>
      </c>
    </row>
    <row r="65" spans="1:18" s="348" customFormat="1" ht="18" customHeight="1">
      <c r="A65" s="348" t="s">
        <v>316</v>
      </c>
      <c r="B65" s="236">
        <f t="shared" si="80"/>
        <v>54</v>
      </c>
      <c r="C65" s="235" t="s">
        <v>295</v>
      </c>
      <c r="D65" s="349"/>
      <c r="E65" s="235">
        <v>10</v>
      </c>
      <c r="F65" s="235"/>
      <c r="G65" s="350">
        <f t="shared" si="6"/>
        <v>0</v>
      </c>
      <c r="H65" s="350">
        <f t="shared" si="0"/>
        <v>0</v>
      </c>
      <c r="I65" s="350">
        <f t="shared" si="1"/>
        <v>0</v>
      </c>
      <c r="J65" s="350">
        <f t="shared" si="2"/>
        <v>0</v>
      </c>
      <c r="K65" s="235">
        <f t="shared" si="81"/>
        <v>10</v>
      </c>
      <c r="L65" s="235">
        <f t="shared" si="82"/>
        <v>0</v>
      </c>
      <c r="M65" s="348" t="str">
        <f t="shared" si="83"/>
        <v>NL</v>
      </c>
      <c r="N65" s="235" t="s">
        <v>120</v>
      </c>
      <c r="O65" s="351" t="s">
        <v>125</v>
      </c>
      <c r="P65" s="352">
        <v>370825748</v>
      </c>
      <c r="Q65" s="352" t="s">
        <v>142</v>
      </c>
      <c r="R65" s="352" t="s">
        <v>48</v>
      </c>
    </row>
    <row r="66" spans="1:18" s="353" customFormat="1" ht="18" customHeight="1">
      <c r="A66" s="353" t="str">
        <f t="shared" ref="A66:A75" si="84">IF(B66&lt;&gt;"","VL","")</f>
        <v>VL</v>
      </c>
      <c r="B66" s="238">
        <f t="shared" si="80"/>
        <v>55</v>
      </c>
      <c r="C66" s="237" t="s">
        <v>325</v>
      </c>
      <c r="D66" s="354"/>
      <c r="E66" s="237">
        <v>16</v>
      </c>
      <c r="F66" s="237"/>
      <c r="G66" s="355">
        <f t="shared" si="6"/>
        <v>0</v>
      </c>
      <c r="H66" s="355">
        <f t="shared" si="0"/>
        <v>0</v>
      </c>
      <c r="I66" s="355">
        <f t="shared" si="1"/>
        <v>0</v>
      </c>
      <c r="J66" s="355">
        <f t="shared" si="2"/>
        <v>0</v>
      </c>
      <c r="K66" s="237">
        <f t="shared" si="81"/>
        <v>16</v>
      </c>
      <c r="L66" s="237">
        <f t="shared" si="82"/>
        <v>0</v>
      </c>
      <c r="M66" s="353" t="str">
        <f t="shared" si="83"/>
        <v>NL</v>
      </c>
      <c r="N66" s="237" t="s">
        <v>120</v>
      </c>
      <c r="O66" s="356" t="s">
        <v>125</v>
      </c>
      <c r="P66" s="357">
        <v>370825748</v>
      </c>
      <c r="Q66" s="357" t="s">
        <v>142</v>
      </c>
      <c r="R66" s="357" t="s">
        <v>48</v>
      </c>
    </row>
    <row r="67" spans="1:18" s="353" customFormat="1" ht="18" customHeight="1">
      <c r="A67" s="353" t="str">
        <f t="shared" ref="A67" si="85">IF(B67&lt;&gt;"","VL","")</f>
        <v>VL</v>
      </c>
      <c r="B67" s="238">
        <f t="shared" si="80"/>
        <v>56</v>
      </c>
      <c r="C67" s="237" t="s">
        <v>326</v>
      </c>
      <c r="D67" s="354"/>
      <c r="E67" s="237">
        <v>209</v>
      </c>
      <c r="F67" s="237"/>
      <c r="G67" s="355">
        <f t="shared" si="6"/>
        <v>0</v>
      </c>
      <c r="H67" s="355">
        <f t="shared" si="0"/>
        <v>0</v>
      </c>
      <c r="I67" s="355">
        <f t="shared" si="1"/>
        <v>28</v>
      </c>
      <c r="J67" s="355">
        <f t="shared" si="2"/>
        <v>0</v>
      </c>
      <c r="K67" s="237">
        <f t="shared" ref="K67" si="86">E67+G67-I67</f>
        <v>181</v>
      </c>
      <c r="L67" s="237">
        <f t="shared" ref="L67" si="87">F67+H67-J67</f>
        <v>0</v>
      </c>
      <c r="M67" s="353" t="str">
        <f t="shared" ref="M67" si="88">IF(N67&lt;&gt;"","NL","")</f>
        <v>NL</v>
      </c>
      <c r="N67" s="237" t="s">
        <v>120</v>
      </c>
      <c r="O67" s="356" t="s">
        <v>125</v>
      </c>
      <c r="P67" s="357">
        <v>370825748</v>
      </c>
      <c r="Q67" s="357" t="s">
        <v>142</v>
      </c>
      <c r="R67" s="357" t="s">
        <v>48</v>
      </c>
    </row>
    <row r="68" spans="1:18" s="353" customFormat="1" ht="18" customHeight="1">
      <c r="A68" s="353" t="str">
        <f t="shared" si="84"/>
        <v>VL</v>
      </c>
      <c r="B68" s="238">
        <f t="shared" si="80"/>
        <v>57</v>
      </c>
      <c r="C68" s="237" t="s">
        <v>296</v>
      </c>
      <c r="D68" s="354"/>
      <c r="E68" s="237">
        <v>90</v>
      </c>
      <c r="F68" s="237"/>
      <c r="G68" s="355">
        <f t="shared" si="6"/>
        <v>0</v>
      </c>
      <c r="H68" s="355">
        <f t="shared" si="0"/>
        <v>0</v>
      </c>
      <c r="I68" s="355">
        <f t="shared" si="1"/>
        <v>0</v>
      </c>
      <c r="J68" s="355">
        <f t="shared" si="2"/>
        <v>0</v>
      </c>
      <c r="K68" s="237">
        <f t="shared" si="81"/>
        <v>90</v>
      </c>
      <c r="L68" s="237">
        <f t="shared" si="82"/>
        <v>0</v>
      </c>
      <c r="M68" s="353" t="str">
        <f t="shared" si="83"/>
        <v>NL</v>
      </c>
      <c r="N68" s="237" t="s">
        <v>120</v>
      </c>
      <c r="O68" s="356" t="s">
        <v>125</v>
      </c>
      <c r="P68" s="357">
        <v>370825748</v>
      </c>
      <c r="Q68" s="357" t="s">
        <v>142</v>
      </c>
      <c r="R68" s="357" t="s">
        <v>48</v>
      </c>
    </row>
    <row r="69" spans="1:18" s="353" customFormat="1" ht="18" customHeight="1">
      <c r="A69" s="353" t="str">
        <f t="shared" si="84"/>
        <v>VL</v>
      </c>
      <c r="B69" s="238">
        <f t="shared" si="80"/>
        <v>58</v>
      </c>
      <c r="C69" s="237" t="s">
        <v>297</v>
      </c>
      <c r="D69" s="354"/>
      <c r="E69" s="237">
        <v>270</v>
      </c>
      <c r="F69" s="237"/>
      <c r="G69" s="355">
        <f t="shared" si="6"/>
        <v>0</v>
      </c>
      <c r="H69" s="355">
        <f t="shared" si="0"/>
        <v>0</v>
      </c>
      <c r="I69" s="355">
        <f t="shared" si="1"/>
        <v>0</v>
      </c>
      <c r="J69" s="355">
        <f t="shared" si="2"/>
        <v>0</v>
      </c>
      <c r="K69" s="237">
        <f t="shared" si="81"/>
        <v>270</v>
      </c>
      <c r="L69" s="237">
        <f t="shared" si="82"/>
        <v>0</v>
      </c>
      <c r="M69" s="353" t="str">
        <f t="shared" si="83"/>
        <v>NL</v>
      </c>
      <c r="N69" s="237" t="s">
        <v>120</v>
      </c>
      <c r="O69" s="356" t="s">
        <v>125</v>
      </c>
      <c r="P69" s="357">
        <v>370825748</v>
      </c>
      <c r="Q69" s="357" t="s">
        <v>142</v>
      </c>
      <c r="R69" s="357" t="s">
        <v>48</v>
      </c>
    </row>
    <row r="70" spans="1:18" s="353" customFormat="1" ht="18" customHeight="1">
      <c r="A70" s="353" t="str">
        <f t="shared" si="84"/>
        <v>VL</v>
      </c>
      <c r="B70" s="238">
        <f t="shared" si="80"/>
        <v>59</v>
      </c>
      <c r="C70" s="237" t="s">
        <v>298</v>
      </c>
      <c r="D70" s="354"/>
      <c r="E70" s="237">
        <v>420</v>
      </c>
      <c r="F70" s="237"/>
      <c r="G70" s="355">
        <f t="shared" si="6"/>
        <v>0</v>
      </c>
      <c r="H70" s="355">
        <f t="shared" si="0"/>
        <v>0</v>
      </c>
      <c r="I70" s="355">
        <f t="shared" si="1"/>
        <v>0</v>
      </c>
      <c r="J70" s="355">
        <f t="shared" si="2"/>
        <v>0</v>
      </c>
      <c r="K70" s="237">
        <f t="shared" si="81"/>
        <v>420</v>
      </c>
      <c r="L70" s="237">
        <f t="shared" si="82"/>
        <v>0</v>
      </c>
      <c r="M70" s="353" t="str">
        <f t="shared" si="83"/>
        <v>NL</v>
      </c>
      <c r="N70" s="237" t="s">
        <v>120</v>
      </c>
      <c r="O70" s="356" t="s">
        <v>125</v>
      </c>
      <c r="P70" s="357">
        <v>370825748</v>
      </c>
      <c r="Q70" s="357" t="s">
        <v>142</v>
      </c>
      <c r="R70" s="357" t="s">
        <v>48</v>
      </c>
    </row>
    <row r="71" spans="1:18" s="353" customFormat="1" ht="18" customHeight="1">
      <c r="A71" s="353" t="str">
        <f t="shared" si="84"/>
        <v>VL</v>
      </c>
      <c r="B71" s="238">
        <f t="shared" si="80"/>
        <v>60</v>
      </c>
      <c r="C71" s="237" t="s">
        <v>299</v>
      </c>
      <c r="D71" s="354"/>
      <c r="E71" s="237">
        <v>75</v>
      </c>
      <c r="F71" s="237"/>
      <c r="G71" s="355">
        <f t="shared" si="6"/>
        <v>0</v>
      </c>
      <c r="H71" s="355">
        <f t="shared" si="0"/>
        <v>0</v>
      </c>
      <c r="I71" s="355">
        <f t="shared" si="1"/>
        <v>0</v>
      </c>
      <c r="J71" s="355">
        <f t="shared" si="2"/>
        <v>0</v>
      </c>
      <c r="K71" s="237">
        <f t="shared" si="81"/>
        <v>75</v>
      </c>
      <c r="L71" s="237">
        <f t="shared" si="82"/>
        <v>0</v>
      </c>
      <c r="M71" s="353" t="str">
        <f t="shared" si="83"/>
        <v>NL</v>
      </c>
      <c r="N71" s="237" t="s">
        <v>120</v>
      </c>
      <c r="O71" s="356" t="s">
        <v>125</v>
      </c>
      <c r="P71" s="357">
        <v>370825748</v>
      </c>
      <c r="Q71" s="357" t="s">
        <v>142</v>
      </c>
      <c r="R71" s="357" t="s">
        <v>48</v>
      </c>
    </row>
    <row r="72" spans="1:18" s="353" customFormat="1" ht="18" customHeight="1">
      <c r="A72" s="353" t="str">
        <f t="shared" si="84"/>
        <v>VL</v>
      </c>
      <c r="B72" s="238">
        <f t="shared" si="80"/>
        <v>61</v>
      </c>
      <c r="C72" s="237" t="s">
        <v>300</v>
      </c>
      <c r="D72" s="354"/>
      <c r="E72" s="237">
        <v>20</v>
      </c>
      <c r="F72" s="237"/>
      <c r="G72" s="355">
        <f t="shared" si="6"/>
        <v>0</v>
      </c>
      <c r="H72" s="355">
        <f t="shared" si="0"/>
        <v>0</v>
      </c>
      <c r="I72" s="355">
        <f t="shared" si="1"/>
        <v>0</v>
      </c>
      <c r="J72" s="355">
        <f t="shared" si="2"/>
        <v>0</v>
      </c>
      <c r="K72" s="237">
        <f t="shared" si="81"/>
        <v>20</v>
      </c>
      <c r="L72" s="237">
        <f t="shared" si="82"/>
        <v>0</v>
      </c>
      <c r="M72" s="353" t="str">
        <f t="shared" si="83"/>
        <v>NL</v>
      </c>
      <c r="N72" s="237" t="s">
        <v>120</v>
      </c>
      <c r="O72" s="356" t="s">
        <v>125</v>
      </c>
      <c r="P72" s="357">
        <v>370825748</v>
      </c>
      <c r="Q72" s="357" t="s">
        <v>142</v>
      </c>
      <c r="R72" s="357" t="s">
        <v>48</v>
      </c>
    </row>
    <row r="73" spans="1:18" s="353" customFormat="1" ht="18" customHeight="1">
      <c r="A73" s="353" t="str">
        <f t="shared" si="84"/>
        <v>VL</v>
      </c>
      <c r="B73" s="238">
        <f t="shared" si="80"/>
        <v>62</v>
      </c>
      <c r="C73" s="237" t="s">
        <v>301</v>
      </c>
      <c r="D73" s="354"/>
      <c r="E73" s="237">
        <v>400</v>
      </c>
      <c r="F73" s="237"/>
      <c r="G73" s="355">
        <f t="shared" si="6"/>
        <v>0</v>
      </c>
      <c r="H73" s="355">
        <f t="shared" si="0"/>
        <v>0</v>
      </c>
      <c r="I73" s="355">
        <f t="shared" si="1"/>
        <v>0</v>
      </c>
      <c r="J73" s="355">
        <f t="shared" si="2"/>
        <v>0</v>
      </c>
      <c r="K73" s="237">
        <f t="shared" si="81"/>
        <v>400</v>
      </c>
      <c r="L73" s="237">
        <f t="shared" si="82"/>
        <v>0</v>
      </c>
      <c r="M73" s="353" t="str">
        <f t="shared" si="83"/>
        <v>NL</v>
      </c>
      <c r="N73" s="237" t="s">
        <v>120</v>
      </c>
      <c r="O73" s="356" t="s">
        <v>125</v>
      </c>
      <c r="P73" s="357">
        <v>370825748</v>
      </c>
      <c r="Q73" s="357" t="s">
        <v>142</v>
      </c>
      <c r="R73" s="357" t="s">
        <v>48</v>
      </c>
    </row>
    <row r="74" spans="1:18" s="353" customFormat="1" ht="18" customHeight="1">
      <c r="A74" s="353" t="str">
        <f t="shared" si="84"/>
        <v>VL</v>
      </c>
      <c r="B74" s="238">
        <f t="shared" si="80"/>
        <v>63</v>
      </c>
      <c r="C74" s="237" t="s">
        <v>302</v>
      </c>
      <c r="D74" s="354"/>
      <c r="E74" s="237">
        <v>2000</v>
      </c>
      <c r="F74" s="237"/>
      <c r="G74" s="355">
        <f t="shared" si="6"/>
        <v>0</v>
      </c>
      <c r="H74" s="355">
        <f t="shared" si="0"/>
        <v>0</v>
      </c>
      <c r="I74" s="355">
        <f t="shared" si="1"/>
        <v>0</v>
      </c>
      <c r="J74" s="355">
        <f t="shared" si="2"/>
        <v>0</v>
      </c>
      <c r="K74" s="237">
        <f t="shared" si="81"/>
        <v>2000</v>
      </c>
      <c r="L74" s="237">
        <f t="shared" si="82"/>
        <v>0</v>
      </c>
      <c r="M74" s="353" t="str">
        <f t="shared" si="83"/>
        <v>NL</v>
      </c>
      <c r="N74" s="237" t="s">
        <v>120</v>
      </c>
      <c r="O74" s="356" t="s">
        <v>125</v>
      </c>
      <c r="P74" s="357">
        <v>370825748</v>
      </c>
      <c r="Q74" s="357" t="s">
        <v>142</v>
      </c>
      <c r="R74" s="357" t="s">
        <v>48</v>
      </c>
    </row>
    <row r="75" spans="1:18" s="353" customFormat="1" ht="18" customHeight="1">
      <c r="A75" s="353" t="str">
        <f t="shared" si="84"/>
        <v>VL</v>
      </c>
      <c r="B75" s="238">
        <f t="shared" si="80"/>
        <v>64</v>
      </c>
      <c r="C75" s="237" t="s">
        <v>303</v>
      </c>
      <c r="D75" s="354"/>
      <c r="E75" s="237">
        <v>220</v>
      </c>
      <c r="F75" s="237"/>
      <c r="G75" s="355">
        <f t="shared" si="6"/>
        <v>0</v>
      </c>
      <c r="H75" s="355">
        <f t="shared" si="0"/>
        <v>0</v>
      </c>
      <c r="I75" s="355">
        <f t="shared" si="1"/>
        <v>0</v>
      </c>
      <c r="J75" s="355">
        <f t="shared" si="2"/>
        <v>0</v>
      </c>
      <c r="K75" s="237">
        <f t="shared" si="81"/>
        <v>220</v>
      </c>
      <c r="L75" s="237">
        <f t="shared" si="82"/>
        <v>0</v>
      </c>
      <c r="M75" s="353" t="str">
        <f t="shared" si="83"/>
        <v>NL</v>
      </c>
      <c r="N75" s="237" t="s">
        <v>120</v>
      </c>
      <c r="O75" s="356" t="s">
        <v>125</v>
      </c>
      <c r="P75" s="357">
        <v>370825748</v>
      </c>
      <c r="Q75" s="357" t="s">
        <v>142</v>
      </c>
      <c r="R75" s="357" t="s">
        <v>48</v>
      </c>
    </row>
    <row r="76" spans="1:18" s="348" customFormat="1" ht="18" customHeight="1">
      <c r="A76" s="348" t="s">
        <v>315</v>
      </c>
      <c r="B76" s="236">
        <f t="shared" si="80"/>
        <v>65</v>
      </c>
      <c r="C76" s="235" t="s">
        <v>304</v>
      </c>
      <c r="D76" s="349"/>
      <c r="E76" s="235">
        <v>24</v>
      </c>
      <c r="F76" s="235"/>
      <c r="G76" s="350">
        <f t="shared" si="6"/>
        <v>0</v>
      </c>
      <c r="H76" s="350">
        <f t="shared" si="0"/>
        <v>0</v>
      </c>
      <c r="I76" s="350">
        <f t="shared" si="1"/>
        <v>0</v>
      </c>
      <c r="J76" s="350">
        <f t="shared" si="2"/>
        <v>0</v>
      </c>
      <c r="K76" s="235">
        <f t="shared" si="81"/>
        <v>24</v>
      </c>
      <c r="L76" s="235">
        <f t="shared" si="82"/>
        <v>0</v>
      </c>
      <c r="M76" s="348" t="str">
        <f t="shared" si="83"/>
        <v>NL</v>
      </c>
      <c r="N76" s="235" t="s">
        <v>120</v>
      </c>
      <c r="O76" s="351" t="s">
        <v>125</v>
      </c>
      <c r="P76" s="352">
        <v>370825748</v>
      </c>
      <c r="Q76" s="352" t="s">
        <v>142</v>
      </c>
      <c r="R76" s="352" t="s">
        <v>48</v>
      </c>
    </row>
    <row r="77" spans="1:18" s="348" customFormat="1" ht="18" customHeight="1">
      <c r="A77" s="348" t="s">
        <v>315</v>
      </c>
      <c r="B77" s="236">
        <f t="shared" si="80"/>
        <v>66</v>
      </c>
      <c r="C77" s="235" t="s">
        <v>305</v>
      </c>
      <c r="D77" s="349"/>
      <c r="E77" s="235">
        <v>10</v>
      </c>
      <c r="F77" s="235"/>
      <c r="G77" s="350">
        <f t="shared" si="6"/>
        <v>0</v>
      </c>
      <c r="H77" s="350">
        <f t="shared" si="0"/>
        <v>0</v>
      </c>
      <c r="I77" s="350">
        <f t="shared" si="1"/>
        <v>0</v>
      </c>
      <c r="J77" s="350">
        <f t="shared" si="2"/>
        <v>0</v>
      </c>
      <c r="K77" s="235">
        <f t="shared" si="81"/>
        <v>10</v>
      </c>
      <c r="L77" s="235">
        <f t="shared" si="82"/>
        <v>0</v>
      </c>
      <c r="M77" s="348" t="str">
        <f t="shared" si="83"/>
        <v>NL</v>
      </c>
      <c r="N77" s="235" t="s">
        <v>120</v>
      </c>
      <c r="O77" s="351" t="s">
        <v>125</v>
      </c>
      <c r="P77" s="352">
        <v>370825748</v>
      </c>
      <c r="Q77" s="352" t="s">
        <v>142</v>
      </c>
      <c r="R77" s="352" t="s">
        <v>48</v>
      </c>
    </row>
    <row r="78" spans="1:18" s="348" customFormat="1" ht="18" customHeight="1">
      <c r="A78" s="348" t="s">
        <v>315</v>
      </c>
      <c r="B78" s="236">
        <f t="shared" si="80"/>
        <v>67</v>
      </c>
      <c r="C78" s="235" t="s">
        <v>306</v>
      </c>
      <c r="D78" s="349"/>
      <c r="E78" s="235">
        <v>15</v>
      </c>
      <c r="F78" s="235"/>
      <c r="G78" s="350">
        <f t="shared" si="6"/>
        <v>0</v>
      </c>
      <c r="H78" s="350">
        <f t="shared" si="0"/>
        <v>0</v>
      </c>
      <c r="I78" s="350">
        <f t="shared" si="1"/>
        <v>0</v>
      </c>
      <c r="J78" s="350">
        <f t="shared" si="2"/>
        <v>0</v>
      </c>
      <c r="K78" s="235">
        <f t="shared" si="81"/>
        <v>15</v>
      </c>
      <c r="L78" s="235">
        <f t="shared" si="82"/>
        <v>0</v>
      </c>
      <c r="M78" s="348" t="str">
        <f t="shared" si="83"/>
        <v>NL</v>
      </c>
      <c r="N78" s="235" t="s">
        <v>120</v>
      </c>
      <c r="O78" s="351" t="s">
        <v>125</v>
      </c>
      <c r="P78" s="352">
        <v>370825748</v>
      </c>
      <c r="Q78" s="352" t="s">
        <v>142</v>
      </c>
      <c r="R78" s="352" t="s">
        <v>48</v>
      </c>
    </row>
    <row r="79" spans="1:18" s="348" customFormat="1" ht="18" customHeight="1">
      <c r="A79" s="348" t="s">
        <v>315</v>
      </c>
      <c r="B79" s="236">
        <f t="shared" si="80"/>
        <v>68</v>
      </c>
      <c r="C79" s="235" t="s">
        <v>307</v>
      </c>
      <c r="D79" s="349"/>
      <c r="E79" s="235">
        <v>30</v>
      </c>
      <c r="F79" s="235"/>
      <c r="G79" s="350">
        <f t="shared" si="6"/>
        <v>0</v>
      </c>
      <c r="H79" s="350">
        <f t="shared" si="0"/>
        <v>0</v>
      </c>
      <c r="I79" s="350">
        <f t="shared" si="1"/>
        <v>0</v>
      </c>
      <c r="J79" s="350">
        <f t="shared" si="2"/>
        <v>0</v>
      </c>
      <c r="K79" s="235">
        <f t="shared" si="81"/>
        <v>30</v>
      </c>
      <c r="L79" s="235">
        <f t="shared" si="82"/>
        <v>0</v>
      </c>
      <c r="M79" s="348" t="str">
        <f t="shared" si="83"/>
        <v>NL</v>
      </c>
      <c r="N79" s="235" t="s">
        <v>120</v>
      </c>
      <c r="O79" s="351" t="s">
        <v>125</v>
      </c>
      <c r="P79" s="352">
        <v>370825748</v>
      </c>
      <c r="Q79" s="352" t="s">
        <v>142</v>
      </c>
      <c r="R79" s="352" t="s">
        <v>48</v>
      </c>
    </row>
    <row r="80" spans="1:18" s="348" customFormat="1" ht="18" customHeight="1">
      <c r="A80" s="348" t="s">
        <v>315</v>
      </c>
      <c r="B80" s="236">
        <f t="shared" si="80"/>
        <v>69</v>
      </c>
      <c r="C80" s="235" t="s">
        <v>308</v>
      </c>
      <c r="D80" s="349"/>
      <c r="E80" s="235">
        <v>1800</v>
      </c>
      <c r="F80" s="235"/>
      <c r="G80" s="350">
        <f t="shared" si="6"/>
        <v>0</v>
      </c>
      <c r="H80" s="350">
        <f t="shared" si="0"/>
        <v>0</v>
      </c>
      <c r="I80" s="350">
        <f t="shared" si="1"/>
        <v>0</v>
      </c>
      <c r="J80" s="350">
        <f t="shared" si="2"/>
        <v>0</v>
      </c>
      <c r="K80" s="235">
        <f t="shared" si="81"/>
        <v>1800</v>
      </c>
      <c r="L80" s="235">
        <f t="shared" si="82"/>
        <v>0</v>
      </c>
      <c r="M80" s="348" t="str">
        <f t="shared" si="83"/>
        <v>NL</v>
      </c>
      <c r="N80" s="235" t="s">
        <v>120</v>
      </c>
      <c r="O80" s="351" t="s">
        <v>125</v>
      </c>
      <c r="P80" s="352">
        <v>370825748</v>
      </c>
      <c r="Q80" s="352" t="s">
        <v>142</v>
      </c>
      <c r="R80" s="352" t="s">
        <v>48</v>
      </c>
    </row>
    <row r="81" spans="1:18" s="348" customFormat="1" ht="18" customHeight="1">
      <c r="A81" s="348" t="s">
        <v>315</v>
      </c>
      <c r="B81" s="236">
        <f t="shared" si="80"/>
        <v>70</v>
      </c>
      <c r="C81" s="235" t="s">
        <v>309</v>
      </c>
      <c r="D81" s="349"/>
      <c r="E81" s="235">
        <v>15500</v>
      </c>
      <c r="F81" s="235"/>
      <c r="G81" s="350">
        <f t="shared" si="6"/>
        <v>0</v>
      </c>
      <c r="H81" s="350">
        <f t="shared" si="0"/>
        <v>0</v>
      </c>
      <c r="I81" s="350">
        <f t="shared" si="1"/>
        <v>0</v>
      </c>
      <c r="J81" s="350">
        <f t="shared" si="2"/>
        <v>0</v>
      </c>
      <c r="K81" s="235">
        <f t="shared" si="81"/>
        <v>15500</v>
      </c>
      <c r="L81" s="235">
        <f t="shared" si="82"/>
        <v>0</v>
      </c>
      <c r="M81" s="348" t="str">
        <f t="shared" si="83"/>
        <v>NL</v>
      </c>
      <c r="N81" s="235" t="s">
        <v>120</v>
      </c>
      <c r="O81" s="351" t="s">
        <v>125</v>
      </c>
      <c r="P81" s="352">
        <v>370825748</v>
      </c>
      <c r="Q81" s="352" t="s">
        <v>142</v>
      </c>
      <c r="R81" s="352" t="s">
        <v>48</v>
      </c>
    </row>
    <row r="82" spans="1:18" s="348" customFormat="1" ht="18" customHeight="1">
      <c r="A82" s="348" t="s">
        <v>315</v>
      </c>
      <c r="B82" s="236">
        <f t="shared" si="80"/>
        <v>71</v>
      </c>
      <c r="C82" s="235" t="s">
        <v>310</v>
      </c>
      <c r="D82" s="349"/>
      <c r="E82" s="235">
        <v>25200</v>
      </c>
      <c r="F82" s="235"/>
      <c r="G82" s="350">
        <f t="shared" si="6"/>
        <v>0</v>
      </c>
      <c r="H82" s="350">
        <f t="shared" si="0"/>
        <v>0</v>
      </c>
      <c r="I82" s="350">
        <f t="shared" si="1"/>
        <v>0</v>
      </c>
      <c r="J82" s="350">
        <f t="shared" si="2"/>
        <v>0</v>
      </c>
      <c r="K82" s="235">
        <f t="shared" si="81"/>
        <v>25200</v>
      </c>
      <c r="L82" s="235">
        <f t="shared" si="82"/>
        <v>0</v>
      </c>
      <c r="M82" s="348" t="str">
        <f t="shared" si="83"/>
        <v>NL</v>
      </c>
      <c r="N82" s="235" t="s">
        <v>120</v>
      </c>
      <c r="O82" s="351" t="s">
        <v>125</v>
      </c>
      <c r="P82" s="352">
        <v>370825748</v>
      </c>
      <c r="Q82" s="352" t="s">
        <v>142</v>
      </c>
      <c r="R82" s="352" t="s">
        <v>48</v>
      </c>
    </row>
    <row r="83" spans="1:18" s="348" customFormat="1" ht="18" customHeight="1">
      <c r="A83" s="348" t="s">
        <v>315</v>
      </c>
      <c r="B83" s="236">
        <f t="shared" si="80"/>
        <v>72</v>
      </c>
      <c r="C83" s="235" t="s">
        <v>311</v>
      </c>
      <c r="D83" s="349"/>
      <c r="E83" s="235">
        <v>15000</v>
      </c>
      <c r="F83" s="235"/>
      <c r="G83" s="350">
        <f t="shared" si="6"/>
        <v>0</v>
      </c>
      <c r="H83" s="350">
        <f t="shared" si="0"/>
        <v>0</v>
      </c>
      <c r="I83" s="350">
        <f t="shared" si="1"/>
        <v>0</v>
      </c>
      <c r="J83" s="350">
        <f t="shared" si="2"/>
        <v>0</v>
      </c>
      <c r="K83" s="235">
        <f t="shared" si="81"/>
        <v>15000</v>
      </c>
      <c r="L83" s="235">
        <f t="shared" si="82"/>
        <v>0</v>
      </c>
      <c r="M83" s="348" t="str">
        <f t="shared" si="83"/>
        <v>NL</v>
      </c>
      <c r="N83" s="235" t="s">
        <v>120</v>
      </c>
      <c r="O83" s="351" t="s">
        <v>125</v>
      </c>
      <c r="P83" s="352">
        <v>370825748</v>
      </c>
      <c r="Q83" s="352" t="s">
        <v>142</v>
      </c>
      <c r="R83" s="352" t="s">
        <v>48</v>
      </c>
    </row>
    <row r="84" spans="1:18" s="358" customFormat="1" ht="18" customHeight="1">
      <c r="A84" s="358" t="s">
        <v>314</v>
      </c>
      <c r="B84" s="240">
        <f t="shared" si="80"/>
        <v>73</v>
      </c>
      <c r="C84" s="239" t="s">
        <v>312</v>
      </c>
      <c r="D84" s="359"/>
      <c r="E84" s="239">
        <v>2100</v>
      </c>
      <c r="F84" s="239"/>
      <c r="G84" s="360">
        <f t="shared" si="6"/>
        <v>0</v>
      </c>
      <c r="H84" s="360">
        <f t="shared" si="0"/>
        <v>0</v>
      </c>
      <c r="I84" s="360">
        <f t="shared" si="1"/>
        <v>0</v>
      </c>
      <c r="J84" s="360">
        <f t="shared" si="2"/>
        <v>0</v>
      </c>
      <c r="K84" s="239">
        <f t="shared" si="81"/>
        <v>2100</v>
      </c>
      <c r="L84" s="239">
        <f t="shared" si="82"/>
        <v>0</v>
      </c>
      <c r="M84" s="358" t="str">
        <f t="shared" si="83"/>
        <v>NL</v>
      </c>
      <c r="N84" s="239" t="s">
        <v>120</v>
      </c>
      <c r="O84" s="361" t="s">
        <v>125</v>
      </c>
      <c r="P84" s="362">
        <v>370825748</v>
      </c>
      <c r="Q84" s="362" t="s">
        <v>142</v>
      </c>
      <c r="R84" s="362" t="s">
        <v>48</v>
      </c>
    </row>
    <row r="85" spans="1:18" s="358" customFormat="1" ht="18" customHeight="1">
      <c r="A85" s="358" t="s">
        <v>314</v>
      </c>
      <c r="B85" s="240">
        <f t="shared" si="80"/>
        <v>74</v>
      </c>
      <c r="C85" s="239" t="s">
        <v>313</v>
      </c>
      <c r="D85" s="359"/>
      <c r="E85" s="239">
        <v>26</v>
      </c>
      <c r="F85" s="239"/>
      <c r="G85" s="360"/>
      <c r="H85" s="360"/>
      <c r="I85" s="360"/>
      <c r="J85" s="360"/>
      <c r="K85" s="239"/>
      <c r="L85" s="239"/>
      <c r="N85" s="239"/>
      <c r="O85" s="361"/>
      <c r="P85" s="362"/>
      <c r="Q85" s="362"/>
      <c r="R85" s="362"/>
    </row>
    <row r="86" spans="1:18" s="358" customFormat="1" ht="18" customHeight="1">
      <c r="A86" s="358" t="s">
        <v>314</v>
      </c>
      <c r="B86" s="240">
        <f t="shared" si="80"/>
        <v>75</v>
      </c>
      <c r="C86" s="239" t="s">
        <v>328</v>
      </c>
      <c r="D86" s="359"/>
      <c r="E86" s="239">
        <v>39</v>
      </c>
      <c r="F86" s="239"/>
      <c r="G86" s="360"/>
      <c r="H86" s="360"/>
      <c r="I86" s="360"/>
      <c r="J86" s="360"/>
      <c r="K86" s="239"/>
      <c r="L86" s="239"/>
      <c r="N86" s="239"/>
      <c r="O86" s="361"/>
      <c r="P86" s="362"/>
      <c r="Q86" s="362"/>
      <c r="R86" s="362"/>
    </row>
    <row r="87" spans="1:18" ht="18" customHeight="1">
      <c r="A87" s="226" t="str">
        <f>IF(B88&lt;&gt;"","VL","")</f>
        <v/>
      </c>
      <c r="B87" s="27"/>
      <c r="C87" s="223" t="s">
        <v>49</v>
      </c>
      <c r="D87" s="223"/>
      <c r="E87" s="223"/>
      <c r="F87" s="223"/>
      <c r="G87" s="223"/>
      <c r="H87" s="223"/>
      <c r="I87" s="223"/>
      <c r="J87" s="223"/>
      <c r="K87" s="223"/>
      <c r="L87" s="223">
        <f>SUM(L12:L86)</f>
        <v>0</v>
      </c>
      <c r="M87" s="313" t="str">
        <f t="shared" si="7"/>
        <v/>
      </c>
      <c r="N87" s="220"/>
      <c r="Q87" s="220" t="s">
        <v>78</v>
      </c>
      <c r="R87" s="321">
        <v>5</v>
      </c>
    </row>
    <row r="88" spans="1:18" ht="18" customHeight="1">
      <c r="B88" s="41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313" t="str">
        <f>IF(N88&lt;&gt;"","TP","")</f>
        <v>TP</v>
      </c>
      <c r="N88" s="220" t="s">
        <v>151</v>
      </c>
      <c r="Q88" s="220" t="s">
        <v>79</v>
      </c>
      <c r="R88" s="321">
        <v>5</v>
      </c>
    </row>
    <row r="89" spans="1:18" ht="19.5" customHeight="1">
      <c r="A89" s="226" t="str">
        <f>IF(B89&lt;&gt;"","NL","")</f>
        <v>NL</v>
      </c>
      <c r="B89" s="374">
        <f>IF(C89&lt;&gt;"",ROW()-(ROW()-1),"")</f>
        <v>1</v>
      </c>
      <c r="C89" s="220" t="s">
        <v>153</v>
      </c>
      <c r="D89" s="321" t="s">
        <v>37</v>
      </c>
      <c r="E89" s="219">
        <v>204</v>
      </c>
      <c r="F89" s="219">
        <v>0</v>
      </c>
      <c r="G89" s="219">
        <f t="shared" ref="G89:G152" si="89">SUMIF(DSNX1,$C89,DSNX2)</f>
        <v>0</v>
      </c>
      <c r="H89" s="219">
        <f t="shared" ref="H89:H95" si="90">SUMIF(DSNX1,$C89,DSNX5)</f>
        <v>0</v>
      </c>
      <c r="I89" s="219">
        <f t="shared" ref="I89:I152" si="91">SUMIF(DSNX1,$C89,DSNX3)</f>
        <v>0</v>
      </c>
      <c r="J89" s="219">
        <f t="shared" ref="J89:J152" si="92">SUMIF(DSNX1,$C89,DSNX4)</f>
        <v>0</v>
      </c>
      <c r="K89" s="219">
        <f t="shared" ref="K89:L96" si="93">E89+G89-I89</f>
        <v>204</v>
      </c>
      <c r="L89" s="219">
        <f t="shared" si="93"/>
        <v>0</v>
      </c>
      <c r="M89" s="313" t="str">
        <f>IF(N89&lt;&gt;"","TP","")</f>
        <v>TP</v>
      </c>
      <c r="N89" s="220" t="s">
        <v>104</v>
      </c>
      <c r="Q89" s="220" t="s">
        <v>80</v>
      </c>
      <c r="R89" s="321">
        <v>5</v>
      </c>
    </row>
    <row r="90" spans="1:18" ht="19.5" customHeight="1">
      <c r="A90" s="226" t="str">
        <f t="shared" ref="A90:A153" si="94">IF(B90&lt;&gt;"","NL","")</f>
        <v>NL</v>
      </c>
      <c r="B90" s="29">
        <f>B89+1</f>
        <v>2</v>
      </c>
      <c r="C90" s="220" t="s">
        <v>214</v>
      </c>
      <c r="D90" s="321" t="s">
        <v>37</v>
      </c>
      <c r="E90" s="220">
        <v>129</v>
      </c>
      <c r="F90" s="220">
        <v>0</v>
      </c>
      <c r="G90" s="219">
        <f t="shared" si="89"/>
        <v>0</v>
      </c>
      <c r="H90" s="219">
        <f t="shared" si="90"/>
        <v>0</v>
      </c>
      <c r="I90" s="219">
        <f t="shared" si="91"/>
        <v>0</v>
      </c>
      <c r="J90" s="219">
        <f t="shared" si="92"/>
        <v>0</v>
      </c>
      <c r="K90" s="220">
        <f t="shared" si="93"/>
        <v>129</v>
      </c>
      <c r="L90" s="220">
        <f t="shared" si="93"/>
        <v>0</v>
      </c>
      <c r="M90" s="313" t="str">
        <f t="shared" ref="M90:M184" si="95">IF(N90&lt;&gt;"","TP","")</f>
        <v>TP</v>
      </c>
      <c r="N90" s="220" t="s">
        <v>105</v>
      </c>
      <c r="Q90" s="220" t="s">
        <v>45</v>
      </c>
      <c r="R90" s="324"/>
    </row>
    <row r="91" spans="1:18" ht="19.5" customHeight="1">
      <c r="A91" s="226" t="str">
        <f t="shared" si="94"/>
        <v>NL</v>
      </c>
      <c r="B91" s="29">
        <f t="shared" ref="B91:B154" si="96">B90+1</f>
        <v>3</v>
      </c>
      <c r="C91" s="220" t="s">
        <v>215</v>
      </c>
      <c r="D91" s="321" t="s">
        <v>37</v>
      </c>
      <c r="E91" s="220">
        <v>594</v>
      </c>
      <c r="F91" s="220">
        <v>0</v>
      </c>
      <c r="G91" s="219">
        <f t="shared" si="89"/>
        <v>0</v>
      </c>
      <c r="H91" s="219">
        <f t="shared" si="90"/>
        <v>0</v>
      </c>
      <c r="I91" s="219">
        <f t="shared" si="91"/>
        <v>0</v>
      </c>
      <c r="J91" s="219">
        <f t="shared" si="92"/>
        <v>0</v>
      </c>
      <c r="K91" s="220">
        <f t="shared" si="93"/>
        <v>594</v>
      </c>
      <c r="L91" s="220">
        <f t="shared" si="93"/>
        <v>0</v>
      </c>
      <c r="M91" s="313" t="str">
        <f t="shared" si="95"/>
        <v>TP</v>
      </c>
      <c r="N91" s="220" t="s">
        <v>106</v>
      </c>
      <c r="Q91" s="220" t="s">
        <v>73</v>
      </c>
      <c r="R91" s="324">
        <v>8</v>
      </c>
    </row>
    <row r="92" spans="1:18" ht="19.5" customHeight="1">
      <c r="A92" s="226" t="str">
        <f t="shared" si="94"/>
        <v>NL</v>
      </c>
      <c r="B92" s="29">
        <f t="shared" si="96"/>
        <v>4</v>
      </c>
      <c r="C92" s="220" t="s">
        <v>216</v>
      </c>
      <c r="D92" s="321" t="s">
        <v>37</v>
      </c>
      <c r="E92" s="220">
        <v>1</v>
      </c>
      <c r="F92" s="220">
        <v>0</v>
      </c>
      <c r="G92" s="219">
        <f t="shared" si="89"/>
        <v>0</v>
      </c>
      <c r="H92" s="219">
        <f t="shared" si="90"/>
        <v>0</v>
      </c>
      <c r="I92" s="219">
        <f t="shared" si="91"/>
        <v>0</v>
      </c>
      <c r="J92" s="219">
        <f t="shared" si="92"/>
        <v>0</v>
      </c>
      <c r="K92" s="220">
        <f t="shared" si="93"/>
        <v>1</v>
      </c>
      <c r="L92" s="220">
        <f t="shared" si="93"/>
        <v>0</v>
      </c>
      <c r="M92" s="313" t="str">
        <f t="shared" si="95"/>
        <v>TP</v>
      </c>
      <c r="N92" s="220" t="s">
        <v>107</v>
      </c>
      <c r="Q92" s="220" t="s">
        <v>150</v>
      </c>
      <c r="R92" s="324">
        <v>9</v>
      </c>
    </row>
    <row r="93" spans="1:18" ht="19.5" customHeight="1">
      <c r="A93" s="226" t="str">
        <f t="shared" si="94"/>
        <v>NL</v>
      </c>
      <c r="B93" s="29">
        <f t="shared" si="96"/>
        <v>5</v>
      </c>
      <c r="C93" s="220" t="s">
        <v>217</v>
      </c>
      <c r="D93" s="321" t="s">
        <v>37</v>
      </c>
      <c r="E93" s="220">
        <v>107</v>
      </c>
      <c r="F93" s="220">
        <v>0</v>
      </c>
      <c r="G93" s="219">
        <f t="shared" si="89"/>
        <v>0</v>
      </c>
      <c r="H93" s="219">
        <f t="shared" si="90"/>
        <v>0</v>
      </c>
      <c r="I93" s="219">
        <f t="shared" si="91"/>
        <v>0</v>
      </c>
      <c r="J93" s="219">
        <f t="shared" si="92"/>
        <v>0</v>
      </c>
      <c r="K93" s="220">
        <f t="shared" si="93"/>
        <v>107</v>
      </c>
      <c r="L93" s="220">
        <f t="shared" si="93"/>
        <v>0</v>
      </c>
      <c r="M93" s="313" t="str">
        <f t="shared" si="95"/>
        <v>TP</v>
      </c>
      <c r="N93" s="220" t="s">
        <v>108</v>
      </c>
      <c r="Q93" s="220" t="s">
        <v>77</v>
      </c>
      <c r="R93" s="324">
        <v>8</v>
      </c>
    </row>
    <row r="94" spans="1:18" ht="19.5" customHeight="1">
      <c r="A94" s="226" t="str">
        <f t="shared" si="94"/>
        <v>NL</v>
      </c>
      <c r="B94" s="29">
        <f t="shared" si="96"/>
        <v>6</v>
      </c>
      <c r="C94" s="220" t="s">
        <v>218</v>
      </c>
      <c r="D94" s="321" t="s">
        <v>37</v>
      </c>
      <c r="E94" s="220">
        <v>558.5</v>
      </c>
      <c r="F94" s="220">
        <v>0</v>
      </c>
      <c r="G94" s="219">
        <f t="shared" si="89"/>
        <v>0</v>
      </c>
      <c r="H94" s="219">
        <f t="shared" si="90"/>
        <v>0</v>
      </c>
      <c r="I94" s="219">
        <f t="shared" si="91"/>
        <v>0</v>
      </c>
      <c r="J94" s="219">
        <f t="shared" si="92"/>
        <v>0</v>
      </c>
      <c r="K94" s="220">
        <f t="shared" si="93"/>
        <v>558.5</v>
      </c>
      <c r="L94" s="220">
        <f t="shared" si="93"/>
        <v>0</v>
      </c>
      <c r="M94" s="313" t="str">
        <f t="shared" si="95"/>
        <v>TP</v>
      </c>
      <c r="N94" s="220" t="s">
        <v>110</v>
      </c>
      <c r="Q94" s="220" t="s">
        <v>85</v>
      </c>
      <c r="R94" s="324">
        <v>5</v>
      </c>
    </row>
    <row r="95" spans="1:18" ht="19.5" customHeight="1">
      <c r="A95" s="226" t="str">
        <f t="shared" ref="A95" si="97">IF(B95&lt;&gt;"","NL","")</f>
        <v>NL</v>
      </c>
      <c r="B95" s="29">
        <f t="shared" si="96"/>
        <v>7</v>
      </c>
      <c r="C95" s="220" t="s">
        <v>154</v>
      </c>
      <c r="D95" s="321" t="s">
        <v>37</v>
      </c>
      <c r="E95" s="220">
        <v>225</v>
      </c>
      <c r="F95" s="220">
        <v>0</v>
      </c>
      <c r="G95" s="219">
        <f t="shared" si="89"/>
        <v>0</v>
      </c>
      <c r="H95" s="219">
        <f t="shared" si="90"/>
        <v>0</v>
      </c>
      <c r="I95" s="219">
        <f t="shared" si="91"/>
        <v>0</v>
      </c>
      <c r="J95" s="219">
        <f t="shared" si="92"/>
        <v>0</v>
      </c>
      <c r="K95" s="220">
        <f t="shared" ref="K95" si="98">E95+G95-I95</f>
        <v>225</v>
      </c>
      <c r="L95" s="220">
        <f t="shared" ref="L95" si="99">F95+H95-J95</f>
        <v>0</v>
      </c>
      <c r="M95" s="313" t="str">
        <f t="shared" ref="M95" si="100">IF(N95&lt;&gt;"","TP","")</f>
        <v>TP</v>
      </c>
      <c r="N95" s="220" t="s">
        <v>110</v>
      </c>
      <c r="Q95" s="220" t="s">
        <v>85</v>
      </c>
      <c r="R95" s="324">
        <v>5</v>
      </c>
    </row>
    <row r="96" spans="1:18" ht="19.5" customHeight="1">
      <c r="A96" s="226" t="str">
        <f t="shared" si="94"/>
        <v>NL</v>
      </c>
      <c r="B96" s="29">
        <f t="shared" si="96"/>
        <v>8</v>
      </c>
      <c r="C96" s="220" t="s">
        <v>155</v>
      </c>
      <c r="D96" s="321" t="s">
        <v>37</v>
      </c>
      <c r="E96" s="220">
        <v>0</v>
      </c>
      <c r="F96" s="220">
        <v>0</v>
      </c>
      <c r="G96" s="219">
        <f t="shared" si="89"/>
        <v>0</v>
      </c>
      <c r="H96" s="219">
        <f>SUMIF(DSNX1,$C96,DSNX5)</f>
        <v>0</v>
      </c>
      <c r="I96" s="219">
        <f t="shared" si="91"/>
        <v>0</v>
      </c>
      <c r="J96" s="219">
        <f t="shared" si="92"/>
        <v>0</v>
      </c>
      <c r="K96" s="220">
        <f t="shared" si="93"/>
        <v>0</v>
      </c>
      <c r="L96" s="220">
        <f t="shared" si="93"/>
        <v>0</v>
      </c>
      <c r="M96" s="313" t="str">
        <f t="shared" si="95"/>
        <v>TP</v>
      </c>
      <c r="N96" s="220" t="s">
        <v>144</v>
      </c>
      <c r="Q96" s="220" t="s">
        <v>84</v>
      </c>
      <c r="R96" s="324">
        <v>5</v>
      </c>
    </row>
    <row r="97" spans="1:18" ht="19.5" customHeight="1">
      <c r="A97" s="226" t="str">
        <f t="shared" si="94"/>
        <v>NL</v>
      </c>
      <c r="B97" s="29">
        <f t="shared" si="96"/>
        <v>9</v>
      </c>
      <c r="C97" s="220" t="s">
        <v>156</v>
      </c>
      <c r="D97" s="321" t="s">
        <v>37</v>
      </c>
      <c r="E97" s="220">
        <v>74</v>
      </c>
      <c r="F97" s="220">
        <v>0</v>
      </c>
      <c r="G97" s="219">
        <f t="shared" si="89"/>
        <v>0</v>
      </c>
      <c r="H97" s="219">
        <f>SUMIF(DSNX1,$C97,DSNX5)</f>
        <v>0</v>
      </c>
      <c r="I97" s="219">
        <f t="shared" si="91"/>
        <v>0</v>
      </c>
      <c r="J97" s="219">
        <f t="shared" si="92"/>
        <v>0</v>
      </c>
      <c r="K97" s="220">
        <f t="shared" ref="K97:K160" si="101">E97+G97-I97</f>
        <v>74</v>
      </c>
      <c r="L97" s="220">
        <f t="shared" ref="L97:L160" si="102">F97+H97-J97</f>
        <v>0</v>
      </c>
      <c r="M97" s="313" t="str">
        <f t="shared" si="95"/>
        <v>TP</v>
      </c>
      <c r="N97" s="363" t="s">
        <v>145</v>
      </c>
      <c r="Q97" s="220" t="s">
        <v>81</v>
      </c>
      <c r="R97" s="324">
        <v>5</v>
      </c>
    </row>
    <row r="98" spans="1:18" ht="19.5" customHeight="1">
      <c r="A98" s="226" t="str">
        <f t="shared" si="94"/>
        <v>NL</v>
      </c>
      <c r="B98" s="29">
        <f t="shared" si="96"/>
        <v>10</v>
      </c>
      <c r="C98" s="220" t="s">
        <v>157</v>
      </c>
      <c r="D98" s="321" t="s">
        <v>37</v>
      </c>
      <c r="E98" s="220">
        <v>5715</v>
      </c>
      <c r="F98" s="220">
        <v>0</v>
      </c>
      <c r="G98" s="219">
        <f t="shared" si="89"/>
        <v>0</v>
      </c>
      <c r="H98" s="219">
        <f>SUMIF(DSNX1,$C98,DSNX5)</f>
        <v>0</v>
      </c>
      <c r="I98" s="219">
        <f t="shared" si="91"/>
        <v>0</v>
      </c>
      <c r="J98" s="219">
        <f t="shared" si="92"/>
        <v>0</v>
      </c>
      <c r="K98" s="220">
        <f t="shared" si="101"/>
        <v>5715</v>
      </c>
      <c r="L98" s="220">
        <f t="shared" si="102"/>
        <v>0</v>
      </c>
      <c r="M98" s="313" t="str">
        <f t="shared" si="95"/>
        <v>TP</v>
      </c>
      <c r="N98" s="363" t="s">
        <v>146</v>
      </c>
      <c r="Q98" s="220" t="s">
        <v>83</v>
      </c>
      <c r="R98" s="324">
        <v>4.5</v>
      </c>
    </row>
    <row r="99" spans="1:18" ht="19.5" customHeight="1">
      <c r="A99" s="226" t="str">
        <f t="shared" si="94"/>
        <v>NL</v>
      </c>
      <c r="B99" s="29">
        <f t="shared" si="96"/>
        <v>11</v>
      </c>
      <c r="C99" s="220" t="s">
        <v>219</v>
      </c>
      <c r="D99" s="321"/>
      <c r="E99" s="220">
        <v>213</v>
      </c>
      <c r="F99" s="220">
        <v>0</v>
      </c>
      <c r="G99" s="219">
        <f t="shared" si="89"/>
        <v>0</v>
      </c>
      <c r="H99" s="219">
        <f>SUMIF(DSNX1,$C99,DSNX5)</f>
        <v>0</v>
      </c>
      <c r="I99" s="219">
        <f t="shared" si="91"/>
        <v>0</v>
      </c>
      <c r="J99" s="219">
        <f t="shared" si="92"/>
        <v>0</v>
      </c>
      <c r="K99" s="220">
        <f t="shared" si="101"/>
        <v>213</v>
      </c>
      <c r="L99" s="220">
        <f t="shared" si="102"/>
        <v>0</v>
      </c>
      <c r="M99" s="313" t="str">
        <f t="shared" si="95"/>
        <v>TP</v>
      </c>
      <c r="N99" s="363" t="s">
        <v>148</v>
      </c>
      <c r="Q99" s="220" t="s">
        <v>82</v>
      </c>
      <c r="R99" s="324">
        <v>4.5</v>
      </c>
    </row>
    <row r="100" spans="1:18" ht="19.5" customHeight="1">
      <c r="A100" s="226" t="str">
        <f t="shared" si="94"/>
        <v>NL</v>
      </c>
      <c r="B100" s="29">
        <f t="shared" si="96"/>
        <v>12</v>
      </c>
      <c r="C100" s="220" t="s">
        <v>158</v>
      </c>
      <c r="D100" s="321"/>
      <c r="E100" s="220">
        <v>401</v>
      </c>
      <c r="F100" s="220">
        <v>0</v>
      </c>
      <c r="G100" s="219">
        <f t="shared" si="89"/>
        <v>0</v>
      </c>
      <c r="H100" s="219">
        <f>SUMIF(DSNX1,$C100,DSNX5)</f>
        <v>0</v>
      </c>
      <c r="I100" s="219">
        <f t="shared" si="91"/>
        <v>0</v>
      </c>
      <c r="J100" s="219">
        <f t="shared" si="92"/>
        <v>0</v>
      </c>
      <c r="K100" s="220">
        <f t="shared" si="101"/>
        <v>401</v>
      </c>
      <c r="L100" s="220">
        <f t="shared" si="102"/>
        <v>0</v>
      </c>
      <c r="N100" s="363"/>
      <c r="Q100" s="220"/>
      <c r="R100" s="324"/>
    </row>
    <row r="101" spans="1:18" ht="19.5" customHeight="1">
      <c r="A101" s="226" t="str">
        <f t="shared" si="94"/>
        <v>NL</v>
      </c>
      <c r="B101" s="29">
        <f t="shared" si="96"/>
        <v>13</v>
      </c>
      <c r="C101" s="220" t="s">
        <v>159</v>
      </c>
      <c r="D101" s="321"/>
      <c r="E101" s="220">
        <v>17</v>
      </c>
      <c r="F101" s="220">
        <v>0</v>
      </c>
      <c r="G101" s="219">
        <f t="shared" si="89"/>
        <v>0</v>
      </c>
      <c r="H101" s="219">
        <f>SUMIF(DSNX1,$C101,DSNX5)</f>
        <v>0</v>
      </c>
      <c r="I101" s="219">
        <f t="shared" si="91"/>
        <v>0</v>
      </c>
      <c r="J101" s="219">
        <f t="shared" si="92"/>
        <v>0</v>
      </c>
      <c r="K101" s="220">
        <f t="shared" si="101"/>
        <v>17</v>
      </c>
      <c r="L101" s="220">
        <f t="shared" si="102"/>
        <v>0</v>
      </c>
      <c r="N101" s="363"/>
      <c r="Q101" s="220"/>
      <c r="R101" s="324"/>
    </row>
    <row r="102" spans="1:18" ht="19.5" customHeight="1">
      <c r="A102" s="226" t="str">
        <f t="shared" si="94"/>
        <v>NL</v>
      </c>
      <c r="B102" s="29">
        <f t="shared" si="96"/>
        <v>14</v>
      </c>
      <c r="C102" s="220" t="s">
        <v>220</v>
      </c>
      <c r="D102" s="321"/>
      <c r="E102" s="220">
        <v>112.5</v>
      </c>
      <c r="F102" s="220">
        <v>0</v>
      </c>
      <c r="G102" s="219">
        <f t="shared" si="89"/>
        <v>0</v>
      </c>
      <c r="H102" s="219">
        <f>SUMIF(DSNX1,$C102,DSNX5)</f>
        <v>0</v>
      </c>
      <c r="I102" s="219">
        <f t="shared" si="91"/>
        <v>0</v>
      </c>
      <c r="J102" s="219">
        <f t="shared" si="92"/>
        <v>0</v>
      </c>
      <c r="K102" s="220">
        <f t="shared" si="101"/>
        <v>112.5</v>
      </c>
      <c r="L102" s="220">
        <f t="shared" si="102"/>
        <v>0</v>
      </c>
      <c r="N102" s="363"/>
      <c r="Q102" s="220"/>
      <c r="R102" s="324"/>
    </row>
    <row r="103" spans="1:18" ht="19.5" customHeight="1">
      <c r="A103" s="226" t="str">
        <f t="shared" si="94"/>
        <v>NL</v>
      </c>
      <c r="B103" s="29">
        <f t="shared" si="96"/>
        <v>15</v>
      </c>
      <c r="C103" s="220" t="s">
        <v>221</v>
      </c>
      <c r="D103" s="321"/>
      <c r="E103" s="220">
        <v>42.5</v>
      </c>
      <c r="F103" s="220">
        <v>0</v>
      </c>
      <c r="G103" s="219">
        <f t="shared" si="89"/>
        <v>0</v>
      </c>
      <c r="H103" s="219">
        <f>SUMIF(DSNX1,$C103,DSNX5)</f>
        <v>0</v>
      </c>
      <c r="I103" s="219">
        <f t="shared" si="91"/>
        <v>0</v>
      </c>
      <c r="J103" s="219">
        <f t="shared" si="92"/>
        <v>0</v>
      </c>
      <c r="K103" s="220">
        <f t="shared" si="101"/>
        <v>42.5</v>
      </c>
      <c r="L103" s="220">
        <f t="shared" si="102"/>
        <v>0</v>
      </c>
      <c r="N103" s="363"/>
      <c r="Q103" s="220"/>
      <c r="R103" s="324"/>
    </row>
    <row r="104" spans="1:18" ht="19.5" customHeight="1">
      <c r="A104" s="226" t="str">
        <f t="shared" si="94"/>
        <v>NL</v>
      </c>
      <c r="B104" s="29">
        <f t="shared" si="96"/>
        <v>16</v>
      </c>
      <c r="C104" s="220" t="s">
        <v>222</v>
      </c>
      <c r="D104" s="321"/>
      <c r="E104" s="220">
        <v>276</v>
      </c>
      <c r="F104" s="220">
        <v>0</v>
      </c>
      <c r="G104" s="219">
        <f t="shared" si="89"/>
        <v>0</v>
      </c>
      <c r="H104" s="219">
        <f>SUMIF(DSNX1,$C104,DSNX5)</f>
        <v>0</v>
      </c>
      <c r="I104" s="219">
        <f t="shared" si="91"/>
        <v>0</v>
      </c>
      <c r="J104" s="219">
        <f t="shared" si="92"/>
        <v>0</v>
      </c>
      <c r="K104" s="220">
        <f t="shared" si="101"/>
        <v>276</v>
      </c>
      <c r="L104" s="220">
        <f t="shared" si="102"/>
        <v>0</v>
      </c>
      <c r="N104" s="363"/>
      <c r="Q104" s="220"/>
      <c r="R104" s="324"/>
    </row>
    <row r="105" spans="1:18" ht="19.5" customHeight="1">
      <c r="A105" s="226" t="str">
        <f t="shared" si="94"/>
        <v>NL</v>
      </c>
      <c r="B105" s="29">
        <f t="shared" si="96"/>
        <v>17</v>
      </c>
      <c r="C105" s="220" t="s">
        <v>223</v>
      </c>
      <c r="D105" s="321"/>
      <c r="E105" s="220">
        <v>413</v>
      </c>
      <c r="F105" s="220">
        <v>0</v>
      </c>
      <c r="G105" s="219">
        <f t="shared" si="89"/>
        <v>0</v>
      </c>
      <c r="H105" s="219">
        <f>SUMIF(DSNX1,$C105,DSNX5)</f>
        <v>0</v>
      </c>
      <c r="I105" s="219">
        <f t="shared" si="91"/>
        <v>0</v>
      </c>
      <c r="J105" s="219">
        <f t="shared" si="92"/>
        <v>0</v>
      </c>
      <c r="K105" s="220">
        <f t="shared" si="101"/>
        <v>413</v>
      </c>
      <c r="L105" s="220">
        <f t="shared" si="102"/>
        <v>0</v>
      </c>
      <c r="N105" s="363"/>
      <c r="Q105" s="220"/>
      <c r="R105" s="324"/>
    </row>
    <row r="106" spans="1:18" ht="19.5" customHeight="1">
      <c r="A106" s="226" t="str">
        <f t="shared" si="94"/>
        <v>NL</v>
      </c>
      <c r="B106" s="29">
        <f t="shared" si="96"/>
        <v>18</v>
      </c>
      <c r="C106" s="220" t="s">
        <v>160</v>
      </c>
      <c r="D106" s="321"/>
      <c r="E106" s="220">
        <v>1</v>
      </c>
      <c r="F106" s="220">
        <v>0</v>
      </c>
      <c r="G106" s="219">
        <f t="shared" si="89"/>
        <v>0</v>
      </c>
      <c r="H106" s="219">
        <f>SUMIF(DSNX1,$C106,DSNX5)</f>
        <v>0</v>
      </c>
      <c r="I106" s="219">
        <f t="shared" si="91"/>
        <v>0</v>
      </c>
      <c r="J106" s="219">
        <f t="shared" si="92"/>
        <v>0</v>
      </c>
      <c r="K106" s="220">
        <f t="shared" si="101"/>
        <v>1</v>
      </c>
      <c r="L106" s="220">
        <f t="shared" si="102"/>
        <v>0</v>
      </c>
      <c r="N106" s="363"/>
      <c r="Q106" s="220"/>
      <c r="R106" s="324"/>
    </row>
    <row r="107" spans="1:18" ht="19.5" customHeight="1">
      <c r="A107" s="226" t="str">
        <f t="shared" si="94"/>
        <v>NL</v>
      </c>
      <c r="B107" s="29">
        <f t="shared" si="96"/>
        <v>19</v>
      </c>
      <c r="C107" s="220" t="s">
        <v>224</v>
      </c>
      <c r="D107" s="321"/>
      <c r="E107" s="220">
        <v>88</v>
      </c>
      <c r="F107" s="220">
        <v>0</v>
      </c>
      <c r="G107" s="219">
        <f t="shared" si="89"/>
        <v>0</v>
      </c>
      <c r="H107" s="219">
        <f>SUMIF(DSNX1,$C107,DSNX5)</f>
        <v>0</v>
      </c>
      <c r="I107" s="219">
        <f t="shared" si="91"/>
        <v>0</v>
      </c>
      <c r="J107" s="219">
        <f t="shared" si="92"/>
        <v>0</v>
      </c>
      <c r="K107" s="220">
        <f t="shared" si="101"/>
        <v>88</v>
      </c>
      <c r="L107" s="220">
        <f t="shared" si="102"/>
        <v>0</v>
      </c>
      <c r="N107" s="363"/>
      <c r="Q107" s="220"/>
      <c r="R107" s="324"/>
    </row>
    <row r="108" spans="1:18" ht="19.5" customHeight="1">
      <c r="A108" s="226" t="str">
        <f t="shared" si="94"/>
        <v>NL</v>
      </c>
      <c r="B108" s="29">
        <f t="shared" si="96"/>
        <v>20</v>
      </c>
      <c r="C108" s="220" t="s">
        <v>226</v>
      </c>
      <c r="D108" s="321"/>
      <c r="E108" s="220">
        <v>14</v>
      </c>
      <c r="F108" s="220">
        <v>0</v>
      </c>
      <c r="G108" s="219">
        <f t="shared" si="89"/>
        <v>0</v>
      </c>
      <c r="H108" s="219">
        <f>SUMIF(DSNX1,$C108,DSNX5)</f>
        <v>0</v>
      </c>
      <c r="I108" s="219">
        <f t="shared" si="91"/>
        <v>0</v>
      </c>
      <c r="J108" s="219">
        <f t="shared" si="92"/>
        <v>0</v>
      </c>
      <c r="K108" s="220">
        <f t="shared" si="101"/>
        <v>14</v>
      </c>
      <c r="L108" s="220">
        <f t="shared" si="102"/>
        <v>0</v>
      </c>
      <c r="N108" s="363"/>
      <c r="Q108" s="220"/>
      <c r="R108" s="324"/>
    </row>
    <row r="109" spans="1:18" ht="19.5" customHeight="1">
      <c r="A109" s="226" t="str">
        <f t="shared" si="94"/>
        <v>NL</v>
      </c>
      <c r="B109" s="29">
        <f t="shared" si="96"/>
        <v>21</v>
      </c>
      <c r="C109" s="220" t="s">
        <v>225</v>
      </c>
      <c r="D109" s="321"/>
      <c r="E109" s="220">
        <v>850</v>
      </c>
      <c r="F109" s="220">
        <v>0</v>
      </c>
      <c r="G109" s="219">
        <f t="shared" si="89"/>
        <v>0</v>
      </c>
      <c r="H109" s="219">
        <f>SUMIF(DSNX1,$C109,DSNX5)</f>
        <v>0</v>
      </c>
      <c r="I109" s="219">
        <f t="shared" si="91"/>
        <v>5</v>
      </c>
      <c r="J109" s="219">
        <f t="shared" si="92"/>
        <v>0</v>
      </c>
      <c r="K109" s="220">
        <f t="shared" si="101"/>
        <v>845</v>
      </c>
      <c r="L109" s="220">
        <f t="shared" si="102"/>
        <v>0</v>
      </c>
      <c r="N109" s="363"/>
      <c r="Q109" s="220"/>
      <c r="R109" s="324"/>
    </row>
    <row r="110" spans="1:18" ht="19.5" customHeight="1">
      <c r="A110" s="226" t="str">
        <f t="shared" si="94"/>
        <v>NL</v>
      </c>
      <c r="B110" s="29">
        <f t="shared" si="96"/>
        <v>22</v>
      </c>
      <c r="C110" s="220" t="s">
        <v>161</v>
      </c>
      <c r="D110" s="321"/>
      <c r="E110" s="220">
        <v>8</v>
      </c>
      <c r="F110" s="220">
        <v>0</v>
      </c>
      <c r="G110" s="219">
        <f t="shared" si="89"/>
        <v>0</v>
      </c>
      <c r="H110" s="219">
        <f>SUMIF(DSNX1,$C110,DSNX5)</f>
        <v>0</v>
      </c>
      <c r="I110" s="219">
        <f t="shared" si="91"/>
        <v>0</v>
      </c>
      <c r="J110" s="219">
        <f t="shared" si="92"/>
        <v>0</v>
      </c>
      <c r="K110" s="220">
        <f t="shared" si="101"/>
        <v>8</v>
      </c>
      <c r="L110" s="220">
        <f t="shared" si="102"/>
        <v>0</v>
      </c>
      <c r="N110" s="363"/>
      <c r="Q110" s="220"/>
      <c r="R110" s="324"/>
    </row>
    <row r="111" spans="1:18" ht="19.5" customHeight="1">
      <c r="A111" s="226" t="str">
        <f t="shared" si="94"/>
        <v>NL</v>
      </c>
      <c r="B111" s="29">
        <f t="shared" si="96"/>
        <v>23</v>
      </c>
      <c r="C111" s="220" t="s">
        <v>162</v>
      </c>
      <c r="D111" s="321"/>
      <c r="E111" s="220">
        <v>14</v>
      </c>
      <c r="F111" s="220">
        <v>0</v>
      </c>
      <c r="G111" s="219">
        <f t="shared" si="89"/>
        <v>0</v>
      </c>
      <c r="H111" s="219">
        <f>SUMIF(DSNX1,$C111,DSNX5)</f>
        <v>0</v>
      </c>
      <c r="I111" s="219">
        <f t="shared" si="91"/>
        <v>0</v>
      </c>
      <c r="J111" s="219">
        <f t="shared" si="92"/>
        <v>0</v>
      </c>
      <c r="K111" s="220">
        <f t="shared" si="101"/>
        <v>14</v>
      </c>
      <c r="L111" s="220">
        <f t="shared" si="102"/>
        <v>0</v>
      </c>
      <c r="N111" s="363"/>
      <c r="Q111" s="220"/>
      <c r="R111" s="324"/>
    </row>
    <row r="112" spans="1:18" ht="19.5" customHeight="1">
      <c r="A112" s="226" t="str">
        <f t="shared" si="94"/>
        <v>NL</v>
      </c>
      <c r="B112" s="29">
        <f t="shared" si="96"/>
        <v>24</v>
      </c>
      <c r="C112" s="220" t="s">
        <v>163</v>
      </c>
      <c r="D112" s="321"/>
      <c r="E112" s="220">
        <v>1990</v>
      </c>
      <c r="F112" s="220">
        <v>0</v>
      </c>
      <c r="G112" s="219">
        <f t="shared" si="89"/>
        <v>0</v>
      </c>
      <c r="H112" s="219">
        <f>SUMIF(DSNX1,$C112,DSNX5)</f>
        <v>0</v>
      </c>
      <c r="I112" s="219">
        <f t="shared" si="91"/>
        <v>0</v>
      </c>
      <c r="J112" s="219">
        <f t="shared" si="92"/>
        <v>0</v>
      </c>
      <c r="K112" s="220">
        <f t="shared" si="101"/>
        <v>1990</v>
      </c>
      <c r="L112" s="220">
        <f t="shared" si="102"/>
        <v>0</v>
      </c>
      <c r="N112" s="363"/>
      <c r="Q112" s="220"/>
      <c r="R112" s="324"/>
    </row>
    <row r="113" spans="1:18" ht="19.5" customHeight="1">
      <c r="A113" s="226" t="str">
        <f t="shared" si="94"/>
        <v>NL</v>
      </c>
      <c r="B113" s="29">
        <f t="shared" si="96"/>
        <v>25</v>
      </c>
      <c r="C113" s="220" t="s">
        <v>227</v>
      </c>
      <c r="D113" s="321"/>
      <c r="E113" s="220">
        <v>303</v>
      </c>
      <c r="F113" s="220">
        <v>0</v>
      </c>
      <c r="G113" s="219">
        <f t="shared" si="89"/>
        <v>0</v>
      </c>
      <c r="H113" s="219">
        <f>SUMIF(DSNX1,$C113,DSNX5)</f>
        <v>0</v>
      </c>
      <c r="I113" s="219">
        <f t="shared" si="91"/>
        <v>0</v>
      </c>
      <c r="J113" s="219">
        <f t="shared" si="92"/>
        <v>0</v>
      </c>
      <c r="K113" s="220">
        <f t="shared" si="101"/>
        <v>303</v>
      </c>
      <c r="L113" s="220">
        <f t="shared" si="102"/>
        <v>0</v>
      </c>
      <c r="N113" s="363"/>
      <c r="Q113" s="220"/>
      <c r="R113" s="324"/>
    </row>
    <row r="114" spans="1:18" ht="19.5" customHeight="1">
      <c r="A114" s="226" t="str">
        <f t="shared" si="94"/>
        <v>NL</v>
      </c>
      <c r="B114" s="29">
        <f t="shared" si="96"/>
        <v>26</v>
      </c>
      <c r="C114" s="220" t="s">
        <v>164</v>
      </c>
      <c r="D114" s="321"/>
      <c r="E114" s="220">
        <v>110</v>
      </c>
      <c r="F114" s="220">
        <v>0</v>
      </c>
      <c r="G114" s="219">
        <f t="shared" si="89"/>
        <v>0</v>
      </c>
      <c r="H114" s="219">
        <f>SUMIF(DSNX1,$C114,DSNX5)</f>
        <v>0</v>
      </c>
      <c r="I114" s="219">
        <f t="shared" si="91"/>
        <v>0</v>
      </c>
      <c r="J114" s="219">
        <f t="shared" si="92"/>
        <v>0</v>
      </c>
      <c r="K114" s="220">
        <f t="shared" si="101"/>
        <v>110</v>
      </c>
      <c r="L114" s="220">
        <f t="shared" si="102"/>
        <v>0</v>
      </c>
      <c r="N114" s="363"/>
      <c r="Q114" s="220"/>
      <c r="R114" s="324"/>
    </row>
    <row r="115" spans="1:18" ht="19.5" customHeight="1">
      <c r="A115" s="226" t="str">
        <f t="shared" si="94"/>
        <v>NL</v>
      </c>
      <c r="B115" s="29">
        <f t="shared" si="96"/>
        <v>27</v>
      </c>
      <c r="C115" s="220" t="s">
        <v>228</v>
      </c>
      <c r="D115" s="321"/>
      <c r="E115" s="220">
        <v>47</v>
      </c>
      <c r="F115" s="220">
        <v>0</v>
      </c>
      <c r="G115" s="219">
        <f t="shared" si="89"/>
        <v>0</v>
      </c>
      <c r="H115" s="219">
        <f>SUMIF(DSNX1,$C115,DSNX5)</f>
        <v>0</v>
      </c>
      <c r="I115" s="219">
        <f t="shared" si="91"/>
        <v>0</v>
      </c>
      <c r="J115" s="219">
        <f t="shared" si="92"/>
        <v>0</v>
      </c>
      <c r="K115" s="220">
        <f t="shared" si="101"/>
        <v>47</v>
      </c>
      <c r="L115" s="220">
        <f t="shared" si="102"/>
        <v>0</v>
      </c>
      <c r="N115" s="363"/>
      <c r="Q115" s="220"/>
      <c r="R115" s="324"/>
    </row>
    <row r="116" spans="1:18" ht="19.5" customHeight="1">
      <c r="A116" s="226" t="str">
        <f t="shared" si="94"/>
        <v>NL</v>
      </c>
      <c r="B116" s="29">
        <f t="shared" si="96"/>
        <v>28</v>
      </c>
      <c r="C116" s="220" t="s">
        <v>229</v>
      </c>
      <c r="D116" s="321"/>
      <c r="E116" s="220">
        <v>223</v>
      </c>
      <c r="F116" s="220">
        <v>0</v>
      </c>
      <c r="G116" s="219">
        <f t="shared" si="89"/>
        <v>0</v>
      </c>
      <c r="H116" s="219">
        <f>SUMIF(DSNX1,$C116,DSNX5)</f>
        <v>0</v>
      </c>
      <c r="I116" s="219">
        <f t="shared" si="91"/>
        <v>0</v>
      </c>
      <c r="J116" s="219">
        <f t="shared" si="92"/>
        <v>0</v>
      </c>
      <c r="K116" s="220">
        <f t="shared" si="101"/>
        <v>223</v>
      </c>
      <c r="L116" s="220">
        <f t="shared" si="102"/>
        <v>0</v>
      </c>
      <c r="N116" s="363"/>
      <c r="Q116" s="220"/>
      <c r="R116" s="324"/>
    </row>
    <row r="117" spans="1:18" ht="19.5" customHeight="1">
      <c r="A117" s="226" t="str">
        <f t="shared" si="94"/>
        <v>NL</v>
      </c>
      <c r="B117" s="29">
        <f t="shared" si="96"/>
        <v>29</v>
      </c>
      <c r="C117" s="220" t="s">
        <v>168</v>
      </c>
      <c r="D117" s="321"/>
      <c r="E117" s="220">
        <v>2</v>
      </c>
      <c r="F117" s="220">
        <v>0</v>
      </c>
      <c r="G117" s="219">
        <f t="shared" si="89"/>
        <v>0</v>
      </c>
      <c r="H117" s="219">
        <f>SUMIF(DSNX1,$C117,DSNX5)</f>
        <v>0</v>
      </c>
      <c r="I117" s="219">
        <f t="shared" si="91"/>
        <v>0</v>
      </c>
      <c r="J117" s="219">
        <f t="shared" si="92"/>
        <v>0</v>
      </c>
      <c r="K117" s="220">
        <f t="shared" si="101"/>
        <v>2</v>
      </c>
      <c r="L117" s="220">
        <f t="shared" si="102"/>
        <v>0</v>
      </c>
      <c r="N117" s="363"/>
      <c r="Q117" s="220"/>
      <c r="R117" s="324"/>
    </row>
    <row r="118" spans="1:18" ht="19.5" customHeight="1">
      <c r="A118" s="226" t="str">
        <f t="shared" si="94"/>
        <v>NL</v>
      </c>
      <c r="B118" s="29">
        <f t="shared" si="96"/>
        <v>30</v>
      </c>
      <c r="C118" s="220" t="s">
        <v>169</v>
      </c>
      <c r="D118" s="321"/>
      <c r="E118" s="220">
        <v>74</v>
      </c>
      <c r="F118" s="220">
        <v>0</v>
      </c>
      <c r="G118" s="219">
        <f t="shared" si="89"/>
        <v>0</v>
      </c>
      <c r="H118" s="219">
        <f>SUMIF(DSNX1,$C118,DSNX5)</f>
        <v>0</v>
      </c>
      <c r="I118" s="219">
        <f t="shared" si="91"/>
        <v>0</v>
      </c>
      <c r="J118" s="219">
        <f t="shared" si="92"/>
        <v>0</v>
      </c>
      <c r="K118" s="220">
        <f t="shared" si="101"/>
        <v>74</v>
      </c>
      <c r="L118" s="220">
        <f t="shared" si="102"/>
        <v>0</v>
      </c>
      <c r="N118" s="363"/>
      <c r="Q118" s="220"/>
      <c r="R118" s="324"/>
    </row>
    <row r="119" spans="1:18" ht="19.5" customHeight="1">
      <c r="A119" s="226" t="str">
        <f t="shared" si="94"/>
        <v>NL</v>
      </c>
      <c r="B119" s="29">
        <f t="shared" si="96"/>
        <v>31</v>
      </c>
      <c r="C119" s="220" t="s">
        <v>230</v>
      </c>
      <c r="D119" s="321"/>
      <c r="E119" s="220">
        <v>10</v>
      </c>
      <c r="F119" s="220">
        <v>0</v>
      </c>
      <c r="G119" s="219">
        <f t="shared" si="89"/>
        <v>0</v>
      </c>
      <c r="H119" s="219">
        <f>SUMIF(DSNX1,$C119,DSNX5)</f>
        <v>0</v>
      </c>
      <c r="I119" s="219">
        <f t="shared" si="91"/>
        <v>0</v>
      </c>
      <c r="J119" s="219">
        <f t="shared" si="92"/>
        <v>0</v>
      </c>
      <c r="K119" s="220">
        <f t="shared" si="101"/>
        <v>10</v>
      </c>
      <c r="L119" s="220">
        <f t="shared" si="102"/>
        <v>0</v>
      </c>
      <c r="N119" s="363"/>
      <c r="Q119" s="220"/>
      <c r="R119" s="324"/>
    </row>
    <row r="120" spans="1:18" ht="19.5" customHeight="1">
      <c r="A120" s="226" t="str">
        <f t="shared" si="94"/>
        <v>NL</v>
      </c>
      <c r="B120" s="29">
        <f t="shared" si="96"/>
        <v>32</v>
      </c>
      <c r="C120" s="220" t="s">
        <v>231</v>
      </c>
      <c r="D120" s="321"/>
      <c r="E120" s="220">
        <v>98</v>
      </c>
      <c r="F120" s="220">
        <v>0</v>
      </c>
      <c r="G120" s="219">
        <f t="shared" si="89"/>
        <v>0</v>
      </c>
      <c r="H120" s="219">
        <f>SUMIF(DSNX1,$C120,DSNX5)</f>
        <v>0</v>
      </c>
      <c r="I120" s="219">
        <f t="shared" si="91"/>
        <v>0</v>
      </c>
      <c r="J120" s="219">
        <f t="shared" si="92"/>
        <v>0</v>
      </c>
      <c r="K120" s="220">
        <f t="shared" si="101"/>
        <v>98</v>
      </c>
      <c r="L120" s="220">
        <f t="shared" si="102"/>
        <v>0</v>
      </c>
      <c r="N120" s="363"/>
      <c r="Q120" s="220"/>
      <c r="R120" s="324"/>
    </row>
    <row r="121" spans="1:18" ht="19.5" customHeight="1">
      <c r="A121" s="226" t="str">
        <f t="shared" si="94"/>
        <v>NL</v>
      </c>
      <c r="B121" s="29">
        <f t="shared" si="96"/>
        <v>33</v>
      </c>
      <c r="C121" s="220" t="s">
        <v>232</v>
      </c>
      <c r="D121" s="321"/>
      <c r="E121" s="220">
        <v>18</v>
      </c>
      <c r="F121" s="220">
        <v>0</v>
      </c>
      <c r="G121" s="219">
        <f t="shared" si="89"/>
        <v>0</v>
      </c>
      <c r="H121" s="219">
        <f>SUMIF(DSNX1,$C121,DSNX5)</f>
        <v>0</v>
      </c>
      <c r="I121" s="219">
        <f t="shared" si="91"/>
        <v>0</v>
      </c>
      <c r="J121" s="219">
        <f t="shared" si="92"/>
        <v>0</v>
      </c>
      <c r="K121" s="220">
        <f t="shared" si="101"/>
        <v>18</v>
      </c>
      <c r="L121" s="220">
        <f t="shared" si="102"/>
        <v>0</v>
      </c>
      <c r="N121" s="363"/>
      <c r="Q121" s="220"/>
      <c r="R121" s="324"/>
    </row>
    <row r="122" spans="1:18" ht="19.5" customHeight="1">
      <c r="A122" s="226" t="str">
        <f t="shared" si="94"/>
        <v>NL</v>
      </c>
      <c r="B122" s="29">
        <f t="shared" si="96"/>
        <v>34</v>
      </c>
      <c r="C122" s="220" t="s">
        <v>234</v>
      </c>
      <c r="D122" s="321"/>
      <c r="E122" s="220">
        <v>60</v>
      </c>
      <c r="F122" s="220">
        <v>0</v>
      </c>
      <c r="G122" s="219">
        <f t="shared" si="89"/>
        <v>0</v>
      </c>
      <c r="H122" s="219">
        <f>SUMIF(DSNX1,$C122,DSNX5)</f>
        <v>0</v>
      </c>
      <c r="I122" s="219">
        <f t="shared" si="91"/>
        <v>0</v>
      </c>
      <c r="J122" s="219">
        <f t="shared" si="92"/>
        <v>0</v>
      </c>
      <c r="K122" s="220">
        <f t="shared" si="101"/>
        <v>60</v>
      </c>
      <c r="L122" s="220">
        <f t="shared" si="102"/>
        <v>0</v>
      </c>
      <c r="N122" s="363"/>
      <c r="Q122" s="220"/>
      <c r="R122" s="324"/>
    </row>
    <row r="123" spans="1:18" ht="19.5" customHeight="1">
      <c r="A123" s="226" t="str">
        <f t="shared" si="94"/>
        <v>NL</v>
      </c>
      <c r="B123" s="29">
        <f t="shared" si="96"/>
        <v>35</v>
      </c>
      <c r="C123" s="220" t="s">
        <v>170</v>
      </c>
      <c r="D123" s="321"/>
      <c r="E123" s="220">
        <v>38</v>
      </c>
      <c r="F123" s="220">
        <v>0</v>
      </c>
      <c r="G123" s="219">
        <f t="shared" si="89"/>
        <v>0</v>
      </c>
      <c r="H123" s="219">
        <f>SUMIF(DSNX1,$C123,DSNX5)</f>
        <v>0</v>
      </c>
      <c r="I123" s="219">
        <f t="shared" si="91"/>
        <v>0</v>
      </c>
      <c r="J123" s="219">
        <f t="shared" si="92"/>
        <v>0</v>
      </c>
      <c r="K123" s="220">
        <f t="shared" si="101"/>
        <v>38</v>
      </c>
      <c r="L123" s="220">
        <f t="shared" si="102"/>
        <v>0</v>
      </c>
      <c r="N123" s="363"/>
      <c r="Q123" s="220"/>
      <c r="R123" s="324"/>
    </row>
    <row r="124" spans="1:18" ht="19.5" customHeight="1">
      <c r="A124" s="226" t="str">
        <f t="shared" si="94"/>
        <v>NL</v>
      </c>
      <c r="B124" s="29">
        <f t="shared" si="96"/>
        <v>36</v>
      </c>
      <c r="C124" s="220" t="s">
        <v>233</v>
      </c>
      <c r="D124" s="321"/>
      <c r="E124" s="220">
        <v>12</v>
      </c>
      <c r="F124" s="220">
        <v>0</v>
      </c>
      <c r="G124" s="219">
        <f t="shared" si="89"/>
        <v>0</v>
      </c>
      <c r="H124" s="219">
        <f>SUMIF(DSNX1,$C124,DSNX5)</f>
        <v>0</v>
      </c>
      <c r="I124" s="219">
        <f t="shared" si="91"/>
        <v>0</v>
      </c>
      <c r="J124" s="219">
        <f t="shared" si="92"/>
        <v>0</v>
      </c>
      <c r="K124" s="220">
        <f t="shared" si="101"/>
        <v>12</v>
      </c>
      <c r="L124" s="220">
        <f t="shared" si="102"/>
        <v>0</v>
      </c>
      <c r="N124" s="363"/>
      <c r="Q124" s="220"/>
      <c r="R124" s="324"/>
    </row>
    <row r="125" spans="1:18" ht="19.5" customHeight="1">
      <c r="A125" s="226" t="str">
        <f t="shared" si="94"/>
        <v>NL</v>
      </c>
      <c r="B125" s="29">
        <f t="shared" si="96"/>
        <v>37</v>
      </c>
      <c r="C125" s="220" t="s">
        <v>235</v>
      </c>
      <c r="D125" s="321"/>
      <c r="E125" s="220">
        <v>90</v>
      </c>
      <c r="F125" s="220">
        <v>0</v>
      </c>
      <c r="G125" s="219">
        <f t="shared" si="89"/>
        <v>0</v>
      </c>
      <c r="H125" s="219">
        <f>SUMIF(DSNX1,$C125,DSNX5)</f>
        <v>0</v>
      </c>
      <c r="I125" s="219">
        <f t="shared" si="91"/>
        <v>0</v>
      </c>
      <c r="J125" s="219">
        <f t="shared" si="92"/>
        <v>0</v>
      </c>
      <c r="K125" s="220">
        <f t="shared" si="101"/>
        <v>90</v>
      </c>
      <c r="L125" s="220">
        <f t="shared" si="102"/>
        <v>0</v>
      </c>
      <c r="N125" s="363"/>
      <c r="Q125" s="220"/>
      <c r="R125" s="324"/>
    </row>
    <row r="126" spans="1:18" ht="19.5" customHeight="1">
      <c r="A126" s="226" t="str">
        <f t="shared" si="94"/>
        <v>NL</v>
      </c>
      <c r="B126" s="29">
        <f t="shared" si="96"/>
        <v>38</v>
      </c>
      <c r="C126" s="220" t="s">
        <v>236</v>
      </c>
      <c r="D126" s="321"/>
      <c r="E126" s="220">
        <v>10</v>
      </c>
      <c r="F126" s="220">
        <v>0</v>
      </c>
      <c r="G126" s="219">
        <f t="shared" si="89"/>
        <v>0</v>
      </c>
      <c r="H126" s="219">
        <f>SUMIF(DSNX1,$C126,DSNX5)</f>
        <v>0</v>
      </c>
      <c r="I126" s="219">
        <f t="shared" si="91"/>
        <v>0</v>
      </c>
      <c r="J126" s="219">
        <f t="shared" si="92"/>
        <v>0</v>
      </c>
      <c r="K126" s="220">
        <f t="shared" si="101"/>
        <v>10</v>
      </c>
      <c r="L126" s="220">
        <f t="shared" si="102"/>
        <v>0</v>
      </c>
      <c r="N126" s="363"/>
      <c r="Q126" s="220"/>
      <c r="R126" s="324"/>
    </row>
    <row r="127" spans="1:18" ht="19.5" customHeight="1">
      <c r="A127" s="226" t="str">
        <f t="shared" si="94"/>
        <v>NL</v>
      </c>
      <c r="B127" s="29">
        <f t="shared" si="96"/>
        <v>39</v>
      </c>
      <c r="C127" s="220" t="s">
        <v>237</v>
      </c>
      <c r="D127" s="321"/>
      <c r="E127" s="220">
        <v>122</v>
      </c>
      <c r="F127" s="220">
        <v>0</v>
      </c>
      <c r="G127" s="219">
        <f t="shared" si="89"/>
        <v>0</v>
      </c>
      <c r="H127" s="219">
        <f>SUMIF(DSNX1,$C127,DSNX5)</f>
        <v>0</v>
      </c>
      <c r="I127" s="219">
        <f t="shared" si="91"/>
        <v>0</v>
      </c>
      <c r="J127" s="219">
        <f t="shared" si="92"/>
        <v>0</v>
      </c>
      <c r="K127" s="220">
        <f t="shared" si="101"/>
        <v>122</v>
      </c>
      <c r="L127" s="220">
        <f t="shared" si="102"/>
        <v>0</v>
      </c>
      <c r="N127" s="363"/>
      <c r="Q127" s="220"/>
      <c r="R127" s="324"/>
    </row>
    <row r="128" spans="1:18" ht="19.5" customHeight="1">
      <c r="A128" s="226" t="str">
        <f t="shared" si="94"/>
        <v>NL</v>
      </c>
      <c r="B128" s="29">
        <f t="shared" si="96"/>
        <v>40</v>
      </c>
      <c r="C128" s="220" t="s">
        <v>238</v>
      </c>
      <c r="D128" s="321"/>
      <c r="E128" s="220">
        <v>33</v>
      </c>
      <c r="F128" s="220">
        <v>0</v>
      </c>
      <c r="G128" s="219">
        <f t="shared" si="89"/>
        <v>0</v>
      </c>
      <c r="H128" s="219">
        <f>SUMIF(DSNX1,$C128,DSNX5)</f>
        <v>0</v>
      </c>
      <c r="I128" s="219">
        <f t="shared" si="91"/>
        <v>0</v>
      </c>
      <c r="J128" s="219">
        <f t="shared" si="92"/>
        <v>0</v>
      </c>
      <c r="K128" s="220">
        <f t="shared" si="101"/>
        <v>33</v>
      </c>
      <c r="L128" s="220">
        <f t="shared" si="102"/>
        <v>0</v>
      </c>
      <c r="N128" s="363"/>
      <c r="Q128" s="220"/>
      <c r="R128" s="324"/>
    </row>
    <row r="129" spans="1:18" ht="19.5" customHeight="1">
      <c r="A129" s="226" t="str">
        <f t="shared" si="94"/>
        <v>NL</v>
      </c>
      <c r="B129" s="29">
        <f t="shared" si="96"/>
        <v>41</v>
      </c>
      <c r="C129" s="220" t="s">
        <v>239</v>
      </c>
      <c r="D129" s="321"/>
      <c r="E129" s="220">
        <v>10</v>
      </c>
      <c r="F129" s="220">
        <v>0</v>
      </c>
      <c r="G129" s="219">
        <f t="shared" si="89"/>
        <v>0</v>
      </c>
      <c r="H129" s="219">
        <f>SUMIF(DSNX1,$C129,DSNX5)</f>
        <v>0</v>
      </c>
      <c r="I129" s="219">
        <f t="shared" si="91"/>
        <v>0</v>
      </c>
      <c r="J129" s="219">
        <f t="shared" si="92"/>
        <v>0</v>
      </c>
      <c r="K129" s="220">
        <f t="shared" si="101"/>
        <v>10</v>
      </c>
      <c r="L129" s="220">
        <f t="shared" si="102"/>
        <v>0</v>
      </c>
      <c r="N129" s="363"/>
      <c r="Q129" s="220"/>
      <c r="R129" s="324"/>
    </row>
    <row r="130" spans="1:18" ht="19.5" customHeight="1">
      <c r="A130" s="226" t="str">
        <f t="shared" si="94"/>
        <v>NL</v>
      </c>
      <c r="B130" s="29">
        <f t="shared" si="96"/>
        <v>42</v>
      </c>
      <c r="C130" s="220" t="s">
        <v>171</v>
      </c>
      <c r="D130" s="321"/>
      <c r="E130" s="220">
        <v>4</v>
      </c>
      <c r="F130" s="220">
        <v>0</v>
      </c>
      <c r="G130" s="219">
        <f t="shared" si="89"/>
        <v>0</v>
      </c>
      <c r="H130" s="219">
        <f>SUMIF(DSNX1,$C130,DSNX5)</f>
        <v>0</v>
      </c>
      <c r="I130" s="219">
        <f t="shared" si="91"/>
        <v>0</v>
      </c>
      <c r="J130" s="219">
        <f t="shared" si="92"/>
        <v>0</v>
      </c>
      <c r="K130" s="220">
        <f t="shared" si="101"/>
        <v>4</v>
      </c>
      <c r="L130" s="220">
        <f t="shared" si="102"/>
        <v>0</v>
      </c>
      <c r="N130" s="363"/>
      <c r="Q130" s="220"/>
      <c r="R130" s="324"/>
    </row>
    <row r="131" spans="1:18" ht="19.5" customHeight="1">
      <c r="A131" s="226" t="str">
        <f t="shared" si="94"/>
        <v>NL</v>
      </c>
      <c r="B131" s="29">
        <f t="shared" si="96"/>
        <v>43</v>
      </c>
      <c r="C131" s="220" t="s">
        <v>172</v>
      </c>
      <c r="D131" s="321"/>
      <c r="E131" s="220">
        <v>51</v>
      </c>
      <c r="F131" s="220">
        <v>0</v>
      </c>
      <c r="G131" s="219">
        <f t="shared" si="89"/>
        <v>0</v>
      </c>
      <c r="H131" s="219">
        <f>SUMIF(DSNX1,$C131,DSNX5)</f>
        <v>0</v>
      </c>
      <c r="I131" s="219">
        <f t="shared" si="91"/>
        <v>0</v>
      </c>
      <c r="J131" s="219">
        <f t="shared" si="92"/>
        <v>0</v>
      </c>
      <c r="K131" s="220">
        <f t="shared" si="101"/>
        <v>51</v>
      </c>
      <c r="L131" s="220">
        <f t="shared" si="102"/>
        <v>0</v>
      </c>
      <c r="N131" s="363"/>
      <c r="Q131" s="220"/>
      <c r="R131" s="324"/>
    </row>
    <row r="132" spans="1:18" ht="19.5" customHeight="1">
      <c r="A132" s="226" t="str">
        <f t="shared" si="94"/>
        <v>NL</v>
      </c>
      <c r="B132" s="29">
        <f t="shared" si="96"/>
        <v>44</v>
      </c>
      <c r="C132" s="220" t="s">
        <v>173</v>
      </c>
      <c r="D132" s="321"/>
      <c r="E132" s="220">
        <v>138</v>
      </c>
      <c r="F132" s="220">
        <v>0</v>
      </c>
      <c r="G132" s="219">
        <f t="shared" si="89"/>
        <v>210</v>
      </c>
      <c r="H132" s="219">
        <f>SUMIF(DSNX1,$C132,DSNX5)</f>
        <v>0</v>
      </c>
      <c r="I132" s="219">
        <f t="shared" si="91"/>
        <v>0</v>
      </c>
      <c r="J132" s="219">
        <f t="shared" si="92"/>
        <v>0</v>
      </c>
      <c r="K132" s="220">
        <f t="shared" si="101"/>
        <v>348</v>
      </c>
      <c r="L132" s="220">
        <f t="shared" si="102"/>
        <v>0</v>
      </c>
      <c r="N132" s="363"/>
      <c r="Q132" s="220"/>
      <c r="R132" s="324"/>
    </row>
    <row r="133" spans="1:18" ht="19.5" customHeight="1">
      <c r="A133" s="226" t="str">
        <f t="shared" si="94"/>
        <v>NL</v>
      </c>
      <c r="B133" s="29">
        <f t="shared" si="96"/>
        <v>45</v>
      </c>
      <c r="C133" s="220" t="s">
        <v>240</v>
      </c>
      <c r="D133" s="321"/>
      <c r="E133" s="220">
        <v>59.5</v>
      </c>
      <c r="F133" s="220">
        <v>0</v>
      </c>
      <c r="G133" s="219">
        <f t="shared" si="89"/>
        <v>0</v>
      </c>
      <c r="H133" s="219">
        <f>SUMIF(DSNX1,$C133,DSNX5)</f>
        <v>0</v>
      </c>
      <c r="I133" s="219">
        <f t="shared" si="91"/>
        <v>0</v>
      </c>
      <c r="J133" s="219">
        <f t="shared" si="92"/>
        <v>0</v>
      </c>
      <c r="K133" s="220">
        <f t="shared" si="101"/>
        <v>59.5</v>
      </c>
      <c r="L133" s="220">
        <f t="shared" si="102"/>
        <v>0</v>
      </c>
      <c r="N133" s="363"/>
      <c r="Q133" s="220"/>
      <c r="R133" s="324"/>
    </row>
    <row r="134" spans="1:18" ht="19.5" customHeight="1">
      <c r="A134" s="226" t="str">
        <f t="shared" si="94"/>
        <v>NL</v>
      </c>
      <c r="B134" s="29">
        <f t="shared" si="96"/>
        <v>46</v>
      </c>
      <c r="C134" s="220" t="s">
        <v>174</v>
      </c>
      <c r="D134" s="321"/>
      <c r="E134" s="220">
        <v>40</v>
      </c>
      <c r="F134" s="220">
        <v>0</v>
      </c>
      <c r="G134" s="219">
        <f t="shared" si="89"/>
        <v>0</v>
      </c>
      <c r="H134" s="219">
        <f>SUMIF(DSNX1,$C134,DSNX5)</f>
        <v>0</v>
      </c>
      <c r="I134" s="219">
        <f t="shared" si="91"/>
        <v>0</v>
      </c>
      <c r="J134" s="219">
        <f t="shared" si="92"/>
        <v>0</v>
      </c>
      <c r="K134" s="220">
        <f t="shared" si="101"/>
        <v>40</v>
      </c>
      <c r="L134" s="220">
        <f t="shared" si="102"/>
        <v>0</v>
      </c>
      <c r="N134" s="363"/>
      <c r="Q134" s="220"/>
      <c r="R134" s="324"/>
    </row>
    <row r="135" spans="1:18" ht="19.5" customHeight="1">
      <c r="A135" s="226" t="str">
        <f t="shared" si="94"/>
        <v>NL</v>
      </c>
      <c r="B135" s="29">
        <f t="shared" si="96"/>
        <v>47</v>
      </c>
      <c r="C135" s="220" t="s">
        <v>175</v>
      </c>
      <c r="D135" s="321"/>
      <c r="E135" s="220">
        <v>2</v>
      </c>
      <c r="F135" s="220">
        <v>0</v>
      </c>
      <c r="G135" s="219">
        <f t="shared" si="89"/>
        <v>0</v>
      </c>
      <c r="H135" s="219">
        <f>SUMIF(DSNX1,$C135,DSNX5)</f>
        <v>0</v>
      </c>
      <c r="I135" s="219">
        <f t="shared" si="91"/>
        <v>0</v>
      </c>
      <c r="J135" s="219">
        <f t="shared" si="92"/>
        <v>0</v>
      </c>
      <c r="K135" s="220">
        <f t="shared" si="101"/>
        <v>2</v>
      </c>
      <c r="L135" s="220">
        <f t="shared" si="102"/>
        <v>0</v>
      </c>
      <c r="N135" s="363"/>
      <c r="Q135" s="220"/>
      <c r="R135" s="324"/>
    </row>
    <row r="136" spans="1:18" ht="19.5" customHeight="1">
      <c r="A136" s="226" t="str">
        <f t="shared" si="94"/>
        <v>NL</v>
      </c>
      <c r="B136" s="29">
        <f t="shared" si="96"/>
        <v>48</v>
      </c>
      <c r="C136" s="220" t="s">
        <v>176</v>
      </c>
      <c r="D136" s="321"/>
      <c r="E136" s="220">
        <v>3</v>
      </c>
      <c r="F136" s="220">
        <v>0</v>
      </c>
      <c r="G136" s="219">
        <f t="shared" si="89"/>
        <v>0</v>
      </c>
      <c r="H136" s="219">
        <f>SUMIF(DSNX1,$C136,DSNX5)</f>
        <v>0</v>
      </c>
      <c r="I136" s="219">
        <f t="shared" si="91"/>
        <v>0</v>
      </c>
      <c r="J136" s="219">
        <f t="shared" si="92"/>
        <v>0</v>
      </c>
      <c r="K136" s="220">
        <f t="shared" si="101"/>
        <v>3</v>
      </c>
      <c r="L136" s="220">
        <f t="shared" si="102"/>
        <v>0</v>
      </c>
      <c r="N136" s="363"/>
      <c r="Q136" s="220"/>
      <c r="R136" s="324"/>
    </row>
    <row r="137" spans="1:18" ht="19.5" customHeight="1">
      <c r="A137" s="226" t="str">
        <f t="shared" si="94"/>
        <v>NL</v>
      </c>
      <c r="B137" s="29">
        <f t="shared" si="96"/>
        <v>49</v>
      </c>
      <c r="C137" s="220" t="s">
        <v>177</v>
      </c>
      <c r="D137" s="321"/>
      <c r="E137" s="220">
        <v>20</v>
      </c>
      <c r="F137" s="220">
        <v>0</v>
      </c>
      <c r="G137" s="219">
        <f t="shared" si="89"/>
        <v>0</v>
      </c>
      <c r="H137" s="219">
        <f>SUMIF(DSNX1,$C137,DSNX5)</f>
        <v>0</v>
      </c>
      <c r="I137" s="219">
        <f t="shared" si="91"/>
        <v>0</v>
      </c>
      <c r="J137" s="219">
        <f t="shared" si="92"/>
        <v>0</v>
      </c>
      <c r="K137" s="220">
        <f t="shared" si="101"/>
        <v>20</v>
      </c>
      <c r="L137" s="220">
        <f t="shared" si="102"/>
        <v>0</v>
      </c>
      <c r="N137" s="363"/>
      <c r="Q137" s="220"/>
      <c r="R137" s="324"/>
    </row>
    <row r="138" spans="1:18" ht="19.5" customHeight="1">
      <c r="A138" s="226" t="str">
        <f t="shared" si="94"/>
        <v>NL</v>
      </c>
      <c r="B138" s="29">
        <f t="shared" si="96"/>
        <v>50</v>
      </c>
      <c r="C138" s="220" t="s">
        <v>241</v>
      </c>
      <c r="D138" s="321"/>
      <c r="E138" s="220">
        <v>16</v>
      </c>
      <c r="F138" s="220">
        <v>0</v>
      </c>
      <c r="G138" s="219">
        <f t="shared" si="89"/>
        <v>0</v>
      </c>
      <c r="H138" s="219">
        <f>SUMIF(DSNX1,$C138,DSNX5)</f>
        <v>0</v>
      </c>
      <c r="I138" s="219">
        <f t="shared" si="91"/>
        <v>0</v>
      </c>
      <c r="J138" s="219">
        <f t="shared" si="92"/>
        <v>0</v>
      </c>
      <c r="K138" s="220">
        <f t="shared" si="101"/>
        <v>16</v>
      </c>
      <c r="L138" s="220">
        <f t="shared" si="102"/>
        <v>0</v>
      </c>
      <c r="N138" s="363"/>
      <c r="Q138" s="220"/>
      <c r="R138" s="324"/>
    </row>
    <row r="139" spans="1:18" ht="19.5" customHeight="1">
      <c r="A139" s="226" t="str">
        <f t="shared" si="94"/>
        <v>NL</v>
      </c>
      <c r="B139" s="29">
        <f t="shared" si="96"/>
        <v>51</v>
      </c>
      <c r="C139" s="220" t="s">
        <v>178</v>
      </c>
      <c r="D139" s="321"/>
      <c r="E139" s="220">
        <v>1</v>
      </c>
      <c r="F139" s="220">
        <v>0</v>
      </c>
      <c r="G139" s="219">
        <f t="shared" si="89"/>
        <v>0</v>
      </c>
      <c r="H139" s="219">
        <f>SUMIF(DSNX1,$C139,DSNX5)</f>
        <v>0</v>
      </c>
      <c r="I139" s="219">
        <f t="shared" si="91"/>
        <v>0</v>
      </c>
      <c r="J139" s="219">
        <f t="shared" si="92"/>
        <v>0</v>
      </c>
      <c r="K139" s="220">
        <f t="shared" si="101"/>
        <v>1</v>
      </c>
      <c r="L139" s="220">
        <f t="shared" si="102"/>
        <v>0</v>
      </c>
      <c r="N139" s="363"/>
      <c r="Q139" s="220"/>
      <c r="R139" s="324"/>
    </row>
    <row r="140" spans="1:18" ht="19.5" customHeight="1">
      <c r="A140" s="226" t="str">
        <f t="shared" si="94"/>
        <v>NL</v>
      </c>
      <c r="B140" s="29">
        <f t="shared" si="96"/>
        <v>52</v>
      </c>
      <c r="C140" s="220" t="s">
        <v>179</v>
      </c>
      <c r="D140" s="321"/>
      <c r="E140" s="220">
        <v>125</v>
      </c>
      <c r="F140" s="220">
        <v>0</v>
      </c>
      <c r="G140" s="219">
        <f t="shared" si="89"/>
        <v>0</v>
      </c>
      <c r="H140" s="219">
        <f>SUMIF(DSNX1,$C140,DSNX5)</f>
        <v>0</v>
      </c>
      <c r="I140" s="219">
        <f t="shared" si="91"/>
        <v>0</v>
      </c>
      <c r="J140" s="219">
        <f t="shared" si="92"/>
        <v>0</v>
      </c>
      <c r="K140" s="220">
        <f t="shared" si="101"/>
        <v>125</v>
      </c>
      <c r="L140" s="220">
        <f t="shared" si="102"/>
        <v>0</v>
      </c>
      <c r="N140" s="363"/>
      <c r="Q140" s="220"/>
      <c r="R140" s="324"/>
    </row>
    <row r="141" spans="1:18" ht="19.5" customHeight="1">
      <c r="A141" s="226" t="str">
        <f t="shared" si="94"/>
        <v>NL</v>
      </c>
      <c r="B141" s="29">
        <f t="shared" si="96"/>
        <v>53</v>
      </c>
      <c r="C141" s="220" t="s">
        <v>165</v>
      </c>
      <c r="D141" s="321"/>
      <c r="E141" s="220">
        <v>385</v>
      </c>
      <c r="F141" s="220">
        <v>0</v>
      </c>
      <c r="G141" s="219">
        <f t="shared" si="89"/>
        <v>0</v>
      </c>
      <c r="H141" s="219">
        <f>SUMIF(DSNX1,$C141,DSNX5)</f>
        <v>0</v>
      </c>
      <c r="I141" s="219">
        <f t="shared" si="91"/>
        <v>0</v>
      </c>
      <c r="J141" s="219">
        <f t="shared" si="92"/>
        <v>0</v>
      </c>
      <c r="K141" s="220">
        <f t="shared" si="101"/>
        <v>385</v>
      </c>
      <c r="L141" s="220">
        <f t="shared" si="102"/>
        <v>0</v>
      </c>
      <c r="N141" s="363"/>
      <c r="Q141" s="220"/>
      <c r="R141" s="324"/>
    </row>
    <row r="142" spans="1:18" ht="19.5" customHeight="1">
      <c r="A142" s="226" t="str">
        <f t="shared" si="94"/>
        <v>NL</v>
      </c>
      <c r="B142" s="29">
        <f t="shared" si="96"/>
        <v>54</v>
      </c>
      <c r="C142" s="220" t="s">
        <v>166</v>
      </c>
      <c r="D142" s="321"/>
      <c r="E142" s="220">
        <v>8</v>
      </c>
      <c r="F142" s="220">
        <v>0</v>
      </c>
      <c r="G142" s="219">
        <f t="shared" si="89"/>
        <v>0</v>
      </c>
      <c r="H142" s="219">
        <f>SUMIF(DSNX1,$C142,DSNX5)</f>
        <v>0</v>
      </c>
      <c r="I142" s="219">
        <f t="shared" si="91"/>
        <v>0</v>
      </c>
      <c r="J142" s="219">
        <f t="shared" si="92"/>
        <v>0</v>
      </c>
      <c r="K142" s="220">
        <f t="shared" si="101"/>
        <v>8</v>
      </c>
      <c r="L142" s="220">
        <f t="shared" si="102"/>
        <v>0</v>
      </c>
      <c r="N142" s="363"/>
      <c r="Q142" s="220"/>
      <c r="R142" s="324"/>
    </row>
    <row r="143" spans="1:18" ht="19.5" customHeight="1">
      <c r="A143" s="226" t="str">
        <f t="shared" si="94"/>
        <v>NL</v>
      </c>
      <c r="B143" s="29">
        <f t="shared" si="96"/>
        <v>55</v>
      </c>
      <c r="C143" s="220" t="s">
        <v>167</v>
      </c>
      <c r="D143" s="321"/>
      <c r="E143" s="220">
        <v>2740</v>
      </c>
      <c r="F143" s="220">
        <v>0</v>
      </c>
      <c r="G143" s="219">
        <f t="shared" si="89"/>
        <v>0</v>
      </c>
      <c r="H143" s="219">
        <f>SUMIF(DSNX1,$C143,DSNX5)</f>
        <v>0</v>
      </c>
      <c r="I143" s="219">
        <f t="shared" si="91"/>
        <v>0</v>
      </c>
      <c r="J143" s="219">
        <f t="shared" si="92"/>
        <v>0</v>
      </c>
      <c r="K143" s="220">
        <f t="shared" si="101"/>
        <v>2740</v>
      </c>
      <c r="L143" s="220">
        <f t="shared" si="102"/>
        <v>0</v>
      </c>
      <c r="N143" s="363"/>
      <c r="Q143" s="220"/>
      <c r="R143" s="324"/>
    </row>
    <row r="144" spans="1:18" ht="19.5" customHeight="1">
      <c r="A144" s="226" t="str">
        <f t="shared" si="94"/>
        <v>NL</v>
      </c>
      <c r="B144" s="29">
        <f t="shared" si="96"/>
        <v>56</v>
      </c>
      <c r="C144" s="220" t="s">
        <v>242</v>
      </c>
      <c r="D144" s="321"/>
      <c r="E144" s="220">
        <v>380</v>
      </c>
      <c r="F144" s="220">
        <v>0</v>
      </c>
      <c r="G144" s="219">
        <f t="shared" si="89"/>
        <v>0</v>
      </c>
      <c r="H144" s="219">
        <f>SUMIF(DSNX1,$C144,DSNX5)</f>
        <v>0</v>
      </c>
      <c r="I144" s="219">
        <f t="shared" si="91"/>
        <v>0</v>
      </c>
      <c r="J144" s="219">
        <f t="shared" si="92"/>
        <v>0</v>
      </c>
      <c r="K144" s="220">
        <f t="shared" si="101"/>
        <v>380</v>
      </c>
      <c r="L144" s="220">
        <f t="shared" si="102"/>
        <v>0</v>
      </c>
      <c r="N144" s="363"/>
      <c r="Q144" s="220"/>
      <c r="R144" s="324"/>
    </row>
    <row r="145" spans="1:18" ht="19.5" customHeight="1">
      <c r="A145" s="226" t="str">
        <f t="shared" si="94"/>
        <v>NL</v>
      </c>
      <c r="B145" s="29">
        <f t="shared" si="96"/>
        <v>57</v>
      </c>
      <c r="C145" s="220" t="s">
        <v>180</v>
      </c>
      <c r="D145" s="321"/>
      <c r="E145" s="220">
        <v>400</v>
      </c>
      <c r="F145" s="220">
        <v>0</v>
      </c>
      <c r="G145" s="219">
        <f t="shared" si="89"/>
        <v>0</v>
      </c>
      <c r="H145" s="219">
        <f>SUMIF(DSNX1,$C145,DSNX5)</f>
        <v>0</v>
      </c>
      <c r="I145" s="219">
        <f t="shared" si="91"/>
        <v>0</v>
      </c>
      <c r="J145" s="219">
        <f t="shared" si="92"/>
        <v>0</v>
      </c>
      <c r="K145" s="220">
        <f t="shared" si="101"/>
        <v>400</v>
      </c>
      <c r="L145" s="220">
        <f t="shared" si="102"/>
        <v>0</v>
      </c>
      <c r="N145" s="363"/>
      <c r="Q145" s="220"/>
      <c r="R145" s="324"/>
    </row>
    <row r="146" spans="1:18" ht="19.5" customHeight="1">
      <c r="A146" s="226" t="str">
        <f t="shared" si="94"/>
        <v>NL</v>
      </c>
      <c r="B146" s="29">
        <f t="shared" si="96"/>
        <v>58</v>
      </c>
      <c r="C146" s="220" t="s">
        <v>181</v>
      </c>
      <c r="D146" s="321"/>
      <c r="E146" s="220">
        <v>176</v>
      </c>
      <c r="F146" s="220">
        <v>0</v>
      </c>
      <c r="G146" s="219">
        <f t="shared" si="89"/>
        <v>0</v>
      </c>
      <c r="H146" s="219">
        <f>SUMIF(DSNX1,$C146,DSNX5)</f>
        <v>0</v>
      </c>
      <c r="I146" s="219">
        <f t="shared" si="91"/>
        <v>0</v>
      </c>
      <c r="J146" s="219">
        <f t="shared" si="92"/>
        <v>0</v>
      </c>
      <c r="K146" s="220">
        <f t="shared" si="101"/>
        <v>176</v>
      </c>
      <c r="L146" s="220">
        <f t="shared" si="102"/>
        <v>0</v>
      </c>
      <c r="N146" s="363"/>
      <c r="Q146" s="220"/>
      <c r="R146" s="324"/>
    </row>
    <row r="147" spans="1:18" ht="19.5" customHeight="1">
      <c r="A147" s="226" t="str">
        <f t="shared" si="94"/>
        <v>NL</v>
      </c>
      <c r="B147" s="29">
        <f t="shared" si="96"/>
        <v>59</v>
      </c>
      <c r="C147" s="220" t="s">
        <v>243</v>
      </c>
      <c r="D147" s="321"/>
      <c r="E147" s="220">
        <v>1067</v>
      </c>
      <c r="F147" s="220">
        <v>0</v>
      </c>
      <c r="G147" s="219">
        <f t="shared" si="89"/>
        <v>0</v>
      </c>
      <c r="H147" s="219">
        <f>SUMIF(DSNX1,$C147,DSNX5)</f>
        <v>0</v>
      </c>
      <c r="I147" s="219">
        <f t="shared" si="91"/>
        <v>0</v>
      </c>
      <c r="J147" s="219">
        <f t="shared" si="92"/>
        <v>0</v>
      </c>
      <c r="K147" s="220">
        <f t="shared" si="101"/>
        <v>1067</v>
      </c>
      <c r="L147" s="220">
        <f t="shared" si="102"/>
        <v>0</v>
      </c>
      <c r="N147" s="363"/>
      <c r="Q147" s="220"/>
      <c r="R147" s="324"/>
    </row>
    <row r="148" spans="1:18" ht="19.5" customHeight="1">
      <c r="A148" s="226" t="str">
        <f t="shared" si="94"/>
        <v>NL</v>
      </c>
      <c r="B148" s="29">
        <f t="shared" si="96"/>
        <v>60</v>
      </c>
      <c r="C148" s="220" t="s">
        <v>244</v>
      </c>
      <c r="D148" s="321"/>
      <c r="E148" s="220">
        <v>80</v>
      </c>
      <c r="F148" s="220">
        <v>0</v>
      </c>
      <c r="G148" s="219">
        <f t="shared" si="89"/>
        <v>0</v>
      </c>
      <c r="H148" s="219">
        <f>SUMIF(DSNX1,$C148,DSNX5)</f>
        <v>0</v>
      </c>
      <c r="I148" s="219">
        <f t="shared" si="91"/>
        <v>0</v>
      </c>
      <c r="J148" s="219">
        <f t="shared" si="92"/>
        <v>0</v>
      </c>
      <c r="K148" s="220">
        <f t="shared" si="101"/>
        <v>80</v>
      </c>
      <c r="L148" s="220">
        <f t="shared" si="102"/>
        <v>0</v>
      </c>
      <c r="N148" s="363"/>
      <c r="Q148" s="220"/>
      <c r="R148" s="324"/>
    </row>
    <row r="149" spans="1:18" ht="19.5" customHeight="1">
      <c r="A149" s="226" t="str">
        <f t="shared" si="94"/>
        <v>NL</v>
      </c>
      <c r="B149" s="29">
        <f t="shared" si="96"/>
        <v>61</v>
      </c>
      <c r="C149" s="220" t="s">
        <v>182</v>
      </c>
      <c r="D149" s="321"/>
      <c r="E149" s="220">
        <v>170</v>
      </c>
      <c r="F149" s="220">
        <v>0</v>
      </c>
      <c r="G149" s="219">
        <f t="shared" si="89"/>
        <v>0</v>
      </c>
      <c r="H149" s="219">
        <f>SUMIF(DSNX1,$C149,DSNX5)</f>
        <v>0</v>
      </c>
      <c r="I149" s="219">
        <f t="shared" si="91"/>
        <v>0</v>
      </c>
      <c r="J149" s="219">
        <f t="shared" si="92"/>
        <v>0</v>
      </c>
      <c r="K149" s="220">
        <f t="shared" si="101"/>
        <v>170</v>
      </c>
      <c r="L149" s="220">
        <f t="shared" si="102"/>
        <v>0</v>
      </c>
      <c r="N149" s="363"/>
      <c r="Q149" s="220"/>
      <c r="R149" s="324"/>
    </row>
    <row r="150" spans="1:18" ht="19.5" customHeight="1">
      <c r="A150" s="226" t="str">
        <f t="shared" si="94"/>
        <v>NL</v>
      </c>
      <c r="B150" s="29">
        <f t="shared" si="96"/>
        <v>62</v>
      </c>
      <c r="C150" s="220" t="s">
        <v>183</v>
      </c>
      <c r="D150" s="321"/>
      <c r="E150" s="228">
        <v>4</v>
      </c>
      <c r="F150" s="220">
        <v>0</v>
      </c>
      <c r="G150" s="219">
        <f t="shared" si="89"/>
        <v>0</v>
      </c>
      <c r="H150" s="219">
        <f>SUMIF(DSNX1,$C150,DSNX5)</f>
        <v>0</v>
      </c>
      <c r="I150" s="219">
        <f t="shared" si="91"/>
        <v>0</v>
      </c>
      <c r="J150" s="219">
        <f t="shared" si="92"/>
        <v>0</v>
      </c>
      <c r="K150" s="220">
        <f t="shared" si="101"/>
        <v>4</v>
      </c>
      <c r="L150" s="220">
        <f t="shared" si="102"/>
        <v>0</v>
      </c>
      <c r="N150" s="363"/>
      <c r="Q150" s="220"/>
      <c r="R150" s="324"/>
    </row>
    <row r="151" spans="1:18" ht="19.5" customHeight="1">
      <c r="A151" s="226" t="str">
        <f t="shared" si="94"/>
        <v>NL</v>
      </c>
      <c r="B151" s="29">
        <f t="shared" si="96"/>
        <v>63</v>
      </c>
      <c r="C151" s="220" t="s">
        <v>184</v>
      </c>
      <c r="D151" s="321"/>
      <c r="E151" s="220">
        <v>9</v>
      </c>
      <c r="F151" s="220">
        <v>0</v>
      </c>
      <c r="G151" s="219">
        <f t="shared" si="89"/>
        <v>0</v>
      </c>
      <c r="H151" s="219">
        <f>SUMIF(DSNX1,$C151,DSNX5)</f>
        <v>0</v>
      </c>
      <c r="I151" s="219">
        <f t="shared" si="91"/>
        <v>0</v>
      </c>
      <c r="J151" s="219">
        <f t="shared" si="92"/>
        <v>0</v>
      </c>
      <c r="K151" s="220">
        <f t="shared" si="101"/>
        <v>9</v>
      </c>
      <c r="L151" s="220">
        <f t="shared" si="102"/>
        <v>0</v>
      </c>
      <c r="N151" s="363"/>
      <c r="Q151" s="220"/>
      <c r="R151" s="324"/>
    </row>
    <row r="152" spans="1:18" ht="19.5" customHeight="1">
      <c r="A152" s="226" t="str">
        <f t="shared" si="94"/>
        <v>NL</v>
      </c>
      <c r="B152" s="29">
        <f t="shared" si="96"/>
        <v>64</v>
      </c>
      <c r="C152" s="220" t="s">
        <v>185</v>
      </c>
      <c r="D152" s="321"/>
      <c r="E152" s="220">
        <v>110</v>
      </c>
      <c r="F152" s="220">
        <v>0</v>
      </c>
      <c r="G152" s="219">
        <f t="shared" si="89"/>
        <v>0</v>
      </c>
      <c r="H152" s="219">
        <f>SUMIF(DSNX1,$C152,DSNX5)</f>
        <v>0</v>
      </c>
      <c r="I152" s="219">
        <f t="shared" si="91"/>
        <v>0</v>
      </c>
      <c r="J152" s="219">
        <f t="shared" si="92"/>
        <v>0</v>
      </c>
      <c r="K152" s="220">
        <f t="shared" si="101"/>
        <v>110</v>
      </c>
      <c r="L152" s="220">
        <f t="shared" si="102"/>
        <v>0</v>
      </c>
      <c r="N152" s="363"/>
      <c r="Q152" s="220"/>
      <c r="R152" s="324"/>
    </row>
    <row r="153" spans="1:18" ht="19.5" customHeight="1">
      <c r="A153" s="226" t="str">
        <f t="shared" si="94"/>
        <v>NL</v>
      </c>
      <c r="B153" s="29">
        <f t="shared" si="96"/>
        <v>65</v>
      </c>
      <c r="C153" s="220" t="s">
        <v>186</v>
      </c>
      <c r="D153" s="321"/>
      <c r="E153" s="220">
        <v>4229</v>
      </c>
      <c r="F153" s="220">
        <v>0</v>
      </c>
      <c r="G153" s="219">
        <f t="shared" ref="G153:G183" si="103">SUMIF(DSNX1,$C153,DSNX2)</f>
        <v>0</v>
      </c>
      <c r="H153" s="219">
        <f>SUMIF(DSNX1,$C153,DSNX5)</f>
        <v>0</v>
      </c>
      <c r="I153" s="219">
        <f t="shared" ref="I153:I183" si="104">SUMIF(DSNX1,$C153,DSNX3)</f>
        <v>0</v>
      </c>
      <c r="J153" s="219">
        <f t="shared" ref="J153:J183" si="105">SUMIF(DSNX1,$C153,DSNX4)</f>
        <v>0</v>
      </c>
      <c r="K153" s="220">
        <f t="shared" si="101"/>
        <v>4229</v>
      </c>
      <c r="L153" s="220">
        <f t="shared" si="102"/>
        <v>0</v>
      </c>
      <c r="N153" s="363"/>
      <c r="Q153" s="220"/>
      <c r="R153" s="324"/>
    </row>
    <row r="154" spans="1:18" ht="19.5" customHeight="1">
      <c r="A154" s="226" t="str">
        <f t="shared" ref="A154:A180" si="106">IF(B154&lt;&gt;"","NL","")</f>
        <v>NL</v>
      </c>
      <c r="B154" s="29">
        <f t="shared" si="96"/>
        <v>66</v>
      </c>
      <c r="C154" s="220" t="s">
        <v>324</v>
      </c>
      <c r="D154" s="321"/>
      <c r="E154" s="220">
        <v>184</v>
      </c>
      <c r="F154" s="220">
        <v>0</v>
      </c>
      <c r="G154" s="219">
        <f t="shared" si="103"/>
        <v>50</v>
      </c>
      <c r="H154" s="219">
        <f>SUMIF(DSNX1,$C154,DSNX5)</f>
        <v>0</v>
      </c>
      <c r="I154" s="219">
        <f t="shared" si="104"/>
        <v>0</v>
      </c>
      <c r="J154" s="219">
        <f t="shared" si="105"/>
        <v>0</v>
      </c>
      <c r="K154" s="220">
        <f t="shared" si="101"/>
        <v>234</v>
      </c>
      <c r="L154" s="220">
        <f t="shared" si="102"/>
        <v>0</v>
      </c>
      <c r="N154" s="363"/>
      <c r="Q154" s="220"/>
      <c r="R154" s="324"/>
    </row>
    <row r="155" spans="1:18" ht="19.5" customHeight="1">
      <c r="A155" s="226" t="str">
        <f t="shared" si="106"/>
        <v>NL</v>
      </c>
      <c r="B155" s="29">
        <f t="shared" ref="B155:B183" si="107">B154+1</f>
        <v>67</v>
      </c>
      <c r="C155" s="220" t="s">
        <v>187</v>
      </c>
      <c r="D155" s="321"/>
      <c r="E155" s="220">
        <v>5568</v>
      </c>
      <c r="F155" s="220">
        <v>0</v>
      </c>
      <c r="G155" s="219">
        <f t="shared" si="103"/>
        <v>137</v>
      </c>
      <c r="H155" s="219">
        <f>SUMIF(DSNX1,$C155,DSNX5)</f>
        <v>0</v>
      </c>
      <c r="I155" s="219">
        <f t="shared" si="104"/>
        <v>337</v>
      </c>
      <c r="J155" s="219">
        <f t="shared" si="105"/>
        <v>0</v>
      </c>
      <c r="K155" s="220">
        <f t="shared" si="101"/>
        <v>5368</v>
      </c>
      <c r="L155" s="220">
        <f t="shared" si="102"/>
        <v>0</v>
      </c>
      <c r="N155" s="363"/>
      <c r="Q155" s="220"/>
      <c r="R155" s="324"/>
    </row>
    <row r="156" spans="1:18" ht="19.5" customHeight="1">
      <c r="A156" s="226" t="str">
        <f t="shared" si="106"/>
        <v>NL</v>
      </c>
      <c r="B156" s="29">
        <f t="shared" si="107"/>
        <v>68</v>
      </c>
      <c r="C156" s="220" t="s">
        <v>188</v>
      </c>
      <c r="D156" s="321"/>
      <c r="E156" s="220">
        <v>24</v>
      </c>
      <c r="F156" s="220">
        <v>0</v>
      </c>
      <c r="G156" s="219">
        <f t="shared" si="103"/>
        <v>0</v>
      </c>
      <c r="H156" s="219">
        <f>SUMIF(DSNX1,$C156,DSNX5)</f>
        <v>0</v>
      </c>
      <c r="I156" s="219">
        <f t="shared" si="104"/>
        <v>0</v>
      </c>
      <c r="J156" s="219">
        <f t="shared" si="105"/>
        <v>0</v>
      </c>
      <c r="K156" s="220">
        <f t="shared" si="101"/>
        <v>24</v>
      </c>
      <c r="L156" s="220">
        <f t="shared" si="102"/>
        <v>0</v>
      </c>
      <c r="N156" s="363"/>
      <c r="Q156" s="220"/>
      <c r="R156" s="324"/>
    </row>
    <row r="157" spans="1:18" ht="19.5" customHeight="1">
      <c r="A157" s="226" t="str">
        <f t="shared" si="106"/>
        <v>NL</v>
      </c>
      <c r="B157" s="29">
        <f t="shared" si="107"/>
        <v>69</v>
      </c>
      <c r="C157" s="220" t="s">
        <v>189</v>
      </c>
      <c r="D157" s="321"/>
      <c r="E157" s="220">
        <v>992</v>
      </c>
      <c r="F157" s="220">
        <v>0</v>
      </c>
      <c r="G157" s="219">
        <f t="shared" si="103"/>
        <v>224</v>
      </c>
      <c r="H157" s="219">
        <f>SUMIF(DSNX1,$C157,DSNX5)</f>
        <v>0</v>
      </c>
      <c r="I157" s="219">
        <f t="shared" si="104"/>
        <v>0</v>
      </c>
      <c r="J157" s="219">
        <f t="shared" si="105"/>
        <v>0</v>
      </c>
      <c r="K157" s="220">
        <f t="shared" si="101"/>
        <v>1216</v>
      </c>
      <c r="L157" s="220">
        <f t="shared" si="102"/>
        <v>0</v>
      </c>
      <c r="N157" s="363"/>
      <c r="Q157" s="220"/>
      <c r="R157" s="324"/>
    </row>
    <row r="158" spans="1:18" ht="19.5" customHeight="1">
      <c r="A158" s="226" t="str">
        <f t="shared" si="106"/>
        <v>NL</v>
      </c>
      <c r="B158" s="29">
        <f t="shared" si="107"/>
        <v>70</v>
      </c>
      <c r="C158" s="220" t="s">
        <v>190</v>
      </c>
      <c r="D158" s="321"/>
      <c r="E158" s="220">
        <v>92</v>
      </c>
      <c r="F158" s="220">
        <v>0</v>
      </c>
      <c r="G158" s="219">
        <f t="shared" si="103"/>
        <v>0</v>
      </c>
      <c r="H158" s="219">
        <f>SUMIF(DSNX1,$C158,DSNX5)</f>
        <v>0</v>
      </c>
      <c r="I158" s="219">
        <f t="shared" si="104"/>
        <v>0</v>
      </c>
      <c r="J158" s="219">
        <f t="shared" si="105"/>
        <v>0</v>
      </c>
      <c r="K158" s="220">
        <f t="shared" si="101"/>
        <v>92</v>
      </c>
      <c r="L158" s="220">
        <f t="shared" si="102"/>
        <v>0</v>
      </c>
      <c r="N158" s="363"/>
      <c r="Q158" s="220"/>
      <c r="R158" s="324"/>
    </row>
    <row r="159" spans="1:18" ht="19.5" customHeight="1">
      <c r="A159" s="226" t="str">
        <f t="shared" si="106"/>
        <v>NL</v>
      </c>
      <c r="B159" s="29">
        <f t="shared" si="107"/>
        <v>71</v>
      </c>
      <c r="C159" s="220" t="s">
        <v>191</v>
      </c>
      <c r="D159" s="321"/>
      <c r="E159" s="220">
        <v>150</v>
      </c>
      <c r="F159" s="220">
        <v>0</v>
      </c>
      <c r="G159" s="219">
        <f t="shared" si="103"/>
        <v>0</v>
      </c>
      <c r="H159" s="219">
        <f>SUMIF(DSNX1,$C159,DSNX5)</f>
        <v>0</v>
      </c>
      <c r="I159" s="219">
        <f t="shared" si="104"/>
        <v>0</v>
      </c>
      <c r="J159" s="219">
        <f t="shared" si="105"/>
        <v>0</v>
      </c>
      <c r="K159" s="220">
        <f t="shared" si="101"/>
        <v>150</v>
      </c>
      <c r="L159" s="220">
        <f t="shared" si="102"/>
        <v>0</v>
      </c>
      <c r="N159" s="363"/>
      <c r="Q159" s="220"/>
      <c r="R159" s="324"/>
    </row>
    <row r="160" spans="1:18" ht="19.5" customHeight="1">
      <c r="A160" s="226" t="str">
        <f t="shared" si="106"/>
        <v>NL</v>
      </c>
      <c r="B160" s="29">
        <f t="shared" si="107"/>
        <v>72</v>
      </c>
      <c r="C160" s="220" t="s">
        <v>192</v>
      </c>
      <c r="D160" s="321"/>
      <c r="E160" s="220">
        <v>1140</v>
      </c>
      <c r="F160" s="220">
        <v>0</v>
      </c>
      <c r="G160" s="219">
        <f t="shared" si="103"/>
        <v>0</v>
      </c>
      <c r="H160" s="219">
        <f>SUMIF(DSNX1,$C160,DSNX5)</f>
        <v>0</v>
      </c>
      <c r="I160" s="219">
        <f t="shared" si="104"/>
        <v>0</v>
      </c>
      <c r="J160" s="219">
        <f t="shared" si="105"/>
        <v>0</v>
      </c>
      <c r="K160" s="220">
        <f t="shared" si="101"/>
        <v>1140</v>
      </c>
      <c r="L160" s="220">
        <f t="shared" si="102"/>
        <v>0</v>
      </c>
      <c r="N160" s="363"/>
      <c r="Q160" s="220"/>
      <c r="R160" s="324"/>
    </row>
    <row r="161" spans="1:18" ht="19.5" customHeight="1">
      <c r="A161" s="226" t="str">
        <f t="shared" si="106"/>
        <v>NL</v>
      </c>
      <c r="B161" s="29">
        <f t="shared" si="107"/>
        <v>73</v>
      </c>
      <c r="C161" s="220" t="s">
        <v>193</v>
      </c>
      <c r="D161" s="321"/>
      <c r="E161" s="220">
        <v>630</v>
      </c>
      <c r="F161" s="220">
        <v>0</v>
      </c>
      <c r="G161" s="219">
        <f t="shared" si="103"/>
        <v>0</v>
      </c>
      <c r="H161" s="219">
        <f>SUMIF(DSNX1,$C161,DSNX5)</f>
        <v>0</v>
      </c>
      <c r="I161" s="219">
        <f t="shared" si="104"/>
        <v>0</v>
      </c>
      <c r="J161" s="219">
        <f t="shared" si="105"/>
        <v>0</v>
      </c>
      <c r="K161" s="220">
        <f t="shared" ref="K161:K183" si="108">E161+G161-I161</f>
        <v>630</v>
      </c>
      <c r="L161" s="220">
        <f t="shared" ref="L161:L183" si="109">F161+H161-J161</f>
        <v>0</v>
      </c>
      <c r="N161" s="363"/>
      <c r="Q161" s="220"/>
      <c r="R161" s="324"/>
    </row>
    <row r="162" spans="1:18" ht="19.5" customHeight="1">
      <c r="A162" s="226" t="str">
        <f t="shared" si="106"/>
        <v>NL</v>
      </c>
      <c r="B162" s="29">
        <f t="shared" si="107"/>
        <v>74</v>
      </c>
      <c r="C162" s="220" t="s">
        <v>194</v>
      </c>
      <c r="D162" s="321"/>
      <c r="E162" s="220">
        <v>299</v>
      </c>
      <c r="F162" s="220">
        <v>0</v>
      </c>
      <c r="G162" s="219">
        <f t="shared" si="103"/>
        <v>0</v>
      </c>
      <c r="H162" s="219">
        <f>SUMIF(DSNX1,$C162,DSNX5)</f>
        <v>0</v>
      </c>
      <c r="I162" s="219">
        <f t="shared" si="104"/>
        <v>0</v>
      </c>
      <c r="J162" s="219">
        <f t="shared" si="105"/>
        <v>0</v>
      </c>
      <c r="K162" s="220">
        <f t="shared" si="108"/>
        <v>299</v>
      </c>
      <c r="L162" s="220">
        <f t="shared" si="109"/>
        <v>0</v>
      </c>
      <c r="N162" s="363"/>
      <c r="Q162" s="220"/>
      <c r="R162" s="324"/>
    </row>
    <row r="163" spans="1:18" ht="19.5" customHeight="1">
      <c r="A163" s="226" t="str">
        <f t="shared" si="106"/>
        <v>NL</v>
      </c>
      <c r="B163" s="29">
        <f t="shared" si="107"/>
        <v>75</v>
      </c>
      <c r="C163" s="220" t="s">
        <v>195</v>
      </c>
      <c r="D163" s="321"/>
      <c r="E163" s="220">
        <v>10</v>
      </c>
      <c r="F163" s="220">
        <v>0</v>
      </c>
      <c r="G163" s="219">
        <f t="shared" si="103"/>
        <v>0</v>
      </c>
      <c r="H163" s="219">
        <f>SUMIF(DSNX1,$C163,DSNX5)</f>
        <v>0</v>
      </c>
      <c r="I163" s="219">
        <f t="shared" si="104"/>
        <v>0</v>
      </c>
      <c r="J163" s="219">
        <f t="shared" si="105"/>
        <v>0</v>
      </c>
      <c r="K163" s="220">
        <f t="shared" si="108"/>
        <v>10</v>
      </c>
      <c r="L163" s="220">
        <f t="shared" si="109"/>
        <v>0</v>
      </c>
      <c r="N163" s="363"/>
      <c r="Q163" s="220"/>
      <c r="R163" s="324"/>
    </row>
    <row r="164" spans="1:18" ht="19.5" customHeight="1">
      <c r="A164" s="226" t="str">
        <f t="shared" si="106"/>
        <v>NL</v>
      </c>
      <c r="B164" s="29">
        <f t="shared" si="107"/>
        <v>76</v>
      </c>
      <c r="C164" s="220" t="s">
        <v>196</v>
      </c>
      <c r="D164" s="321"/>
      <c r="E164" s="220">
        <v>105</v>
      </c>
      <c r="F164" s="220">
        <v>0</v>
      </c>
      <c r="G164" s="219">
        <f t="shared" si="103"/>
        <v>0</v>
      </c>
      <c r="H164" s="219">
        <f>SUMIF(DSNX1,$C164,DSNX5)</f>
        <v>0</v>
      </c>
      <c r="I164" s="219">
        <f t="shared" si="104"/>
        <v>0</v>
      </c>
      <c r="J164" s="219">
        <f t="shared" si="105"/>
        <v>0</v>
      </c>
      <c r="K164" s="220">
        <f t="shared" si="108"/>
        <v>105</v>
      </c>
      <c r="L164" s="220">
        <f t="shared" si="109"/>
        <v>0</v>
      </c>
      <c r="N164" s="363"/>
      <c r="Q164" s="220"/>
      <c r="R164" s="324"/>
    </row>
    <row r="165" spans="1:18" ht="19.5" customHeight="1">
      <c r="A165" s="226" t="str">
        <f t="shared" si="106"/>
        <v>NL</v>
      </c>
      <c r="B165" s="29">
        <f t="shared" si="107"/>
        <v>77</v>
      </c>
      <c r="C165" s="220" t="s">
        <v>197</v>
      </c>
      <c r="D165" s="321"/>
      <c r="E165" s="220">
        <v>23</v>
      </c>
      <c r="F165" s="220">
        <v>0</v>
      </c>
      <c r="G165" s="219">
        <f t="shared" si="103"/>
        <v>0</v>
      </c>
      <c r="H165" s="219">
        <f>SUMIF(DSNX1,$C165,DSNX5)</f>
        <v>0</v>
      </c>
      <c r="I165" s="219">
        <f t="shared" si="104"/>
        <v>0</v>
      </c>
      <c r="J165" s="219">
        <f t="shared" si="105"/>
        <v>0</v>
      </c>
      <c r="K165" s="220">
        <f t="shared" si="108"/>
        <v>23</v>
      </c>
      <c r="L165" s="220">
        <f t="shared" si="109"/>
        <v>0</v>
      </c>
      <c r="N165" s="363"/>
      <c r="Q165" s="220"/>
      <c r="R165" s="324"/>
    </row>
    <row r="166" spans="1:18" ht="19.5" customHeight="1">
      <c r="A166" s="226" t="str">
        <f t="shared" si="106"/>
        <v>NL</v>
      </c>
      <c r="B166" s="29">
        <f t="shared" si="107"/>
        <v>78</v>
      </c>
      <c r="C166" s="220" t="s">
        <v>198</v>
      </c>
      <c r="D166" s="321"/>
      <c r="E166" s="220">
        <v>677</v>
      </c>
      <c r="F166" s="220">
        <v>0</v>
      </c>
      <c r="G166" s="219">
        <f t="shared" si="103"/>
        <v>0</v>
      </c>
      <c r="H166" s="219">
        <f>SUMIF(DSNX1,$C166,DSNX5)</f>
        <v>0</v>
      </c>
      <c r="I166" s="219">
        <f t="shared" si="104"/>
        <v>0</v>
      </c>
      <c r="J166" s="219">
        <f t="shared" si="105"/>
        <v>0</v>
      </c>
      <c r="K166" s="220">
        <f t="shared" si="108"/>
        <v>677</v>
      </c>
      <c r="L166" s="220">
        <f t="shared" si="109"/>
        <v>0</v>
      </c>
      <c r="N166" s="363"/>
      <c r="Q166" s="220"/>
      <c r="R166" s="324"/>
    </row>
    <row r="167" spans="1:18" ht="19.5" customHeight="1">
      <c r="A167" s="226" t="str">
        <f t="shared" si="106"/>
        <v>NL</v>
      </c>
      <c r="B167" s="29">
        <f t="shared" si="107"/>
        <v>79</v>
      </c>
      <c r="C167" s="220" t="s">
        <v>199</v>
      </c>
      <c r="D167" s="321"/>
      <c r="E167" s="220">
        <v>813</v>
      </c>
      <c r="F167" s="220">
        <v>0</v>
      </c>
      <c r="G167" s="219">
        <f t="shared" si="103"/>
        <v>0</v>
      </c>
      <c r="H167" s="219">
        <f>SUMIF(DSNX1,$C167,DSNX5)</f>
        <v>0</v>
      </c>
      <c r="I167" s="219">
        <f t="shared" si="104"/>
        <v>0</v>
      </c>
      <c r="J167" s="219">
        <f t="shared" si="105"/>
        <v>0</v>
      </c>
      <c r="K167" s="220">
        <f t="shared" si="108"/>
        <v>813</v>
      </c>
      <c r="L167" s="220">
        <f t="shared" si="109"/>
        <v>0</v>
      </c>
      <c r="N167" s="363"/>
      <c r="Q167" s="220"/>
      <c r="R167" s="324"/>
    </row>
    <row r="168" spans="1:18" ht="19.5" customHeight="1">
      <c r="A168" s="226" t="str">
        <f t="shared" si="106"/>
        <v>NL</v>
      </c>
      <c r="B168" s="29">
        <f t="shared" si="107"/>
        <v>80</v>
      </c>
      <c r="C168" s="220" t="s">
        <v>209</v>
      </c>
      <c r="D168" s="321"/>
      <c r="E168" s="220">
        <v>454</v>
      </c>
      <c r="F168" s="220">
        <v>0</v>
      </c>
      <c r="G168" s="219">
        <f t="shared" si="103"/>
        <v>0</v>
      </c>
      <c r="H168" s="219">
        <f>SUMIF(DSNX1,$C168,DSNX5)</f>
        <v>0</v>
      </c>
      <c r="I168" s="219">
        <f t="shared" si="104"/>
        <v>0</v>
      </c>
      <c r="J168" s="219">
        <f t="shared" si="105"/>
        <v>0</v>
      </c>
      <c r="K168" s="220">
        <f t="shared" si="108"/>
        <v>454</v>
      </c>
      <c r="L168" s="220">
        <f t="shared" si="109"/>
        <v>0</v>
      </c>
      <c r="N168" s="363"/>
      <c r="Q168" s="220"/>
      <c r="R168" s="324"/>
    </row>
    <row r="169" spans="1:18" ht="19.5" customHeight="1">
      <c r="A169" s="226" t="str">
        <f t="shared" si="106"/>
        <v>NL</v>
      </c>
      <c r="B169" s="29">
        <f t="shared" si="107"/>
        <v>81</v>
      </c>
      <c r="C169" s="220" t="s">
        <v>200</v>
      </c>
      <c r="D169" s="321"/>
      <c r="E169" s="220"/>
      <c r="F169" s="220">
        <v>0</v>
      </c>
      <c r="G169" s="219">
        <f t="shared" si="103"/>
        <v>0</v>
      </c>
      <c r="H169" s="219">
        <f>SUMIF(DSNX1,$C169,DSNX5)</f>
        <v>0</v>
      </c>
      <c r="I169" s="219">
        <f t="shared" si="104"/>
        <v>0</v>
      </c>
      <c r="J169" s="219">
        <f t="shared" si="105"/>
        <v>0</v>
      </c>
      <c r="K169" s="220">
        <f t="shared" si="108"/>
        <v>0</v>
      </c>
      <c r="L169" s="220">
        <f t="shared" si="109"/>
        <v>0</v>
      </c>
      <c r="N169" s="363"/>
      <c r="Q169" s="220"/>
      <c r="R169" s="324"/>
    </row>
    <row r="170" spans="1:18" ht="19.5" customHeight="1">
      <c r="A170" s="226" t="str">
        <f t="shared" si="106"/>
        <v>NL</v>
      </c>
      <c r="B170" s="29">
        <f t="shared" si="107"/>
        <v>82</v>
      </c>
      <c r="C170" s="220" t="s">
        <v>210</v>
      </c>
      <c r="D170" s="321"/>
      <c r="E170" s="220">
        <v>943</v>
      </c>
      <c r="F170" s="220">
        <v>0</v>
      </c>
      <c r="G170" s="219">
        <f t="shared" si="103"/>
        <v>0</v>
      </c>
      <c r="H170" s="219">
        <f>SUMIF(DSNX1,$C170,DSNX5)</f>
        <v>0</v>
      </c>
      <c r="I170" s="219">
        <f t="shared" si="104"/>
        <v>0</v>
      </c>
      <c r="J170" s="219">
        <f t="shared" si="105"/>
        <v>0</v>
      </c>
      <c r="K170" s="220">
        <f t="shared" si="108"/>
        <v>943</v>
      </c>
      <c r="L170" s="220">
        <f t="shared" si="109"/>
        <v>0</v>
      </c>
      <c r="N170" s="363"/>
      <c r="Q170" s="220"/>
      <c r="R170" s="324"/>
    </row>
    <row r="171" spans="1:18" ht="19.5" customHeight="1">
      <c r="A171" s="226" t="str">
        <f t="shared" si="106"/>
        <v>NL</v>
      </c>
      <c r="B171" s="29">
        <f t="shared" si="107"/>
        <v>83</v>
      </c>
      <c r="C171" s="220" t="s">
        <v>201</v>
      </c>
      <c r="D171" s="321"/>
      <c r="E171" s="220">
        <v>57</v>
      </c>
      <c r="F171" s="220">
        <v>0</v>
      </c>
      <c r="G171" s="219">
        <f t="shared" si="103"/>
        <v>0</v>
      </c>
      <c r="H171" s="219">
        <f>SUMIF(DSNX1,$C171,DSNX5)</f>
        <v>0</v>
      </c>
      <c r="I171" s="219">
        <f t="shared" si="104"/>
        <v>0</v>
      </c>
      <c r="J171" s="219">
        <f t="shared" si="105"/>
        <v>0</v>
      </c>
      <c r="K171" s="220">
        <f t="shared" si="108"/>
        <v>57</v>
      </c>
      <c r="L171" s="220">
        <f t="shared" si="109"/>
        <v>0</v>
      </c>
      <c r="N171" s="363"/>
      <c r="Q171" s="220"/>
      <c r="R171" s="324"/>
    </row>
    <row r="172" spans="1:18" ht="19.5" customHeight="1">
      <c r="A172" s="226" t="str">
        <f t="shared" si="106"/>
        <v>NL</v>
      </c>
      <c r="B172" s="29">
        <f t="shared" si="107"/>
        <v>84</v>
      </c>
      <c r="C172" s="220" t="s">
        <v>202</v>
      </c>
      <c r="D172" s="321"/>
      <c r="E172" s="220">
        <v>44</v>
      </c>
      <c r="F172" s="220">
        <v>0</v>
      </c>
      <c r="G172" s="219">
        <f t="shared" si="103"/>
        <v>0</v>
      </c>
      <c r="H172" s="219">
        <f>SUMIF(DSNX1,$C172,DSNX5)</f>
        <v>0</v>
      </c>
      <c r="I172" s="219">
        <f t="shared" si="104"/>
        <v>0</v>
      </c>
      <c r="J172" s="219">
        <f t="shared" si="105"/>
        <v>0</v>
      </c>
      <c r="K172" s="220">
        <f t="shared" si="108"/>
        <v>44</v>
      </c>
      <c r="L172" s="220">
        <f t="shared" si="109"/>
        <v>0</v>
      </c>
      <c r="N172" s="363"/>
      <c r="Q172" s="220"/>
      <c r="R172" s="324"/>
    </row>
    <row r="173" spans="1:18" ht="19.5" customHeight="1">
      <c r="A173" s="226" t="str">
        <f t="shared" si="106"/>
        <v>NL</v>
      </c>
      <c r="B173" s="29">
        <f t="shared" si="107"/>
        <v>85</v>
      </c>
      <c r="C173" s="220" t="s">
        <v>203</v>
      </c>
      <c r="D173" s="321"/>
      <c r="E173" s="220">
        <v>160</v>
      </c>
      <c r="F173" s="220">
        <v>0</v>
      </c>
      <c r="G173" s="219">
        <f t="shared" si="103"/>
        <v>0</v>
      </c>
      <c r="H173" s="219">
        <f>SUMIF(DSNX1,$C173,DSNX5)</f>
        <v>0</v>
      </c>
      <c r="I173" s="219">
        <f t="shared" si="104"/>
        <v>0</v>
      </c>
      <c r="J173" s="219">
        <f t="shared" si="105"/>
        <v>0</v>
      </c>
      <c r="K173" s="220">
        <f t="shared" si="108"/>
        <v>160</v>
      </c>
      <c r="L173" s="220">
        <f t="shared" si="109"/>
        <v>0</v>
      </c>
      <c r="N173" s="363"/>
      <c r="Q173" s="220"/>
      <c r="R173" s="324"/>
    </row>
    <row r="174" spans="1:18" ht="19.5" customHeight="1">
      <c r="A174" s="226" t="str">
        <f t="shared" si="106"/>
        <v>NL</v>
      </c>
      <c r="B174" s="29">
        <f t="shared" si="107"/>
        <v>86</v>
      </c>
      <c r="C174" s="220" t="s">
        <v>204</v>
      </c>
      <c r="D174" s="321"/>
      <c r="E174" s="220">
        <v>3790</v>
      </c>
      <c r="F174" s="220">
        <v>0</v>
      </c>
      <c r="G174" s="219">
        <f t="shared" si="103"/>
        <v>0</v>
      </c>
      <c r="H174" s="219">
        <f>SUMIF(DSNX1,$C174,DSNX5)</f>
        <v>0</v>
      </c>
      <c r="I174" s="219">
        <f t="shared" si="104"/>
        <v>0</v>
      </c>
      <c r="J174" s="219">
        <f t="shared" si="105"/>
        <v>0</v>
      </c>
      <c r="K174" s="220">
        <f t="shared" si="108"/>
        <v>3790</v>
      </c>
      <c r="L174" s="220">
        <f t="shared" si="109"/>
        <v>0</v>
      </c>
      <c r="N174" s="363"/>
      <c r="Q174" s="220"/>
      <c r="R174" s="324"/>
    </row>
    <row r="175" spans="1:18" ht="19.5" customHeight="1">
      <c r="A175" s="226" t="str">
        <f t="shared" si="106"/>
        <v>NL</v>
      </c>
      <c r="B175" s="29">
        <f t="shared" si="107"/>
        <v>87</v>
      </c>
      <c r="C175" s="220" t="s">
        <v>208</v>
      </c>
      <c r="D175" s="321"/>
      <c r="E175" s="220">
        <v>287</v>
      </c>
      <c r="F175" s="220">
        <v>0</v>
      </c>
      <c r="G175" s="219">
        <f t="shared" si="103"/>
        <v>0</v>
      </c>
      <c r="H175" s="219">
        <f>SUMIF(DSNX1,$C175,DSNX5)</f>
        <v>0</v>
      </c>
      <c r="I175" s="219">
        <f t="shared" si="104"/>
        <v>0</v>
      </c>
      <c r="J175" s="219">
        <f t="shared" si="105"/>
        <v>0</v>
      </c>
      <c r="K175" s="220">
        <f t="shared" si="108"/>
        <v>287</v>
      </c>
      <c r="L175" s="220">
        <f t="shared" si="109"/>
        <v>0</v>
      </c>
      <c r="N175" s="363"/>
      <c r="Q175" s="220"/>
      <c r="R175" s="324"/>
    </row>
    <row r="176" spans="1:18" ht="19.5" customHeight="1">
      <c r="A176" s="226" t="str">
        <f t="shared" si="106"/>
        <v>NL</v>
      </c>
      <c r="B176" s="29">
        <f t="shared" si="107"/>
        <v>88</v>
      </c>
      <c r="C176" s="220" t="s">
        <v>245</v>
      </c>
      <c r="D176" s="321"/>
      <c r="E176" s="220">
        <v>36</v>
      </c>
      <c r="F176" s="220">
        <v>0</v>
      </c>
      <c r="G176" s="219">
        <f t="shared" si="103"/>
        <v>0</v>
      </c>
      <c r="H176" s="219">
        <f>SUMIF(DSNX1,$C176,DSNX5)</f>
        <v>0</v>
      </c>
      <c r="I176" s="219">
        <f t="shared" si="104"/>
        <v>0</v>
      </c>
      <c r="J176" s="219">
        <f t="shared" si="105"/>
        <v>0</v>
      </c>
      <c r="K176" s="220">
        <f t="shared" si="108"/>
        <v>36</v>
      </c>
      <c r="L176" s="220">
        <f t="shared" si="109"/>
        <v>0</v>
      </c>
      <c r="N176" s="363"/>
      <c r="Q176" s="220"/>
      <c r="R176" s="324"/>
    </row>
    <row r="177" spans="1:18" ht="19.5" customHeight="1">
      <c r="A177" s="226" t="str">
        <f t="shared" si="106"/>
        <v>NL</v>
      </c>
      <c r="B177" s="29">
        <f t="shared" si="107"/>
        <v>89</v>
      </c>
      <c r="C177" s="220" t="s">
        <v>205</v>
      </c>
      <c r="D177" s="321"/>
      <c r="E177" s="220">
        <v>20</v>
      </c>
      <c r="F177" s="220">
        <v>0</v>
      </c>
      <c r="G177" s="219">
        <f t="shared" si="103"/>
        <v>0</v>
      </c>
      <c r="H177" s="219">
        <f>SUMIF(DSNX1,$C177,DSNX5)</f>
        <v>0</v>
      </c>
      <c r="I177" s="219">
        <f t="shared" si="104"/>
        <v>0</v>
      </c>
      <c r="J177" s="219">
        <f t="shared" si="105"/>
        <v>0</v>
      </c>
      <c r="K177" s="220">
        <f t="shared" si="108"/>
        <v>20</v>
      </c>
      <c r="L177" s="220">
        <f t="shared" si="109"/>
        <v>0</v>
      </c>
      <c r="N177" s="363"/>
      <c r="Q177" s="220"/>
      <c r="R177" s="324"/>
    </row>
    <row r="178" spans="1:18" ht="19.5" customHeight="1">
      <c r="A178" s="226" t="str">
        <f t="shared" si="106"/>
        <v>NL</v>
      </c>
      <c r="B178" s="29">
        <f t="shared" si="107"/>
        <v>90</v>
      </c>
      <c r="C178" s="220" t="s">
        <v>206</v>
      </c>
      <c r="D178" s="321"/>
      <c r="E178" s="220">
        <v>15</v>
      </c>
      <c r="F178" s="220">
        <v>0</v>
      </c>
      <c r="G178" s="219">
        <f t="shared" si="103"/>
        <v>0</v>
      </c>
      <c r="H178" s="219">
        <f>SUMIF(DSNX1,$C178,DSNX5)</f>
        <v>0</v>
      </c>
      <c r="I178" s="219">
        <f t="shared" si="104"/>
        <v>0</v>
      </c>
      <c r="J178" s="219">
        <f t="shared" si="105"/>
        <v>0</v>
      </c>
      <c r="K178" s="220">
        <f t="shared" si="108"/>
        <v>15</v>
      </c>
      <c r="L178" s="220">
        <f t="shared" si="109"/>
        <v>0</v>
      </c>
      <c r="N178" s="363"/>
      <c r="Q178" s="220"/>
      <c r="R178" s="324"/>
    </row>
    <row r="179" spans="1:18" ht="19.5" customHeight="1">
      <c r="A179" s="226" t="str">
        <f t="shared" si="106"/>
        <v>NL</v>
      </c>
      <c r="B179" s="29">
        <f t="shared" si="107"/>
        <v>91</v>
      </c>
      <c r="C179" s="220" t="s">
        <v>246</v>
      </c>
      <c r="D179" s="321"/>
      <c r="E179" s="220">
        <v>20</v>
      </c>
      <c r="F179" s="220">
        <v>0</v>
      </c>
      <c r="G179" s="219">
        <f t="shared" si="103"/>
        <v>0</v>
      </c>
      <c r="H179" s="219">
        <f>SUMIF(DSNX1,$C179,DSNX5)</f>
        <v>0</v>
      </c>
      <c r="I179" s="219">
        <f t="shared" si="104"/>
        <v>0</v>
      </c>
      <c r="J179" s="219">
        <f t="shared" si="105"/>
        <v>0</v>
      </c>
      <c r="K179" s="220">
        <f t="shared" si="108"/>
        <v>20</v>
      </c>
      <c r="L179" s="220">
        <f t="shared" si="109"/>
        <v>0</v>
      </c>
      <c r="N179" s="363"/>
      <c r="Q179" s="220"/>
      <c r="R179" s="324"/>
    </row>
    <row r="180" spans="1:18" ht="19.5" customHeight="1">
      <c r="A180" s="226" t="str">
        <f t="shared" si="106"/>
        <v>NL</v>
      </c>
      <c r="B180" s="29">
        <f t="shared" si="107"/>
        <v>92</v>
      </c>
      <c r="C180" s="220" t="s">
        <v>207</v>
      </c>
      <c r="D180" s="321"/>
      <c r="E180" s="220">
        <v>95</v>
      </c>
      <c r="F180" s="220">
        <v>0</v>
      </c>
      <c r="G180" s="219">
        <f t="shared" si="103"/>
        <v>0</v>
      </c>
      <c r="H180" s="219">
        <f>SUMIF(DSNX1,$C180,DSNX5)</f>
        <v>0</v>
      </c>
      <c r="I180" s="219">
        <f t="shared" si="104"/>
        <v>0</v>
      </c>
      <c r="J180" s="219">
        <f t="shared" si="105"/>
        <v>0</v>
      </c>
      <c r="K180" s="220">
        <f t="shared" si="108"/>
        <v>95</v>
      </c>
      <c r="L180" s="220">
        <f t="shared" si="109"/>
        <v>0</v>
      </c>
      <c r="N180" s="363"/>
      <c r="Q180" s="220"/>
      <c r="R180" s="324"/>
    </row>
    <row r="181" spans="1:18" ht="19.5" customHeight="1">
      <c r="A181" s="226" t="s">
        <v>211</v>
      </c>
      <c r="B181" s="29">
        <f t="shared" si="107"/>
        <v>93</v>
      </c>
      <c r="C181" s="220" t="s">
        <v>213</v>
      </c>
      <c r="D181" s="321"/>
      <c r="E181" s="220">
        <v>10900</v>
      </c>
      <c r="F181" s="220">
        <v>0</v>
      </c>
      <c r="G181" s="219">
        <f t="shared" si="103"/>
        <v>0</v>
      </c>
      <c r="H181" s="219">
        <f>SUMIF(DSNX1,$C181,DSNX5)</f>
        <v>0</v>
      </c>
      <c r="I181" s="219">
        <f t="shared" si="104"/>
        <v>2</v>
      </c>
      <c r="J181" s="219">
        <f t="shared" si="105"/>
        <v>0</v>
      </c>
      <c r="K181" s="220">
        <f t="shared" si="108"/>
        <v>10898</v>
      </c>
      <c r="L181" s="220">
        <f t="shared" si="109"/>
        <v>0</v>
      </c>
      <c r="N181" s="363"/>
      <c r="Q181" s="220"/>
      <c r="R181" s="324"/>
    </row>
    <row r="182" spans="1:18" ht="19.5" customHeight="1">
      <c r="A182" s="226" t="s">
        <v>211</v>
      </c>
      <c r="B182" s="29">
        <f t="shared" si="107"/>
        <v>94</v>
      </c>
      <c r="C182" s="220" t="s">
        <v>212</v>
      </c>
      <c r="D182" s="321"/>
      <c r="E182" s="220">
        <v>156</v>
      </c>
      <c r="F182" s="220">
        <v>0</v>
      </c>
      <c r="G182" s="219">
        <f t="shared" si="103"/>
        <v>0</v>
      </c>
      <c r="H182" s="219">
        <f>SUMIF(DSNX1,$C182,DSNX5)</f>
        <v>0</v>
      </c>
      <c r="I182" s="219">
        <f t="shared" si="104"/>
        <v>0</v>
      </c>
      <c r="J182" s="219">
        <f t="shared" si="105"/>
        <v>0</v>
      </c>
      <c r="K182" s="220">
        <f t="shared" si="108"/>
        <v>156</v>
      </c>
      <c r="L182" s="220">
        <f t="shared" si="109"/>
        <v>0</v>
      </c>
      <c r="N182" s="363"/>
      <c r="Q182" s="220"/>
      <c r="R182" s="324"/>
    </row>
    <row r="183" spans="1:18" ht="19.5" customHeight="1">
      <c r="A183" s="226" t="s">
        <v>211</v>
      </c>
      <c r="B183" s="29">
        <f t="shared" si="107"/>
        <v>95</v>
      </c>
      <c r="C183" s="220" t="s">
        <v>247</v>
      </c>
      <c r="D183" s="321"/>
      <c r="E183" s="220">
        <v>817</v>
      </c>
      <c r="F183" s="220">
        <v>0</v>
      </c>
      <c r="G183" s="219">
        <f t="shared" si="103"/>
        <v>0</v>
      </c>
      <c r="H183" s="219">
        <f>SUMIF(DSNX1,$C183,DSNX5)</f>
        <v>0</v>
      </c>
      <c r="I183" s="219">
        <f t="shared" si="104"/>
        <v>0</v>
      </c>
      <c r="J183" s="219">
        <f t="shared" si="105"/>
        <v>0</v>
      </c>
      <c r="K183" s="220">
        <f t="shared" si="108"/>
        <v>817</v>
      </c>
      <c r="L183" s="220">
        <f t="shared" si="109"/>
        <v>0</v>
      </c>
      <c r="N183" s="363"/>
      <c r="Q183" s="220"/>
      <c r="R183" s="324"/>
    </row>
    <row r="184" spans="1:18" ht="18" customHeight="1">
      <c r="B184" s="27"/>
      <c r="C184" s="223" t="s">
        <v>50</v>
      </c>
      <c r="D184" s="218"/>
      <c r="E184" s="223">
        <v>0</v>
      </c>
      <c r="F184" s="223">
        <v>0</v>
      </c>
      <c r="G184" s="223">
        <f t="shared" ref="G184:L184" si="110">SUM(G89:G97)</f>
        <v>0</v>
      </c>
      <c r="H184" s="223">
        <f t="shared" si="110"/>
        <v>0</v>
      </c>
      <c r="I184" s="223">
        <f t="shared" si="110"/>
        <v>0</v>
      </c>
      <c r="J184" s="223">
        <f t="shared" si="110"/>
        <v>0</v>
      </c>
      <c r="K184" s="223"/>
      <c r="L184" s="223">
        <f t="shared" si="110"/>
        <v>0</v>
      </c>
      <c r="M184" s="313" t="str">
        <f t="shared" si="95"/>
        <v>TP</v>
      </c>
      <c r="N184" s="364" t="s">
        <v>149</v>
      </c>
      <c r="Q184" s="220" t="s">
        <v>109</v>
      </c>
      <c r="R184" s="324">
        <v>11</v>
      </c>
    </row>
    <row r="185" spans="1:18" ht="19.5" customHeight="1">
      <c r="B185" s="42"/>
      <c r="C185" s="225"/>
      <c r="D185" s="365"/>
      <c r="E185" s="225"/>
      <c r="F185" s="225">
        <f>[1]CDPS!$C$26</f>
        <v>15905373962</v>
      </c>
      <c r="G185" s="225" t="e">
        <f>#REF!-F185</f>
        <v>#REF!</v>
      </c>
      <c r="H185" s="225">
        <f>[2]CDPS!$E$26</f>
        <v>31718277640</v>
      </c>
      <c r="I185" s="225" t="e">
        <f>#REF!-H185</f>
        <v>#REF!</v>
      </c>
      <c r="J185" s="225">
        <f>[2]CDPS!$F$26</f>
        <v>34371468955</v>
      </c>
      <c r="K185" s="225" t="e">
        <f>#REF!-J185</f>
        <v>#REF!</v>
      </c>
      <c r="L185" s="225"/>
      <c r="M185" s="313" t="str">
        <f t="shared" ref="M185" si="111">IF(N185&lt;&gt;"","VL","")</f>
        <v/>
      </c>
      <c r="N185" s="219"/>
    </row>
    <row r="186" spans="1:18" ht="15">
      <c r="M186" s="366"/>
      <c r="N186" s="367"/>
    </row>
    <row r="187" spans="1:18" ht="15">
      <c r="M187" s="366"/>
      <c r="N187" s="367"/>
    </row>
    <row r="188" spans="1:18" ht="15">
      <c r="C188" s="368"/>
      <c r="D188" s="368"/>
      <c r="E188" s="368"/>
      <c r="F188" s="369"/>
      <c r="G188" s="369"/>
      <c r="H188" s="369"/>
      <c r="I188" s="369"/>
      <c r="J188" s="368" t="s">
        <v>87</v>
      </c>
      <c r="K188" s="368"/>
      <c r="L188" s="368"/>
      <c r="N188" s="367"/>
    </row>
    <row r="189" spans="1:18" ht="15">
      <c r="C189" s="227" t="s">
        <v>23</v>
      </c>
      <c r="D189" s="227"/>
      <c r="E189" s="227"/>
      <c r="F189" s="368" t="s">
        <v>24</v>
      </c>
      <c r="G189" s="368"/>
      <c r="H189" s="368"/>
      <c r="I189" s="369"/>
      <c r="J189" s="368" t="s">
        <v>25</v>
      </c>
      <c r="K189" s="368"/>
      <c r="L189" s="368"/>
      <c r="N189" s="367"/>
    </row>
    <row r="190" spans="1:18" ht="15">
      <c r="C190" s="227" t="s">
        <v>26</v>
      </c>
      <c r="D190" s="227" t="s">
        <v>27</v>
      </c>
      <c r="E190" s="227"/>
      <c r="F190" s="368" t="s">
        <v>26</v>
      </c>
      <c r="G190" s="368"/>
      <c r="H190" s="368"/>
      <c r="J190" s="368" t="s">
        <v>28</v>
      </c>
      <c r="K190" s="368"/>
      <c r="L190" s="368"/>
    </row>
    <row r="191" spans="1:18">
      <c r="N191" s="367"/>
    </row>
    <row r="192" spans="1:18">
      <c r="N192" s="367"/>
    </row>
    <row r="193" spans="14:14">
      <c r="N193" s="367"/>
    </row>
    <row r="194" spans="14:14">
      <c r="N194" s="367"/>
    </row>
    <row r="195" spans="14:14">
      <c r="N195" s="367"/>
    </row>
    <row r="196" spans="14:14">
      <c r="N196" s="367"/>
    </row>
    <row r="197" spans="14:14">
      <c r="N197" s="367"/>
    </row>
    <row r="198" spans="14:14">
      <c r="N198" s="367"/>
    </row>
    <row r="199" spans="14:14">
      <c r="N199" s="367"/>
    </row>
    <row r="200" spans="14:14">
      <c r="N200" s="367"/>
    </row>
    <row r="201" spans="14:14">
      <c r="N201" s="367"/>
    </row>
    <row r="202" spans="14:14">
      <c r="N202" s="367"/>
    </row>
    <row r="203" spans="14:14">
      <c r="N203" s="367"/>
    </row>
    <row r="204" spans="14:14">
      <c r="N204" s="367"/>
    </row>
    <row r="205" spans="14:14">
      <c r="N205" s="367"/>
    </row>
  </sheetData>
  <autoFilter ref="B11:O11"/>
  <sortState ref="C33:L52">
    <sortCondition ref="C33:C52"/>
  </sortState>
  <mergeCells count="26">
    <mergeCell ref="B8:B10"/>
    <mergeCell ref="G9:H9"/>
    <mergeCell ref="I9:J9"/>
    <mergeCell ref="C8:C10"/>
    <mergeCell ref="D8:D9"/>
    <mergeCell ref="E9:F9"/>
    <mergeCell ref="H1:L1"/>
    <mergeCell ref="H2:L2"/>
    <mergeCell ref="H3:L3"/>
    <mergeCell ref="C7:L7"/>
    <mergeCell ref="B4:L4"/>
    <mergeCell ref="B5:L5"/>
    <mergeCell ref="B6:L6"/>
    <mergeCell ref="R8:R10"/>
    <mergeCell ref="F190:H190"/>
    <mergeCell ref="J188:L188"/>
    <mergeCell ref="J189:L189"/>
    <mergeCell ref="J190:L190"/>
    <mergeCell ref="P8:P10"/>
    <mergeCell ref="Q8:Q10"/>
    <mergeCell ref="O8:O10"/>
    <mergeCell ref="N8:N10"/>
    <mergeCell ref="K9:L9"/>
    <mergeCell ref="E8:L8"/>
    <mergeCell ref="C188:E188"/>
    <mergeCell ref="F189:H189"/>
  </mergeCells>
  <phoneticPr fontId="30" type="noConversion"/>
  <pageMargins left="0.71" right="0" top="0" bottom="0" header="0" footer="0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33"/>
  </sheetPr>
  <dimension ref="A2:P36"/>
  <sheetViews>
    <sheetView workbookViewId="0">
      <pane ySplit="31" topLeftCell="A32" activePane="bottomLeft" state="frozen"/>
      <selection pane="bottomLeft" activeCell="L5" sqref="L5"/>
    </sheetView>
  </sheetViews>
  <sheetFormatPr defaultRowHeight="12"/>
  <cols>
    <col min="1" max="1" width="4.7109375" style="120" customWidth="1"/>
    <col min="2" max="2" width="27.28515625" style="120" customWidth="1"/>
    <col min="3" max="3" width="9.140625" style="120"/>
    <col min="4" max="4" width="6.7109375" style="120" customWidth="1"/>
    <col min="5" max="5" width="9.85546875" style="120" customWidth="1"/>
    <col min="6" max="6" width="10.7109375" style="120" customWidth="1"/>
    <col min="7" max="7" width="11" style="120" customWidth="1"/>
    <col min="8" max="8" width="14" style="120" customWidth="1"/>
    <col min="9" max="9" width="4.28515625" style="120" customWidth="1"/>
    <col min="10" max="10" width="5.7109375" style="120" customWidth="1"/>
    <col min="11" max="11" width="3.140625" style="120" customWidth="1"/>
    <col min="12" max="12" width="5.7109375" style="120" customWidth="1"/>
    <col min="13" max="13" width="2.7109375" style="120" customWidth="1"/>
    <col min="14" max="14" width="4" style="120" customWidth="1"/>
    <col min="15" max="15" width="3.7109375" style="120" customWidth="1"/>
    <col min="16" max="16384" width="9.140625" style="120"/>
  </cols>
  <sheetData>
    <row r="2" spans="1:16" ht="11.25" customHeight="1">
      <c r="A2" s="119" t="s">
        <v>54</v>
      </c>
      <c r="G2" s="121" t="str">
        <f>+IF(LEFT($D$7,1)="N","Mẫu số 01 - VT","Mẫu số 02 - VT")</f>
        <v>Mẫu số 02 - VT</v>
      </c>
    </row>
    <row r="3" spans="1:16" ht="11.25" customHeight="1">
      <c r="A3" s="122" t="s">
        <v>89</v>
      </c>
      <c r="G3" s="123" t="s">
        <v>88</v>
      </c>
      <c r="N3" s="121" t="s">
        <v>126</v>
      </c>
      <c r="O3" s="124"/>
    </row>
    <row r="4" spans="1:16" ht="11.25" customHeight="1">
      <c r="G4" s="123" t="s">
        <v>96</v>
      </c>
      <c r="J4" s="158" t="s">
        <v>99</v>
      </c>
      <c r="M4" s="159"/>
      <c r="N4" s="121" t="s">
        <v>127</v>
      </c>
      <c r="O4" s="124"/>
    </row>
    <row r="5" spans="1:16" ht="18" customHeight="1">
      <c r="D5" s="125" t="str">
        <f>+IF(LEFT($L$5,1)="N","PHIẾU NHẬP KHO","PHIẾU XUẤT KHO")</f>
        <v>PHIẾU XUẤT KHO</v>
      </c>
      <c r="J5" s="162">
        <v>11</v>
      </c>
      <c r="K5" s="163"/>
      <c r="L5" s="164" t="s">
        <v>152</v>
      </c>
      <c r="M5" s="165"/>
      <c r="N5" s="166">
        <v>3</v>
      </c>
      <c r="O5" s="124"/>
      <c r="P5" s="124"/>
    </row>
    <row r="6" spans="1:16" s="127" customFormat="1" ht="12" customHeight="1">
      <c r="D6" s="128" t="str">
        <f>IF(ISNA(VLOOKUP("x",DS,4,0)),"","Ngày  " &amp;DAY(VLOOKUP("x",DS,4,0))&amp;"  tháng  " &amp; MONTH(VLOOKUP("x",DS,4,0))&amp;"  năm  "&amp;YEAR(VLOOKUP("x",DS,4,0)))</f>
        <v/>
      </c>
      <c r="E6" s="129"/>
      <c r="M6" s="130"/>
      <c r="O6" s="160"/>
    </row>
    <row r="7" spans="1:16" s="127" customFormat="1" ht="12" customHeight="1">
      <c r="C7" s="131" t="str">
        <f xml:space="preserve"> "Số:"</f>
        <v>Số:</v>
      </c>
      <c r="D7" s="132" t="str">
        <f xml:space="preserve"> LEFT($L$5,1)&amp;IF($N$5&gt;=10,$N$5,"0"&amp;$N$5)&amp;"/"&amp;RIGHT($L$5,2)</f>
        <v>X03/VL</v>
      </c>
      <c r="G7" s="127" t="str">
        <f>"Nợ:  "&amp;IF(ISNA(VLOOKUP("x",DS,7,0)),"",VLOOKUP("x",DS,7,0))</f>
        <v xml:space="preserve">Nợ:  </v>
      </c>
      <c r="M7" s="130"/>
      <c r="O7" s="160"/>
    </row>
    <row r="8" spans="1:16" s="127" customFormat="1" ht="12" customHeight="1">
      <c r="D8" s="123"/>
      <c r="G8" s="127" t="str">
        <f>"Có:  "&amp;IF(ISNA(VLOOKUP("x",DS,8,0)),"",VLOOKUP("x",DS,8,0))</f>
        <v xml:space="preserve">Có:  </v>
      </c>
      <c r="M8" s="130"/>
      <c r="O8" s="161"/>
    </row>
    <row r="9" spans="1:16" s="127" customFormat="1" ht="12" customHeight="1">
      <c r="A9" s="127" t="str">
        <f>+IF(LEFT($D$7,1)="N","Họ và tên người giao :   ","Họ và tên người nhận hàng :   ")&amp;IF(ISNA(VLOOKUP("x",DS,6,0)),"",VLOOKUP("x",DS,6,0)) &amp;IF(LEFT($D$7,1)="N","","                                         Địa chỉ (bộ phận) :     Sản Xuất ")</f>
        <v xml:space="preserve">Họ và tên người nhận hàng :                                            Địa chỉ (bộ phận) :     Sản Xuất </v>
      </c>
      <c r="M9" s="130"/>
    </row>
    <row r="10" spans="1:16" s="127" customFormat="1" ht="12" customHeight="1">
      <c r="A10" s="127" t="str">
        <f>+IF(LEFT($D$7,1)="N","Theo……………………………………....…………..số………….…………….……ngày……...tháng…......năm……....","Lý do xuất :  Xuất dùng ")</f>
        <v xml:space="preserve">Lý do xuất :  Xuất dùng </v>
      </c>
    </row>
    <row r="11" spans="1:16" s="127" customFormat="1" ht="12" customHeight="1">
      <c r="A11" s="127" t="str">
        <f>+IF(LEFT($D$7,1)="N","của………………………………………………………………………………………………………………………………....","Xuất tại kho (ngăn lô) :       Công ty TNHH Hải Sản An Lạc                      Địa điểm :  Đức Hòa, Long An.")</f>
        <v>Xuất tại kho (ngăn lô) :       Công ty TNHH Hải Sản An Lạc                      Địa điểm :  Đức Hòa, Long An.</v>
      </c>
    </row>
    <row r="12" spans="1:16" s="127" customFormat="1" ht="12" customHeight="1">
      <c r="A12" s="127" t="str">
        <f>+IF(LEFT("x",1)="N","Nhập tại kho:       Công ty TNHH Hải Sản An Lạc                      Địa điểm:  Đức Hòa, Long An."," ")</f>
        <v xml:space="preserve"> </v>
      </c>
    </row>
    <row r="13" spans="1:16" s="127" customFormat="1" ht="2.25" customHeight="1"/>
    <row r="14" spans="1:16" s="127" customFormat="1" ht="12.75">
      <c r="A14" s="243" t="s">
        <v>30</v>
      </c>
      <c r="B14" s="243" t="s">
        <v>90</v>
      </c>
      <c r="C14" s="243" t="s">
        <v>91</v>
      </c>
      <c r="D14" s="243" t="s">
        <v>68</v>
      </c>
      <c r="E14" s="244" t="s">
        <v>11</v>
      </c>
      <c r="F14" s="244"/>
      <c r="G14" s="243" t="s">
        <v>4</v>
      </c>
      <c r="H14" s="243" t="s">
        <v>12</v>
      </c>
    </row>
    <row r="15" spans="1:16" s="127" customFormat="1" ht="24.75" customHeight="1">
      <c r="A15" s="244"/>
      <c r="B15" s="244"/>
      <c r="C15" s="244"/>
      <c r="D15" s="244"/>
      <c r="E15" s="126" t="s">
        <v>92</v>
      </c>
      <c r="F15" s="126" t="str">
        <f>IF(LEFT($D$7,1)="N","Thực nhập","Thực xuất")</f>
        <v>Thực xuất</v>
      </c>
      <c r="G15" s="244"/>
      <c r="H15" s="244"/>
    </row>
    <row r="16" spans="1:16" s="134" customFormat="1" ht="8.25" customHeight="1">
      <c r="A16" s="133" t="s">
        <v>13</v>
      </c>
      <c r="B16" s="133" t="s">
        <v>14</v>
      </c>
      <c r="C16" s="133" t="s">
        <v>15</v>
      </c>
      <c r="D16" s="133" t="s">
        <v>16</v>
      </c>
      <c r="E16" s="133">
        <v>1</v>
      </c>
      <c r="F16" s="133">
        <v>2</v>
      </c>
      <c r="G16" s="133">
        <v>3</v>
      </c>
      <c r="H16" s="133">
        <v>4</v>
      </c>
    </row>
    <row r="17" spans="1:8" s="127" customFormat="1" ht="12" customHeight="1">
      <c r="A17" s="135" t="str">
        <f ca="1">IF(B17="","",ROW()-16)</f>
        <v/>
      </c>
      <c r="B17" s="117" t="str">
        <f ca="1">IF(ROWS($1:1)&gt;COUNT(TH),"",OFFSET(TH!F$1,SMALL(TH,ROWS($1:1)),))</f>
        <v/>
      </c>
      <c r="C17" s="136"/>
      <c r="D17" s="137" t="str">
        <f ca="1">IF(ISNA(VLOOKUP(B17,NXT!$C$12:$D$184,2,0)),"",VLOOKUP(B17,NXT!$C$12:$D$184,2,0))</f>
        <v/>
      </c>
      <c r="E17" s="138"/>
      <c r="F17" s="116" t="str">
        <f ca="1">IF(LEFT($D$7,1)="N",IF(ROWS($1:1)&gt;COUNT(TH),"",OFFSET(TH!K$1,SMALL(TH,ROWS($1:1)),)),IF(ROWS($1:1)&gt;COUNT(TH),"",OFFSET(TH!M$1,SMALL(TH,ROWS($1:1)),)))</f>
        <v/>
      </c>
      <c r="G17" s="118" t="str">
        <f ca="1">IF(ROWS($1:1)&gt;COUNT(TH),"",OFFSET(TH!J$1,SMALL(TH,ROWS($1:1)),))</f>
        <v/>
      </c>
      <c r="H17" s="138" t="str">
        <f t="shared" ref="H17:H23" ca="1" si="0">IF(F17&lt;&gt;"",ROUND(F17*G17,0),"")</f>
        <v/>
      </c>
    </row>
    <row r="18" spans="1:8" s="127" customFormat="1" ht="12" customHeight="1">
      <c r="A18" s="139" t="str">
        <f t="shared" ref="A18:A23" ca="1" si="1">IF(B18="","",A17+1)</f>
        <v/>
      </c>
      <c r="B18" s="117" t="str">
        <f ca="1">IF(ROWS($1:2)&gt;COUNT(TH),"",OFFSET(TH!F$1,SMALL(TH,ROWS($1:2)),))</f>
        <v/>
      </c>
      <c r="C18" s="136"/>
      <c r="D18" s="137" t="str">
        <f ca="1">IF(ISNA(VLOOKUP(B18,NXT!$C$12:$D$184,2,0)),"",VLOOKUP(B18,NXT!$C$12:$D$184,2,0))</f>
        <v/>
      </c>
      <c r="E18" s="138"/>
      <c r="F18" s="116" t="str">
        <f ca="1">IF(LEFT($D$7,1)="N",IF(ROWS($1:2)&gt;COUNT(TH),"",OFFSET(TH!K$1,SMALL(TH,ROWS($1:2)),)),IF(ROWS($1:2)&gt;COUNT(TH),"",OFFSET(TH!M$1,SMALL(TH,ROWS($1:2)),)))</f>
        <v/>
      </c>
      <c r="G18" s="118" t="str">
        <f ca="1">IF(ROWS($1:2)&gt;COUNT(TH),"",OFFSET(TH!J$1,SMALL(TH,ROWS($1:2)),))</f>
        <v/>
      </c>
      <c r="H18" s="138" t="str">
        <f t="shared" ca="1" si="0"/>
        <v/>
      </c>
    </row>
    <row r="19" spans="1:8" s="127" customFormat="1" ht="12" customHeight="1">
      <c r="A19" s="139" t="str">
        <f t="shared" ca="1" si="1"/>
        <v/>
      </c>
      <c r="B19" s="117" t="str">
        <f ca="1">IF(ROWS($1:3)&gt;COUNT(TH),"",OFFSET(TH!F$1,SMALL(TH,ROWS($1:3)),))</f>
        <v/>
      </c>
      <c r="C19" s="136"/>
      <c r="D19" s="137" t="str">
        <f ca="1">IF(ISNA(VLOOKUP(B19,NXT!$C$12:$D$184,2,0)),"",VLOOKUP(B19,NXT!$C$12:$D$184,2,0))</f>
        <v/>
      </c>
      <c r="E19" s="138"/>
      <c r="F19" s="116" t="str">
        <f ca="1">IF(LEFT($D$7,1)="N",IF(ROWS($1:3)&gt;COUNT(TH),"",OFFSET(TH!K$1,SMALL(TH,ROWS($1:3)),)),IF(ROWS($1:3)&gt;COUNT(TH),"",OFFSET(TH!M$1,SMALL(TH,ROWS($1:3)),)))</f>
        <v/>
      </c>
      <c r="G19" s="118" t="str">
        <f ca="1">IF(ROWS($1:3)&gt;COUNT(TH),"",OFFSET(TH!J$1,SMALL(TH,ROWS($1:3)),))</f>
        <v/>
      </c>
      <c r="H19" s="138" t="str">
        <f t="shared" ca="1" si="0"/>
        <v/>
      </c>
    </row>
    <row r="20" spans="1:8" s="127" customFormat="1" ht="12" customHeight="1">
      <c r="A20" s="139" t="str">
        <f t="shared" ca="1" si="1"/>
        <v/>
      </c>
      <c r="B20" s="117" t="str">
        <f ca="1">IF(ROWS($1:4)&gt;COUNT(TH),"",OFFSET(TH!F$1,SMALL(TH,ROWS($1:4)),))</f>
        <v/>
      </c>
      <c r="C20" s="136"/>
      <c r="D20" s="137" t="str">
        <f ca="1">IF(ISNA(VLOOKUP(B20,NXT!$C$12:$D$184,2,0)),"",VLOOKUP(B20,NXT!$C$12:$D$184,2,0))</f>
        <v/>
      </c>
      <c r="E20" s="138"/>
      <c r="F20" s="116" t="str">
        <f ca="1">IF(LEFT($D$7,1)="N",IF(ROWS($1:4)&gt;COUNT(TH),"",OFFSET(TH!K$1,SMALL(TH,ROWS($1:4)),)),IF(ROWS($1:4)&gt;COUNT(TH),"",OFFSET(TH!M$1,SMALL(TH,ROWS($1:4)),)))</f>
        <v/>
      </c>
      <c r="G20" s="118" t="str">
        <f ca="1">IF(ROWS($1:4)&gt;COUNT(TH),"",OFFSET(TH!J$1,SMALL(TH,ROWS($1:4)),))</f>
        <v/>
      </c>
      <c r="H20" s="138" t="str">
        <f t="shared" ca="1" si="0"/>
        <v/>
      </c>
    </row>
    <row r="21" spans="1:8" s="127" customFormat="1" ht="12" customHeight="1">
      <c r="A21" s="139" t="str">
        <f t="shared" ca="1" si="1"/>
        <v/>
      </c>
      <c r="B21" s="117" t="str">
        <f ca="1">IF(ROWS($1:5)&gt;COUNT(TH),"",OFFSET(TH!F$1,SMALL(TH,ROWS($1:5)),))</f>
        <v/>
      </c>
      <c r="C21" s="136"/>
      <c r="D21" s="137" t="str">
        <f ca="1">IF(ISNA(VLOOKUP(B21,NXT!$C$12:$D$184,2,0)),"",VLOOKUP(B21,NXT!$C$12:$D$184,2,0))</f>
        <v/>
      </c>
      <c r="E21" s="138"/>
      <c r="F21" s="116" t="str">
        <f ca="1">IF(LEFT($D$7,1)="N",IF(ROWS($1:5)&gt;COUNT(TH),"",OFFSET(TH!K$1,SMALL(TH,ROWS($1:5)),)),IF(ROWS($1:5)&gt;COUNT(TH),"",OFFSET(TH!M$1,SMALL(TH,ROWS($1:5)),)))</f>
        <v/>
      </c>
      <c r="G21" s="118" t="str">
        <f ca="1">IF(ROWS($1:5)&gt;COUNT(TH),"",OFFSET(TH!J$1,SMALL(TH,ROWS($1:5)),))</f>
        <v/>
      </c>
      <c r="H21" s="138" t="str">
        <f t="shared" ca="1" si="0"/>
        <v/>
      </c>
    </row>
    <row r="22" spans="1:8" s="127" customFormat="1" ht="12" customHeight="1">
      <c r="A22" s="139" t="str">
        <f t="shared" ca="1" si="1"/>
        <v/>
      </c>
      <c r="B22" s="117" t="str">
        <f ca="1">IF(ROWS($1:6)&gt;COUNT(TH),"",OFFSET(TH!F$1,SMALL(TH,ROWS($1:6)),))</f>
        <v/>
      </c>
      <c r="C22" s="136"/>
      <c r="D22" s="137" t="str">
        <f ca="1">IF(ISNA(VLOOKUP(B22,NXT!$C$12:$D$184,2,0)),"",VLOOKUP(B22,NXT!$C$12:$D$184,2,0))</f>
        <v/>
      </c>
      <c r="E22" s="138"/>
      <c r="F22" s="116" t="str">
        <f ca="1">IF(LEFT($D$7,1)="N",IF(ROWS($1:6)&gt;COUNT(TH),"",OFFSET(TH!K$1,SMALL(TH,ROWS($1:6)),)),IF(ROWS($1:6)&gt;COUNT(TH),"",OFFSET(TH!M$1,SMALL(TH,ROWS($1:6)),)))</f>
        <v/>
      </c>
      <c r="G22" s="118" t="str">
        <f ca="1">IF(ROWS($1:6)&gt;COUNT(TH),"",OFFSET(TH!J$1,SMALL(TH,ROWS($1:6)),))</f>
        <v/>
      </c>
      <c r="H22" s="138" t="str">
        <f t="shared" ca="1" si="0"/>
        <v/>
      </c>
    </row>
    <row r="23" spans="1:8" s="127" customFormat="1" ht="12" customHeight="1">
      <c r="A23" s="140" t="str">
        <f t="shared" ca="1" si="1"/>
        <v/>
      </c>
      <c r="B23" s="117" t="str">
        <f ca="1">IF(ROWS($1:7)&gt;COUNT(TH),"",OFFSET(TH!F$1,SMALL(TH,ROWS($1:7)),))</f>
        <v/>
      </c>
      <c r="C23" s="136"/>
      <c r="D23" s="137" t="str">
        <f ca="1">IF(ISNA(VLOOKUP(B23,NXT!$C$12:$D$184,2,0)),"",VLOOKUP(B23,NXT!$C$12:$D$184,2,0))</f>
        <v/>
      </c>
      <c r="E23" s="138"/>
      <c r="F23" s="116" t="str">
        <f ca="1">IF(LEFT($D$7,1)="N",IF(ROWS($1:7)&gt;COUNT(TH),"",OFFSET(TH!K$1,SMALL(TH,ROWS($1:7)),)),IF(ROWS($1:7)&gt;COUNT(TH),"",OFFSET(TH!M$1,SMALL(TH,ROWS($1:7)),)))</f>
        <v/>
      </c>
      <c r="G23" s="118" t="str">
        <f ca="1">IF(ROWS($1:7)&gt;COUNT(TH),"",OFFSET(TH!J$1,SMALL(TH,ROWS($1:7)),))</f>
        <v/>
      </c>
      <c r="H23" s="138" t="str">
        <f t="shared" ca="1" si="0"/>
        <v/>
      </c>
    </row>
    <row r="24" spans="1:8" s="127" customFormat="1" ht="12" customHeight="1">
      <c r="A24" s="244" t="s">
        <v>93</v>
      </c>
      <c r="B24" s="244"/>
      <c r="C24" s="141"/>
      <c r="D24" s="141"/>
      <c r="E24" s="142"/>
      <c r="F24" s="142"/>
      <c r="G24" s="142"/>
      <c r="H24" s="142">
        <f ca="1">SUM(H17:H23)</f>
        <v>0</v>
      </c>
    </row>
    <row r="25" spans="1:8" s="127" customFormat="1" ht="3" customHeight="1">
      <c r="A25" s="143"/>
      <c r="B25" s="143"/>
      <c r="C25" s="130"/>
      <c r="D25" s="130"/>
      <c r="E25" s="144"/>
      <c r="F25" s="144"/>
      <c r="G25" s="144"/>
      <c r="H25" s="144"/>
    </row>
    <row r="26" spans="1:8" s="127" customFormat="1" ht="13.5" customHeight="1">
      <c r="A26" s="127" t="e">
        <f ca="1">"Tổng số tiền (viết bằng chữ):  "&amp; [3]!VND(H24, TRUE)</f>
        <v>#NAME?</v>
      </c>
    </row>
    <row r="27" spans="1:8" s="127" customFormat="1" ht="13.5" customHeight="1">
      <c r="A27" s="127" t="str">
        <f>"Số chứng từ gốc kèm theo :  "</f>
        <v xml:space="preserve">Số chứng từ gốc kèm theo :  </v>
      </c>
    </row>
    <row r="28" spans="1:8" s="127" customFormat="1" ht="11.25" customHeight="1">
      <c r="F28" s="145" t="str">
        <f>+IF(LEFT($D$7,1)="N","                                                          "&amp;D6,"                                                                                           "&amp;D6)</f>
        <v xml:space="preserve">                                                                                           </v>
      </c>
    </row>
    <row r="29" spans="1:8" s="147" customFormat="1" ht="12.75" customHeight="1">
      <c r="A29" s="146" t="s">
        <v>94</v>
      </c>
      <c r="C29" s="148"/>
      <c r="E29" s="148"/>
      <c r="F29" s="148" t="str">
        <f>+IF(LEFT($D$7,1)="N","                                                       Kế toán trưởng","                                          Kế toán trưởng                           Giám đốc")</f>
        <v xml:space="preserve">                                          Kế toán trưởng                           Giám đốc</v>
      </c>
    </row>
    <row r="30" spans="1:8" s="127" customFormat="1" ht="12.75" customHeight="1">
      <c r="A30" s="132" t="s">
        <v>95</v>
      </c>
      <c r="C30" s="145"/>
      <c r="E30" s="145"/>
      <c r="F30" s="145" t="str">
        <f>+IF(LEFT($D$7,1)="N","                                                     (Ký, họ tên)","                (Ký, họ tên)                ")</f>
        <v xml:space="preserve">                (Ký, họ tên)                </v>
      </c>
      <c r="H30" s="132" t="str">
        <f>+IF(LEFT($D$7,1)="N","","  (Ký, họ tên)")</f>
        <v xml:space="preserve">  (Ký, họ tên)</v>
      </c>
    </row>
    <row r="31" spans="1:8" s="127" customFormat="1" ht="12.75" customHeight="1">
      <c r="G31" s="145"/>
    </row>
    <row r="32" spans="1:8" s="127" customFormat="1" ht="11.25" customHeight="1"/>
    <row r="33" s="127" customFormat="1" ht="11.25" customHeight="1"/>
    <row r="34" s="127" customFormat="1" ht="11.25" customHeight="1"/>
    <row r="35" s="127" customFormat="1" ht="11.25" customHeight="1"/>
    <row r="36" ht="11.25" customHeight="1"/>
  </sheetData>
  <mergeCells count="8">
    <mergeCell ref="C14:C15"/>
    <mergeCell ref="B14:B15"/>
    <mergeCell ref="A14:A15"/>
    <mergeCell ref="A24:B24"/>
    <mergeCell ref="H14:H15"/>
    <mergeCell ref="G14:G15"/>
    <mergeCell ref="E14:F14"/>
    <mergeCell ref="D14:D15"/>
  </mergeCells>
  <phoneticPr fontId="30" type="noConversion"/>
  <conditionalFormatting sqref="B17:B23 F17:G23">
    <cfRule type="expression" dxfId="1" priority="1" stopIfTrue="1">
      <formula>$B17&lt;&gt;""</formula>
    </cfRule>
  </conditionalFormatting>
  <dataValidations count="2">
    <dataValidation type="list" allowBlank="1" showInputMessage="1" showErrorMessage="1" sqref="L5">
      <formula1>"NVL,NNL,NTP,XVL,XNL,XTP"</formula1>
    </dataValidation>
    <dataValidation type="list" allowBlank="1" showInputMessage="1" showErrorMessage="1" sqref="J5">
      <formula1>"1,2,3,4,5,6,7,8,9,10,11,12"</formula1>
    </dataValidation>
  </dataValidations>
  <pageMargins left="0.73" right="0.15" top="0.19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P1334"/>
  <sheetViews>
    <sheetView topLeftCell="A2" zoomScale="90" workbookViewId="0">
      <pane ySplit="3" topLeftCell="A12" activePane="bottomLeft" state="frozen"/>
      <selection activeCell="C2" sqref="C2"/>
      <selection pane="bottomLeft" activeCell="E29" sqref="E29:E31"/>
    </sheetView>
  </sheetViews>
  <sheetFormatPr defaultColWidth="23.85546875" defaultRowHeight="15"/>
  <cols>
    <col min="1" max="1" width="5.28515625" style="7" customWidth="1"/>
    <col min="2" max="2" width="4.5703125" style="150" hidden="1" customWidth="1"/>
    <col min="3" max="4" width="5.7109375" style="6" hidden="1" customWidth="1"/>
    <col min="5" max="5" width="9.7109375" style="6" customWidth="1"/>
    <col min="6" max="6" width="26.5703125" style="6" customWidth="1"/>
    <col min="7" max="7" width="28.140625" style="6" customWidth="1"/>
    <col min="8" max="9" width="6.28515625" style="7" hidden="1" customWidth="1"/>
    <col min="10" max="10" width="9.140625" style="6" hidden="1" customWidth="1"/>
    <col min="11" max="11" width="9.85546875" style="6" customWidth="1"/>
    <col min="12" max="12" width="15" style="6" hidden="1" customWidth="1"/>
    <col min="13" max="13" width="9" style="290" customWidth="1"/>
    <col min="14" max="14" width="14" style="6" hidden="1" customWidth="1"/>
    <col min="15" max="15" width="8" style="6" customWidth="1"/>
    <col min="16" max="16384" width="23.85546875" style="6"/>
  </cols>
  <sheetData>
    <row r="1" spans="1:15">
      <c r="A1" s="7">
        <v>1</v>
      </c>
      <c r="B1" s="150">
        <v>2</v>
      </c>
      <c r="C1" s="7">
        <v>3</v>
      </c>
      <c r="D1" s="150">
        <v>4</v>
      </c>
      <c r="E1" s="7">
        <v>5</v>
      </c>
      <c r="F1" s="150">
        <v>6</v>
      </c>
      <c r="G1" s="7">
        <v>7</v>
      </c>
      <c r="H1" s="150">
        <v>8</v>
      </c>
      <c r="I1" s="7">
        <v>9</v>
      </c>
      <c r="J1" s="150">
        <v>10</v>
      </c>
      <c r="K1" s="7">
        <v>11</v>
      </c>
      <c r="L1" s="7"/>
      <c r="M1" s="284">
        <v>12</v>
      </c>
      <c r="N1" s="7">
        <v>13</v>
      </c>
      <c r="O1" s="150">
        <v>14</v>
      </c>
    </row>
    <row r="2" spans="1:15" ht="21" customHeight="1">
      <c r="A2" s="246" t="s">
        <v>99</v>
      </c>
      <c r="B2" s="249" t="s">
        <v>1</v>
      </c>
      <c r="C2" s="250"/>
      <c r="D2" s="250"/>
      <c r="E2" s="251"/>
      <c r="F2" s="247" t="s">
        <v>322</v>
      </c>
      <c r="G2" s="247" t="s">
        <v>2</v>
      </c>
      <c r="H2" s="245" t="s">
        <v>97</v>
      </c>
      <c r="I2" s="245" t="s">
        <v>98</v>
      </c>
      <c r="J2" s="245" t="s">
        <v>4</v>
      </c>
      <c r="K2" s="246" t="s">
        <v>5</v>
      </c>
      <c r="L2" s="246"/>
      <c r="M2" s="246" t="s">
        <v>6</v>
      </c>
      <c r="N2" s="246"/>
      <c r="O2" s="245" t="s">
        <v>8</v>
      </c>
    </row>
    <row r="3" spans="1:15" ht="30">
      <c r="A3" s="246"/>
      <c r="B3" s="252" t="s">
        <v>9</v>
      </c>
      <c r="C3" s="253"/>
      <c r="D3" s="254"/>
      <c r="E3" s="156" t="s">
        <v>10</v>
      </c>
      <c r="F3" s="248"/>
      <c r="G3" s="248"/>
      <c r="H3" s="245"/>
      <c r="I3" s="245"/>
      <c r="J3" s="245"/>
      <c r="K3" s="155" t="s">
        <v>47</v>
      </c>
      <c r="L3" s="155" t="s">
        <v>76</v>
      </c>
      <c r="M3" s="285" t="s">
        <v>47</v>
      </c>
      <c r="N3" s="155" t="s">
        <v>76</v>
      </c>
      <c r="O3" s="245"/>
    </row>
    <row r="4" spans="1:15" s="7" customFormat="1">
      <c r="A4" s="9"/>
      <c r="B4" s="151"/>
      <c r="C4" s="9" t="s">
        <v>13</v>
      </c>
      <c r="D4" s="10"/>
      <c r="E4" s="10" t="s">
        <v>14</v>
      </c>
      <c r="F4" s="10"/>
      <c r="G4" s="10"/>
      <c r="H4" s="10"/>
      <c r="I4" s="9" t="s">
        <v>16</v>
      </c>
      <c r="J4" s="9">
        <v>1</v>
      </c>
      <c r="K4" s="9">
        <v>2</v>
      </c>
      <c r="L4" s="9"/>
      <c r="M4" s="286">
        <v>4</v>
      </c>
      <c r="N4" s="9"/>
      <c r="O4" s="9"/>
    </row>
    <row r="5" spans="1:15">
      <c r="A5" s="21">
        <f t="shared" ref="A5" si="0">IF(E5&lt;&gt;"",MONTH(E5),"")</f>
        <v>1</v>
      </c>
      <c r="B5" s="152" t="str">
        <f>IF(AND(MONTH(E5)='IN-NX'!$J$5,'IN-NX'!$D$7=(D5&amp;"/"&amp;C5)),"x","")</f>
        <v/>
      </c>
      <c r="C5" s="149"/>
      <c r="D5" s="149"/>
      <c r="E5" s="45">
        <v>42373</v>
      </c>
      <c r="F5" s="28" t="s">
        <v>213</v>
      </c>
      <c r="G5" s="40" t="s">
        <v>321</v>
      </c>
      <c r="H5" s="153"/>
      <c r="I5" s="35"/>
      <c r="J5" s="12"/>
      <c r="K5" s="12"/>
      <c r="L5" s="12">
        <f t="shared" ref="L5:L75" si="1">ROUND(J5*K5,0)</f>
        <v>0</v>
      </c>
      <c r="M5" s="287">
        <v>2</v>
      </c>
      <c r="N5" s="12">
        <f t="shared" ref="N5:N75" si="2">ROUND(J5*M5,0)</f>
        <v>0</v>
      </c>
      <c r="O5" s="12"/>
    </row>
    <row r="6" spans="1:15">
      <c r="A6" s="21">
        <f t="shared" ref="A6:A76" si="3">IF(E6&lt;&gt;"",MONTH(E6),"")</f>
        <v>1</v>
      </c>
      <c r="B6" s="152" t="str">
        <f>IF(AND(MONTH(E6)='IN-NX'!$J$5,'IN-NX'!$D$7=(D6&amp;"/"&amp;C6)),"x","")</f>
        <v/>
      </c>
      <c r="C6" s="149"/>
      <c r="D6" s="149"/>
      <c r="E6" s="45">
        <v>42373</v>
      </c>
      <c r="F6" s="28" t="s">
        <v>225</v>
      </c>
      <c r="G6" s="40" t="s">
        <v>321</v>
      </c>
      <c r="H6" s="153"/>
      <c r="I6" s="35"/>
      <c r="J6" s="12"/>
      <c r="K6" s="12"/>
      <c r="L6" s="12">
        <f t="shared" si="1"/>
        <v>0</v>
      </c>
      <c r="M6" s="287">
        <v>5</v>
      </c>
      <c r="N6" s="12">
        <f t="shared" si="2"/>
        <v>0</v>
      </c>
      <c r="O6" s="12"/>
    </row>
    <row r="7" spans="1:15">
      <c r="A7" s="21">
        <f t="shared" si="3"/>
        <v>1</v>
      </c>
      <c r="B7" s="152" t="str">
        <f>IF(AND(MONTH(E7)='IN-NX'!$J$5,'IN-NX'!$D$7=(D7&amp;"/"&amp;C7)),"x","")</f>
        <v/>
      </c>
      <c r="C7" s="149"/>
      <c r="D7" s="149"/>
      <c r="E7" s="45">
        <v>42373</v>
      </c>
      <c r="F7" s="28" t="s">
        <v>40</v>
      </c>
      <c r="G7" s="40" t="s">
        <v>321</v>
      </c>
      <c r="H7" s="153"/>
      <c r="I7" s="35"/>
      <c r="J7" s="12"/>
      <c r="K7" s="12"/>
      <c r="L7" s="12">
        <f t="shared" si="1"/>
        <v>0</v>
      </c>
      <c r="M7" s="287">
        <v>2.8</v>
      </c>
      <c r="N7" s="12">
        <f t="shared" si="2"/>
        <v>0</v>
      </c>
      <c r="O7" s="12"/>
    </row>
    <row r="8" spans="1:15">
      <c r="A8" s="21">
        <f t="shared" si="3"/>
        <v>1</v>
      </c>
      <c r="B8" s="152" t="str">
        <f>IF(AND(MONTH(E8)='IN-NX'!$J$5,'IN-NX'!$D$7=(D8&amp;"/"&amp;C8)),"x","")</f>
        <v/>
      </c>
      <c r="C8" s="149"/>
      <c r="D8" s="149"/>
      <c r="E8" s="45">
        <v>42373</v>
      </c>
      <c r="F8" s="31" t="s">
        <v>39</v>
      </c>
      <c r="G8" s="40" t="s">
        <v>321</v>
      </c>
      <c r="H8" s="153"/>
      <c r="I8" s="35"/>
      <c r="J8" s="12"/>
      <c r="K8" s="12"/>
      <c r="L8" s="12">
        <f t="shared" si="1"/>
        <v>0</v>
      </c>
      <c r="M8" s="287">
        <v>0.28000000000000003</v>
      </c>
      <c r="N8" s="12">
        <f t="shared" si="2"/>
        <v>0</v>
      </c>
      <c r="O8" s="12"/>
    </row>
    <row r="9" spans="1:15">
      <c r="A9" s="21">
        <f t="shared" si="3"/>
        <v>1</v>
      </c>
      <c r="B9" s="152" t="str">
        <f>IF(AND(MONTH(E9)='IN-NX'!$J$5,'IN-NX'!$D$7=(D9&amp;"/"&amp;C9)),"x","")</f>
        <v/>
      </c>
      <c r="C9" s="149"/>
      <c r="D9" s="149"/>
      <c r="E9" s="45">
        <v>42373</v>
      </c>
      <c r="F9" s="28" t="s">
        <v>41</v>
      </c>
      <c r="G9" s="40" t="s">
        <v>321</v>
      </c>
      <c r="H9" s="153"/>
      <c r="I9" s="35"/>
      <c r="J9" s="12"/>
      <c r="K9" s="12"/>
      <c r="L9" s="12">
        <f t="shared" si="1"/>
        <v>0</v>
      </c>
      <c r="M9" s="287">
        <v>0.28000000000000003</v>
      </c>
      <c r="N9" s="12">
        <f t="shared" si="2"/>
        <v>0</v>
      </c>
      <c r="O9" s="12"/>
    </row>
    <row r="10" spans="1:15">
      <c r="A10" s="21">
        <f t="shared" si="3"/>
        <v>1</v>
      </c>
      <c r="B10" s="152"/>
      <c r="C10" s="149"/>
      <c r="D10" s="149"/>
      <c r="E10" s="45">
        <v>42373</v>
      </c>
      <c r="F10" s="220" t="s">
        <v>187</v>
      </c>
      <c r="G10" s="40" t="s">
        <v>319</v>
      </c>
      <c r="H10" s="153"/>
      <c r="I10" s="35"/>
      <c r="J10" s="12"/>
      <c r="K10" s="12">
        <v>95</v>
      </c>
      <c r="L10" s="12"/>
      <c r="M10" s="287"/>
      <c r="N10" s="12"/>
      <c r="O10" s="12"/>
    </row>
    <row r="11" spans="1:15">
      <c r="A11" s="21">
        <f t="shared" si="3"/>
        <v>1</v>
      </c>
      <c r="B11" s="152"/>
      <c r="C11" s="149"/>
      <c r="D11" s="149"/>
      <c r="E11" s="45">
        <v>42373</v>
      </c>
      <c r="F11" s="220" t="s">
        <v>189</v>
      </c>
      <c r="G11" s="40" t="s">
        <v>319</v>
      </c>
      <c r="H11" s="153"/>
      <c r="I11" s="35"/>
      <c r="J11" s="12"/>
      <c r="K11" s="12">
        <v>80</v>
      </c>
      <c r="L11" s="12"/>
      <c r="M11" s="287"/>
      <c r="N11" s="12"/>
      <c r="O11" s="12"/>
    </row>
    <row r="12" spans="1:15">
      <c r="A12" s="21">
        <f t="shared" si="3"/>
        <v>1</v>
      </c>
      <c r="B12" s="152"/>
      <c r="C12" s="149"/>
      <c r="D12" s="149"/>
      <c r="E12" s="45">
        <v>42373</v>
      </c>
      <c r="F12" s="220" t="s">
        <v>324</v>
      </c>
      <c r="G12" s="40" t="s">
        <v>319</v>
      </c>
      <c r="H12" s="153"/>
      <c r="I12" s="35"/>
      <c r="J12" s="12"/>
      <c r="K12" s="12">
        <v>29</v>
      </c>
      <c r="L12" s="12"/>
      <c r="M12" s="287"/>
      <c r="N12" s="12"/>
      <c r="O12" s="12"/>
    </row>
    <row r="13" spans="1:15">
      <c r="A13" s="21">
        <f t="shared" si="3"/>
        <v>1</v>
      </c>
      <c r="B13" s="152"/>
      <c r="C13" s="149"/>
      <c r="D13" s="149"/>
      <c r="E13" s="45">
        <v>42373</v>
      </c>
      <c r="F13" s="220" t="s">
        <v>187</v>
      </c>
      <c r="G13" s="40" t="s">
        <v>319</v>
      </c>
      <c r="H13" s="153"/>
      <c r="I13" s="35"/>
      <c r="J13" s="12"/>
      <c r="K13" s="12"/>
      <c r="L13" s="12"/>
      <c r="M13" s="287">
        <v>109</v>
      </c>
      <c r="N13" s="12"/>
      <c r="O13" s="12"/>
    </row>
    <row r="14" spans="1:15">
      <c r="A14" s="21">
        <f t="shared" si="3"/>
        <v>1</v>
      </c>
      <c r="B14" s="152"/>
      <c r="C14" s="149"/>
      <c r="D14" s="149"/>
      <c r="E14" s="45">
        <v>42373</v>
      </c>
      <c r="F14" s="237" t="s">
        <v>326</v>
      </c>
      <c r="G14" s="40" t="s">
        <v>319</v>
      </c>
      <c r="H14" s="153"/>
      <c r="I14" s="35"/>
      <c r="J14" s="12"/>
      <c r="K14" s="12"/>
      <c r="L14" s="12"/>
      <c r="M14" s="287">
        <v>10</v>
      </c>
      <c r="N14" s="12"/>
      <c r="O14" s="12"/>
    </row>
    <row r="15" spans="1:15">
      <c r="A15" s="21">
        <f t="shared" si="3"/>
        <v>1</v>
      </c>
      <c r="B15" s="152"/>
      <c r="C15" s="149"/>
      <c r="D15" s="149"/>
      <c r="E15" s="45">
        <v>42373</v>
      </c>
      <c r="F15" s="221" t="s">
        <v>258</v>
      </c>
      <c r="G15" s="40" t="s">
        <v>319</v>
      </c>
      <c r="H15" s="153"/>
      <c r="I15" s="35"/>
      <c r="J15" s="12"/>
      <c r="K15" s="12"/>
      <c r="L15" s="12"/>
      <c r="M15" s="287">
        <v>1</v>
      </c>
      <c r="N15" s="12"/>
      <c r="O15" s="12"/>
    </row>
    <row r="16" spans="1:15">
      <c r="A16" s="21">
        <f t="shared" si="3"/>
        <v>1</v>
      </c>
      <c r="B16" s="152"/>
      <c r="C16" s="149"/>
      <c r="D16" s="149"/>
      <c r="E16" s="45">
        <v>42373</v>
      </c>
      <c r="F16" s="221" t="s">
        <v>38</v>
      </c>
      <c r="G16" s="40" t="s">
        <v>319</v>
      </c>
      <c r="H16" s="153"/>
      <c r="I16" s="35"/>
      <c r="J16" s="12"/>
      <c r="K16" s="12"/>
      <c r="L16" s="12"/>
      <c r="M16" s="287">
        <v>1</v>
      </c>
      <c r="N16" s="12"/>
      <c r="O16" s="12"/>
    </row>
    <row r="17" spans="1:15">
      <c r="A17" s="21">
        <f t="shared" si="3"/>
        <v>1</v>
      </c>
      <c r="B17" s="152" t="str">
        <f>IF(AND(MONTH(E17)='IN-NX'!$J$5,'IN-NX'!$D$7=(D17&amp;"/"&amp;C17)),"x","")</f>
        <v/>
      </c>
      <c r="C17" s="149"/>
      <c r="D17" s="149"/>
      <c r="E17" s="45">
        <v>42374</v>
      </c>
      <c r="F17" s="28" t="s">
        <v>40</v>
      </c>
      <c r="G17" s="40" t="s">
        <v>323</v>
      </c>
      <c r="H17" s="153"/>
      <c r="I17" s="35"/>
      <c r="J17" s="12"/>
      <c r="K17" s="12"/>
      <c r="L17" s="12">
        <f t="shared" si="1"/>
        <v>0</v>
      </c>
      <c r="M17" s="287">
        <v>3</v>
      </c>
      <c r="N17" s="12">
        <f t="shared" si="2"/>
        <v>0</v>
      </c>
      <c r="O17" s="12"/>
    </row>
    <row r="18" spans="1:15">
      <c r="A18" s="21">
        <f t="shared" si="3"/>
        <v>1</v>
      </c>
      <c r="B18" s="152" t="str">
        <f>IF(AND(MONTH(E18)='IN-NX'!$J$5,'IN-NX'!$D$7=(D18&amp;"/"&amp;C18)),"x","")</f>
        <v/>
      </c>
      <c r="C18" s="149"/>
      <c r="D18" s="149"/>
      <c r="E18" s="45">
        <v>42374</v>
      </c>
      <c r="F18" s="220" t="s">
        <v>173</v>
      </c>
      <c r="G18" s="40" t="s">
        <v>319</v>
      </c>
      <c r="H18" s="153"/>
      <c r="I18" s="35"/>
      <c r="J18" s="12"/>
      <c r="K18" s="12">
        <v>17</v>
      </c>
      <c r="L18" s="12">
        <f t="shared" si="1"/>
        <v>0</v>
      </c>
      <c r="M18" s="287"/>
      <c r="N18" s="12">
        <f t="shared" si="2"/>
        <v>0</v>
      </c>
      <c r="O18" s="12"/>
    </row>
    <row r="19" spans="1:15">
      <c r="A19" s="21">
        <f t="shared" si="3"/>
        <v>1</v>
      </c>
      <c r="B19" s="152" t="str">
        <f>IF(AND(MONTH(E19)='IN-NX'!$J$5,'IN-NX'!$D$7=(D19&amp;"/"&amp;C19)),"x","")</f>
        <v/>
      </c>
      <c r="C19" s="149"/>
      <c r="D19" s="149"/>
      <c r="E19" s="45">
        <v>42374</v>
      </c>
      <c r="F19" s="220" t="s">
        <v>189</v>
      </c>
      <c r="G19" s="40" t="s">
        <v>319</v>
      </c>
      <c r="H19" s="153"/>
      <c r="I19" s="35"/>
      <c r="J19" s="12"/>
      <c r="K19" s="12">
        <v>80</v>
      </c>
      <c r="L19" s="12">
        <f t="shared" si="1"/>
        <v>0</v>
      </c>
      <c r="M19" s="287"/>
      <c r="N19" s="12">
        <f t="shared" si="2"/>
        <v>0</v>
      </c>
      <c r="O19" s="12"/>
    </row>
    <row r="20" spans="1:15">
      <c r="A20" s="21">
        <f t="shared" si="3"/>
        <v>1</v>
      </c>
      <c r="B20" s="152" t="str">
        <f>IF(AND(MONTH(E20)='IN-NX'!$J$5,'IN-NX'!$D$7=(D20&amp;"/"&amp;C20)),"x","")</f>
        <v/>
      </c>
      <c r="C20" s="149"/>
      <c r="D20" s="149"/>
      <c r="E20" s="45">
        <v>42374</v>
      </c>
      <c r="F20" s="220" t="s">
        <v>324</v>
      </c>
      <c r="G20" s="40" t="s">
        <v>319</v>
      </c>
      <c r="H20" s="153"/>
      <c r="I20" s="35"/>
      <c r="J20" s="12"/>
      <c r="K20" s="12">
        <v>12</v>
      </c>
      <c r="L20" s="12">
        <f t="shared" si="1"/>
        <v>0</v>
      </c>
      <c r="M20" s="287"/>
      <c r="N20" s="12">
        <f t="shared" si="2"/>
        <v>0</v>
      </c>
      <c r="O20" s="12"/>
    </row>
    <row r="21" spans="1:15">
      <c r="A21" s="21">
        <f t="shared" si="3"/>
        <v>1</v>
      </c>
      <c r="B21" s="152" t="str">
        <f>IF(AND(MONTH(E21)='IN-NX'!$J$5,'IN-NX'!$D$7=(D21&amp;"/"&amp;C21)),"x","")</f>
        <v/>
      </c>
      <c r="C21" s="149"/>
      <c r="D21" s="149"/>
      <c r="E21" s="45">
        <v>42374</v>
      </c>
      <c r="F21" s="220" t="s">
        <v>187</v>
      </c>
      <c r="G21" s="40" t="s">
        <v>319</v>
      </c>
      <c r="H21" s="153"/>
      <c r="I21" s="35"/>
      <c r="J21" s="12"/>
      <c r="K21" s="12"/>
      <c r="L21" s="12">
        <f t="shared" si="1"/>
        <v>0</v>
      </c>
      <c r="M21" s="287">
        <v>114</v>
      </c>
      <c r="N21" s="12">
        <f t="shared" si="2"/>
        <v>0</v>
      </c>
      <c r="O21" s="12"/>
    </row>
    <row r="22" spans="1:15">
      <c r="A22" s="21">
        <f t="shared" si="3"/>
        <v>1</v>
      </c>
      <c r="B22" s="152" t="str">
        <f>IF(AND(MONTH(E22)='IN-NX'!$J$5,'IN-NX'!$D$7=(D22&amp;"/"&amp;C22)),"x","")</f>
        <v/>
      </c>
      <c r="C22" s="149"/>
      <c r="D22" s="149"/>
      <c r="E22" s="45">
        <v>42374</v>
      </c>
      <c r="F22" s="237" t="s">
        <v>326</v>
      </c>
      <c r="G22" s="40" t="s">
        <v>319</v>
      </c>
      <c r="H22" s="153"/>
      <c r="I22" s="35"/>
      <c r="J22" s="12"/>
      <c r="K22" s="12"/>
      <c r="L22" s="12">
        <f t="shared" si="1"/>
        <v>0</v>
      </c>
      <c r="M22" s="287">
        <v>10</v>
      </c>
      <c r="N22" s="12">
        <f t="shared" si="2"/>
        <v>0</v>
      </c>
      <c r="O22" s="12"/>
    </row>
    <row r="23" spans="1:15">
      <c r="A23" s="21">
        <f t="shared" si="3"/>
        <v>1</v>
      </c>
      <c r="B23" s="152" t="str">
        <f>IF(AND(MONTH(E23)='IN-NX'!$J$5,'IN-NX'!$D$7=(D23&amp;"/"&amp;C23)),"x","")</f>
        <v/>
      </c>
      <c r="C23" s="149"/>
      <c r="D23" s="149"/>
      <c r="E23" s="45">
        <v>42374</v>
      </c>
      <c r="F23" s="221" t="s">
        <v>258</v>
      </c>
      <c r="G23" s="40" t="s">
        <v>319</v>
      </c>
      <c r="H23" s="153"/>
      <c r="I23" s="35"/>
      <c r="J23" s="12"/>
      <c r="K23" s="12"/>
      <c r="L23" s="12">
        <f t="shared" si="1"/>
        <v>0</v>
      </c>
      <c r="M23" s="287">
        <v>1</v>
      </c>
      <c r="N23" s="12">
        <f t="shared" si="2"/>
        <v>0</v>
      </c>
      <c r="O23" s="12"/>
    </row>
    <row r="24" spans="1:15">
      <c r="A24" s="21">
        <f t="shared" si="3"/>
        <v>1</v>
      </c>
      <c r="B24" s="152" t="str">
        <f>IF(AND(MONTH(E24)='IN-NX'!$J$5,'IN-NX'!$D$7=(D24&amp;"/"&amp;C24)),"x","")</f>
        <v/>
      </c>
      <c r="C24" s="149"/>
      <c r="D24" s="149"/>
      <c r="E24" s="45">
        <v>42375</v>
      </c>
      <c r="F24" s="220" t="s">
        <v>173</v>
      </c>
      <c r="G24" s="40" t="s">
        <v>319</v>
      </c>
      <c r="H24" s="153"/>
      <c r="I24" s="35"/>
      <c r="J24" s="12"/>
      <c r="K24" s="12">
        <v>193</v>
      </c>
      <c r="L24" s="12">
        <f t="shared" si="1"/>
        <v>0</v>
      </c>
      <c r="M24" s="287"/>
      <c r="N24" s="12">
        <f t="shared" si="2"/>
        <v>0</v>
      </c>
      <c r="O24" s="12"/>
    </row>
    <row r="25" spans="1:15">
      <c r="A25" s="21">
        <f t="shared" si="3"/>
        <v>1</v>
      </c>
      <c r="B25" s="152" t="str">
        <f>IF(AND(MONTH(E25)='IN-NX'!$J$5,'IN-NX'!$D$7=(D25&amp;"/"&amp;C25)),"x","")</f>
        <v/>
      </c>
      <c r="C25" s="149"/>
      <c r="D25" s="149"/>
      <c r="E25" s="45">
        <v>42375</v>
      </c>
      <c r="F25" s="220" t="s">
        <v>189</v>
      </c>
      <c r="G25" s="40" t="s">
        <v>319</v>
      </c>
      <c r="H25" s="153"/>
      <c r="I25" s="35"/>
      <c r="J25" s="12"/>
      <c r="K25" s="12">
        <v>64</v>
      </c>
      <c r="L25" s="12">
        <f t="shared" si="1"/>
        <v>0</v>
      </c>
      <c r="M25" s="287"/>
      <c r="N25" s="12">
        <f t="shared" si="2"/>
        <v>0</v>
      </c>
      <c r="O25" s="12"/>
    </row>
    <row r="26" spans="1:15">
      <c r="A26" s="21">
        <f t="shared" si="3"/>
        <v>1</v>
      </c>
      <c r="B26" s="152" t="str">
        <f>IF(AND(MONTH(E26)='IN-NX'!$J$5,'IN-NX'!$D$7=(D26&amp;"/"&amp;C26)),"x","")</f>
        <v/>
      </c>
      <c r="C26" s="149"/>
      <c r="D26" s="149"/>
      <c r="E26" s="45">
        <v>42375</v>
      </c>
      <c r="F26" s="220" t="s">
        <v>324</v>
      </c>
      <c r="G26" s="40" t="s">
        <v>319</v>
      </c>
      <c r="H26" s="153"/>
      <c r="I26" s="35"/>
      <c r="J26" s="12"/>
      <c r="K26" s="12">
        <v>9</v>
      </c>
      <c r="L26" s="12">
        <f t="shared" si="1"/>
        <v>0</v>
      </c>
      <c r="M26" s="287"/>
      <c r="N26" s="12">
        <f t="shared" si="2"/>
        <v>0</v>
      </c>
      <c r="O26" s="12"/>
    </row>
    <row r="27" spans="1:15">
      <c r="A27" s="21">
        <f t="shared" si="3"/>
        <v>1</v>
      </c>
      <c r="B27" s="152" t="str">
        <f>IF(AND(MONTH(E27)='IN-NX'!$J$5,'IN-NX'!$D$7=(D27&amp;"/"&amp;C27)),"x","")</f>
        <v/>
      </c>
      <c r="C27" s="149"/>
      <c r="D27" s="149"/>
      <c r="E27" s="45">
        <v>42375</v>
      </c>
      <c r="F27" s="220" t="s">
        <v>187</v>
      </c>
      <c r="G27" s="40" t="s">
        <v>319</v>
      </c>
      <c r="H27" s="153"/>
      <c r="I27" s="35"/>
      <c r="J27" s="12"/>
      <c r="K27" s="12"/>
      <c r="L27" s="12">
        <f t="shared" si="1"/>
        <v>0</v>
      </c>
      <c r="M27" s="287">
        <v>94</v>
      </c>
      <c r="N27" s="12">
        <f t="shared" si="2"/>
        <v>0</v>
      </c>
      <c r="O27" s="12"/>
    </row>
    <row r="28" spans="1:15">
      <c r="A28" s="21">
        <f t="shared" si="3"/>
        <v>1</v>
      </c>
      <c r="B28" s="152" t="str">
        <f>IF(AND(MONTH(E28)='IN-NX'!$J$5,'IN-NX'!$D$7=(D28&amp;"/"&amp;C28)),"x","")</f>
        <v/>
      </c>
      <c r="C28" s="149"/>
      <c r="D28" s="149"/>
      <c r="E28" s="45">
        <v>42375</v>
      </c>
      <c r="F28" s="237" t="s">
        <v>326</v>
      </c>
      <c r="G28" s="40" t="s">
        <v>319</v>
      </c>
      <c r="H28" s="153"/>
      <c r="I28" s="35"/>
      <c r="J28" s="12"/>
      <c r="K28" s="12"/>
      <c r="L28" s="12">
        <f t="shared" si="1"/>
        <v>0</v>
      </c>
      <c r="M28" s="287">
        <v>8</v>
      </c>
      <c r="N28" s="12">
        <f t="shared" si="2"/>
        <v>0</v>
      </c>
      <c r="O28" s="12"/>
    </row>
    <row r="29" spans="1:15">
      <c r="A29" s="21">
        <f t="shared" si="3"/>
        <v>1</v>
      </c>
      <c r="B29" s="152" t="str">
        <f>IF(AND(MONTH(E29)='IN-NX'!$J$5,'IN-NX'!$D$7=(D29&amp;"/"&amp;C29)),"x","")</f>
        <v/>
      </c>
      <c r="C29" s="149"/>
      <c r="D29" s="149"/>
      <c r="E29" s="45">
        <v>42375</v>
      </c>
      <c r="F29" s="221" t="s">
        <v>38</v>
      </c>
      <c r="G29" s="40" t="s">
        <v>319</v>
      </c>
      <c r="H29" s="153"/>
      <c r="I29" s="35"/>
      <c r="J29" s="12"/>
      <c r="K29" s="12"/>
      <c r="L29" s="12">
        <f t="shared" si="1"/>
        <v>0</v>
      </c>
      <c r="M29" s="287">
        <v>1</v>
      </c>
      <c r="N29" s="12">
        <f t="shared" si="2"/>
        <v>0</v>
      </c>
      <c r="O29" s="12"/>
    </row>
    <row r="30" spans="1:15">
      <c r="A30" s="21">
        <f t="shared" si="3"/>
        <v>1</v>
      </c>
      <c r="B30" s="152" t="str">
        <f>IF(AND(MONTH(E30)='IN-NX'!$J$5,'IN-NX'!$D$7=(D30&amp;"/"&amp;C30)),"x","")</f>
        <v/>
      </c>
      <c r="C30" s="149"/>
      <c r="D30" s="149"/>
      <c r="E30" s="45">
        <v>42375</v>
      </c>
      <c r="F30" s="220" t="s">
        <v>187</v>
      </c>
      <c r="G30" s="40" t="s">
        <v>327</v>
      </c>
      <c r="H30" s="153"/>
      <c r="I30" s="35"/>
      <c r="J30" s="12"/>
      <c r="K30" s="12"/>
      <c r="L30" s="12">
        <f t="shared" si="1"/>
        <v>0</v>
      </c>
      <c r="M30" s="287">
        <v>20</v>
      </c>
      <c r="N30" s="12">
        <f t="shared" si="2"/>
        <v>0</v>
      </c>
      <c r="O30" s="12"/>
    </row>
    <row r="31" spans="1:15">
      <c r="A31" s="21">
        <f t="shared" si="3"/>
        <v>1</v>
      </c>
      <c r="B31" s="152" t="str">
        <f>IF(AND(MONTH(E31)='IN-NX'!$J$5,'IN-NX'!$D$7=(D31&amp;"/"&amp;C31)),"x","")</f>
        <v/>
      </c>
      <c r="C31" s="149"/>
      <c r="D31" s="149"/>
      <c r="E31" s="45">
        <v>42375</v>
      </c>
      <c r="F31" s="220" t="s">
        <v>187</v>
      </c>
      <c r="G31" s="40" t="s">
        <v>327</v>
      </c>
      <c r="H31" s="153"/>
      <c r="I31" s="35"/>
      <c r="J31" s="12"/>
      <c r="K31" s="12">
        <v>42</v>
      </c>
      <c r="L31" s="12">
        <f t="shared" si="1"/>
        <v>0</v>
      </c>
      <c r="M31" s="287"/>
      <c r="N31" s="12">
        <f t="shared" si="2"/>
        <v>0</v>
      </c>
      <c r="O31" s="12"/>
    </row>
    <row r="32" spans="1:15">
      <c r="A32" s="21" t="str">
        <f t="shared" si="3"/>
        <v/>
      </c>
      <c r="B32" s="152" t="str">
        <f>IF(AND(MONTH(E32)='IN-NX'!$J$5,'IN-NX'!$D$7=(D32&amp;"/"&amp;C32)),"x","")</f>
        <v/>
      </c>
      <c r="C32" s="149"/>
      <c r="D32" s="149"/>
      <c r="E32" s="45"/>
      <c r="F32" s="40"/>
      <c r="G32" s="40"/>
      <c r="H32" s="153"/>
      <c r="I32" s="35"/>
      <c r="J32" s="12"/>
      <c r="K32" s="12"/>
      <c r="L32" s="12">
        <f t="shared" si="1"/>
        <v>0</v>
      </c>
      <c r="M32" s="287"/>
      <c r="N32" s="12">
        <f t="shared" si="2"/>
        <v>0</v>
      </c>
      <c r="O32" s="12"/>
    </row>
    <row r="33" spans="1:15">
      <c r="A33" s="21" t="str">
        <f t="shared" si="3"/>
        <v/>
      </c>
      <c r="B33" s="152" t="str">
        <f>IF(AND(MONTH(E33)='IN-NX'!$J$5,'IN-NX'!$D$7=(D33&amp;"/"&amp;C33)),"x","")</f>
        <v/>
      </c>
      <c r="C33" s="149"/>
      <c r="D33" s="149"/>
      <c r="E33" s="45"/>
      <c r="F33" s="40"/>
      <c r="G33" s="40"/>
      <c r="H33" s="153"/>
      <c r="I33" s="35"/>
      <c r="J33" s="12"/>
      <c r="K33" s="12"/>
      <c r="L33" s="12">
        <f t="shared" si="1"/>
        <v>0</v>
      </c>
      <c r="M33" s="287"/>
      <c r="N33" s="12">
        <f t="shared" si="2"/>
        <v>0</v>
      </c>
      <c r="O33" s="12"/>
    </row>
    <row r="34" spans="1:15">
      <c r="A34" s="21" t="str">
        <f t="shared" si="3"/>
        <v/>
      </c>
      <c r="B34" s="152" t="str">
        <f>IF(AND(MONTH(E34)='IN-NX'!$J$5,'IN-NX'!$D$7=(D34&amp;"/"&amp;C34)),"x","")</f>
        <v/>
      </c>
      <c r="C34" s="149"/>
      <c r="D34" s="149"/>
      <c r="E34" s="45"/>
      <c r="F34" s="40"/>
      <c r="G34" s="40"/>
      <c r="H34" s="153"/>
      <c r="I34" s="35"/>
      <c r="J34" s="12"/>
      <c r="K34" s="12"/>
      <c r="L34" s="12">
        <f t="shared" si="1"/>
        <v>0</v>
      </c>
      <c r="M34" s="287"/>
      <c r="N34" s="12">
        <f t="shared" si="2"/>
        <v>0</v>
      </c>
      <c r="O34" s="12"/>
    </row>
    <row r="35" spans="1:15">
      <c r="A35" s="21" t="str">
        <f t="shared" si="3"/>
        <v/>
      </c>
      <c r="B35" s="152" t="str">
        <f>IF(AND(MONTH(E35)='IN-NX'!$J$5,'IN-NX'!$D$7=(D35&amp;"/"&amp;C35)),"x","")</f>
        <v/>
      </c>
      <c r="C35" s="149"/>
      <c r="D35" s="149"/>
      <c r="E35" s="45"/>
      <c r="F35" s="40"/>
      <c r="G35" s="40"/>
      <c r="H35" s="153"/>
      <c r="I35" s="35"/>
      <c r="J35" s="12"/>
      <c r="K35" s="12"/>
      <c r="L35" s="12">
        <f t="shared" si="1"/>
        <v>0</v>
      </c>
      <c r="M35" s="287"/>
      <c r="N35" s="12">
        <f t="shared" si="2"/>
        <v>0</v>
      </c>
      <c r="O35" s="12"/>
    </row>
    <row r="36" spans="1:15">
      <c r="A36" s="21" t="str">
        <f t="shared" si="3"/>
        <v/>
      </c>
      <c r="B36" s="152" t="str">
        <f>IF(AND(MONTH(E36)='IN-NX'!$J$5,'IN-NX'!$D$7=(D36&amp;"/"&amp;C36)),"x","")</f>
        <v/>
      </c>
      <c r="C36" s="149"/>
      <c r="D36" s="149"/>
      <c r="E36" s="45"/>
      <c r="F36" s="40"/>
      <c r="G36" s="40"/>
      <c r="H36" s="153"/>
      <c r="I36" s="35"/>
      <c r="J36" s="12"/>
      <c r="K36" s="12"/>
      <c r="L36" s="12">
        <f t="shared" si="1"/>
        <v>0</v>
      </c>
      <c r="M36" s="287"/>
      <c r="N36" s="12">
        <f t="shared" si="2"/>
        <v>0</v>
      </c>
      <c r="O36" s="12"/>
    </row>
    <row r="37" spans="1:15">
      <c r="A37" s="21" t="str">
        <f t="shared" si="3"/>
        <v/>
      </c>
      <c r="B37" s="152" t="str">
        <f>IF(AND(MONTH(E37)='IN-NX'!$J$5,'IN-NX'!$D$7=(D37&amp;"/"&amp;C37)),"x","")</f>
        <v/>
      </c>
      <c r="C37" s="149"/>
      <c r="D37" s="149"/>
      <c r="E37" s="45"/>
      <c r="F37" s="40"/>
      <c r="G37" s="40"/>
      <c r="H37" s="153"/>
      <c r="I37" s="35"/>
      <c r="J37" s="12"/>
      <c r="K37" s="12"/>
      <c r="L37" s="12">
        <f t="shared" si="1"/>
        <v>0</v>
      </c>
      <c r="M37" s="287"/>
      <c r="N37" s="12">
        <f t="shared" si="2"/>
        <v>0</v>
      </c>
      <c r="O37" s="12"/>
    </row>
    <row r="38" spans="1:15">
      <c r="A38" s="21" t="str">
        <f t="shared" si="3"/>
        <v/>
      </c>
      <c r="B38" s="152" t="str">
        <f>IF(AND(MONTH(E38)='IN-NX'!$J$5,'IN-NX'!$D$7=(D38&amp;"/"&amp;C38)),"x","")</f>
        <v/>
      </c>
      <c r="C38" s="149"/>
      <c r="D38" s="149"/>
      <c r="E38" s="45"/>
      <c r="F38" s="40"/>
      <c r="G38" s="40"/>
      <c r="H38" s="153"/>
      <c r="I38" s="35"/>
      <c r="J38" s="12"/>
      <c r="K38" s="12"/>
      <c r="L38" s="12">
        <f t="shared" si="1"/>
        <v>0</v>
      </c>
      <c r="M38" s="287"/>
      <c r="N38" s="12">
        <f t="shared" si="2"/>
        <v>0</v>
      </c>
      <c r="O38" s="12"/>
    </row>
    <row r="39" spans="1:15">
      <c r="A39" s="21" t="str">
        <f t="shared" si="3"/>
        <v/>
      </c>
      <c r="B39" s="152" t="str">
        <f>IF(AND(MONTH(E39)='IN-NX'!$J$5,'IN-NX'!$D$7=(D39&amp;"/"&amp;C39)),"x","")</f>
        <v/>
      </c>
      <c r="C39" s="149"/>
      <c r="D39" s="149"/>
      <c r="E39" s="45"/>
      <c r="F39" s="40"/>
      <c r="G39" s="40"/>
      <c r="H39" s="153"/>
      <c r="I39" s="35"/>
      <c r="J39" s="12"/>
      <c r="K39" s="12"/>
      <c r="L39" s="12">
        <f t="shared" si="1"/>
        <v>0</v>
      </c>
      <c r="M39" s="287"/>
      <c r="N39" s="12">
        <f t="shared" si="2"/>
        <v>0</v>
      </c>
      <c r="O39" s="12"/>
    </row>
    <row r="40" spans="1:15">
      <c r="A40" s="21" t="str">
        <f t="shared" si="3"/>
        <v/>
      </c>
      <c r="B40" s="152" t="str">
        <f>IF(AND(MONTH(E40)='IN-NX'!$J$5,'IN-NX'!$D$7=(D40&amp;"/"&amp;C40)),"x","")</f>
        <v/>
      </c>
      <c r="C40" s="149"/>
      <c r="D40" s="149"/>
      <c r="E40" s="45"/>
      <c r="F40" s="40"/>
      <c r="G40" s="40"/>
      <c r="H40" s="153"/>
      <c r="I40" s="35"/>
      <c r="J40" s="12"/>
      <c r="K40" s="12"/>
      <c r="L40" s="12">
        <f t="shared" si="1"/>
        <v>0</v>
      </c>
      <c r="M40" s="287"/>
      <c r="N40" s="12">
        <f t="shared" si="2"/>
        <v>0</v>
      </c>
      <c r="O40" s="12"/>
    </row>
    <row r="41" spans="1:15">
      <c r="A41" s="21" t="str">
        <f t="shared" si="3"/>
        <v/>
      </c>
      <c r="B41" s="152" t="str">
        <f>IF(AND(MONTH(E41)='IN-NX'!$J$5,'IN-NX'!$D$7=(D41&amp;"/"&amp;C41)),"x","")</f>
        <v/>
      </c>
      <c r="C41" s="149"/>
      <c r="D41" s="149"/>
      <c r="E41" s="45"/>
      <c r="F41" s="40"/>
      <c r="G41" s="40"/>
      <c r="H41" s="153"/>
      <c r="I41" s="35"/>
      <c r="J41" s="12"/>
      <c r="K41" s="12"/>
      <c r="L41" s="12">
        <f t="shared" si="1"/>
        <v>0</v>
      </c>
      <c r="M41" s="287"/>
      <c r="N41" s="12">
        <f t="shared" si="2"/>
        <v>0</v>
      </c>
      <c r="O41" s="12"/>
    </row>
    <row r="42" spans="1:15">
      <c r="A42" s="21" t="str">
        <f t="shared" si="3"/>
        <v/>
      </c>
      <c r="B42" s="152" t="str">
        <f>IF(AND(MONTH(E42)='IN-NX'!$J$5,'IN-NX'!$D$7=(D42&amp;"/"&amp;C42)),"x","")</f>
        <v/>
      </c>
      <c r="C42" s="149"/>
      <c r="D42" s="149"/>
      <c r="E42" s="45"/>
      <c r="F42" s="40"/>
      <c r="G42" s="40"/>
      <c r="H42" s="153"/>
      <c r="I42" s="35"/>
      <c r="J42" s="12"/>
      <c r="K42" s="12"/>
      <c r="L42" s="12">
        <f t="shared" si="1"/>
        <v>0</v>
      </c>
      <c r="M42" s="287"/>
      <c r="N42" s="12">
        <f t="shared" si="2"/>
        <v>0</v>
      </c>
      <c r="O42" s="12"/>
    </row>
    <row r="43" spans="1:15">
      <c r="A43" s="21" t="str">
        <f t="shared" si="3"/>
        <v/>
      </c>
      <c r="B43" s="152" t="str">
        <f>IF(AND(MONTH(E43)='IN-NX'!$J$5,'IN-NX'!$D$7=(D43&amp;"/"&amp;C43)),"x","")</f>
        <v/>
      </c>
      <c r="C43" s="149"/>
      <c r="D43" s="149"/>
      <c r="E43" s="45"/>
      <c r="F43" s="40"/>
      <c r="G43" s="40"/>
      <c r="H43" s="153"/>
      <c r="I43" s="35"/>
      <c r="J43" s="12"/>
      <c r="K43" s="12"/>
      <c r="L43" s="12">
        <f t="shared" si="1"/>
        <v>0</v>
      </c>
      <c r="M43" s="287"/>
      <c r="N43" s="12">
        <f t="shared" si="2"/>
        <v>0</v>
      </c>
      <c r="O43" s="12"/>
    </row>
    <row r="44" spans="1:15">
      <c r="A44" s="21" t="str">
        <f t="shared" si="3"/>
        <v/>
      </c>
      <c r="B44" s="152" t="str">
        <f>IF(AND(MONTH(E44)='IN-NX'!$J$5,'IN-NX'!$D$7=(D44&amp;"/"&amp;C44)),"x","")</f>
        <v/>
      </c>
      <c r="C44" s="149"/>
      <c r="D44" s="149"/>
      <c r="E44" s="45"/>
      <c r="F44" s="40"/>
      <c r="G44" s="40"/>
      <c r="H44" s="153"/>
      <c r="I44" s="35"/>
      <c r="J44" s="12"/>
      <c r="K44" s="12"/>
      <c r="L44" s="12">
        <f t="shared" si="1"/>
        <v>0</v>
      </c>
      <c r="M44" s="287"/>
      <c r="N44" s="12">
        <f t="shared" si="2"/>
        <v>0</v>
      </c>
      <c r="O44" s="12"/>
    </row>
    <row r="45" spans="1:15">
      <c r="A45" s="21" t="str">
        <f t="shared" si="3"/>
        <v/>
      </c>
      <c r="B45" s="152" t="str">
        <f>IF(AND(MONTH(E45)='IN-NX'!$J$5,'IN-NX'!$D$7=(D45&amp;"/"&amp;C45)),"x","")</f>
        <v/>
      </c>
      <c r="C45" s="149"/>
      <c r="D45" s="149"/>
      <c r="E45" s="45"/>
      <c r="F45" s="40"/>
      <c r="G45" s="40"/>
      <c r="H45" s="153"/>
      <c r="I45" s="35"/>
      <c r="J45" s="12"/>
      <c r="K45" s="12"/>
      <c r="L45" s="12">
        <f t="shared" si="1"/>
        <v>0</v>
      </c>
      <c r="M45" s="287"/>
      <c r="N45" s="12">
        <f t="shared" si="2"/>
        <v>0</v>
      </c>
      <c r="O45" s="12"/>
    </row>
    <row r="46" spans="1:15">
      <c r="A46" s="21" t="str">
        <f t="shared" si="3"/>
        <v/>
      </c>
      <c r="B46" s="152" t="str">
        <f>IF(AND(MONTH(E46)='IN-NX'!$J$5,'IN-NX'!$D$7=(D46&amp;"/"&amp;C46)),"x","")</f>
        <v/>
      </c>
      <c r="C46" s="149"/>
      <c r="D46" s="149"/>
      <c r="E46" s="45"/>
      <c r="F46" s="40"/>
      <c r="G46" s="40"/>
      <c r="H46" s="153"/>
      <c r="I46" s="35"/>
      <c r="J46" s="12"/>
      <c r="K46" s="12"/>
      <c r="L46" s="12">
        <f t="shared" si="1"/>
        <v>0</v>
      </c>
      <c r="M46" s="287"/>
      <c r="N46" s="12">
        <f t="shared" si="2"/>
        <v>0</v>
      </c>
      <c r="O46" s="12"/>
    </row>
    <row r="47" spans="1:15">
      <c r="A47" s="21" t="str">
        <f t="shared" si="3"/>
        <v/>
      </c>
      <c r="B47" s="152" t="str">
        <f>IF(AND(MONTH(E47)='IN-NX'!$J$5,'IN-NX'!$D$7=(D47&amp;"/"&amp;C47)),"x","")</f>
        <v/>
      </c>
      <c r="C47" s="149"/>
      <c r="D47" s="149"/>
      <c r="E47" s="45"/>
      <c r="F47" s="40"/>
      <c r="G47" s="40"/>
      <c r="H47" s="153"/>
      <c r="I47" s="35"/>
      <c r="J47" s="12"/>
      <c r="K47" s="12"/>
      <c r="L47" s="12">
        <f t="shared" si="1"/>
        <v>0</v>
      </c>
      <c r="M47" s="287"/>
      <c r="N47" s="12">
        <f t="shared" si="2"/>
        <v>0</v>
      </c>
      <c r="O47" s="12"/>
    </row>
    <row r="48" spans="1:15">
      <c r="A48" s="21" t="str">
        <f t="shared" si="3"/>
        <v/>
      </c>
      <c r="B48" s="152" t="str">
        <f>IF(AND(MONTH(E48)='IN-NX'!$J$5,'IN-NX'!$D$7=(D48&amp;"/"&amp;C48)),"x","")</f>
        <v/>
      </c>
      <c r="C48" s="149"/>
      <c r="D48" s="149"/>
      <c r="E48" s="45"/>
      <c r="F48" s="40"/>
      <c r="G48" s="40"/>
      <c r="H48" s="153"/>
      <c r="I48" s="35"/>
      <c r="J48" s="12"/>
      <c r="K48" s="12"/>
      <c r="L48" s="12">
        <f t="shared" si="1"/>
        <v>0</v>
      </c>
      <c r="M48" s="287"/>
      <c r="N48" s="12">
        <f t="shared" si="2"/>
        <v>0</v>
      </c>
      <c r="O48" s="12"/>
    </row>
    <row r="49" spans="1:15">
      <c r="A49" s="21" t="str">
        <f t="shared" si="3"/>
        <v/>
      </c>
      <c r="B49" s="152" t="str">
        <f>IF(AND(MONTH(E49)='IN-NX'!$J$5,'IN-NX'!$D$7=(D49&amp;"/"&amp;C49)),"x","")</f>
        <v/>
      </c>
      <c r="C49" s="149"/>
      <c r="D49" s="149"/>
      <c r="E49" s="45"/>
      <c r="F49" s="40"/>
      <c r="G49" s="40"/>
      <c r="H49" s="153"/>
      <c r="I49" s="35"/>
      <c r="J49" s="12"/>
      <c r="K49" s="12"/>
      <c r="L49" s="12">
        <f t="shared" si="1"/>
        <v>0</v>
      </c>
      <c r="M49" s="287"/>
      <c r="N49" s="12">
        <f t="shared" si="2"/>
        <v>0</v>
      </c>
      <c r="O49" s="12"/>
    </row>
    <row r="50" spans="1:15">
      <c r="A50" s="21" t="str">
        <f t="shared" si="3"/>
        <v/>
      </c>
      <c r="B50" s="152" t="str">
        <f>IF(AND(MONTH(E50)='IN-NX'!$J$5,'IN-NX'!$D$7=(D50&amp;"/"&amp;C50)),"x","")</f>
        <v/>
      </c>
      <c r="C50" s="149"/>
      <c r="D50" s="149"/>
      <c r="E50" s="45"/>
      <c r="F50" s="40"/>
      <c r="G50" s="40"/>
      <c r="H50" s="153"/>
      <c r="I50" s="35"/>
      <c r="J50" s="12"/>
      <c r="K50" s="12"/>
      <c r="L50" s="12">
        <f t="shared" si="1"/>
        <v>0</v>
      </c>
      <c r="M50" s="287"/>
      <c r="N50" s="12">
        <f t="shared" si="2"/>
        <v>0</v>
      </c>
      <c r="O50" s="12"/>
    </row>
    <row r="51" spans="1:15">
      <c r="A51" s="21" t="str">
        <f t="shared" si="3"/>
        <v/>
      </c>
      <c r="B51" s="152" t="str">
        <f>IF(AND(MONTH(E51)='IN-NX'!$J$5,'IN-NX'!$D$7=(D51&amp;"/"&amp;C51)),"x","")</f>
        <v/>
      </c>
      <c r="C51" s="149"/>
      <c r="D51" s="149"/>
      <c r="E51" s="45"/>
      <c r="F51" s="40"/>
      <c r="G51" s="16"/>
      <c r="H51" s="153"/>
      <c r="I51" s="35"/>
      <c r="J51" s="12"/>
      <c r="K51" s="12"/>
      <c r="L51" s="12">
        <f t="shared" si="1"/>
        <v>0</v>
      </c>
      <c r="M51" s="287"/>
      <c r="N51" s="12">
        <f t="shared" si="2"/>
        <v>0</v>
      </c>
      <c r="O51" s="12"/>
    </row>
    <row r="52" spans="1:15">
      <c r="A52" s="21" t="str">
        <f t="shared" si="3"/>
        <v/>
      </c>
      <c r="B52" s="152" t="str">
        <f>IF(AND(MONTH(E52)='IN-NX'!$J$5,'IN-NX'!$D$7=(D52&amp;"/"&amp;C52)),"x","")</f>
        <v/>
      </c>
      <c r="C52" s="149"/>
      <c r="D52" s="149"/>
      <c r="E52" s="45"/>
      <c r="F52" s="40"/>
      <c r="G52" s="16"/>
      <c r="H52" s="153"/>
      <c r="I52" s="35"/>
      <c r="J52" s="12"/>
      <c r="K52" s="12"/>
      <c r="L52" s="12">
        <f t="shared" si="1"/>
        <v>0</v>
      </c>
      <c r="M52" s="287"/>
      <c r="N52" s="12">
        <f t="shared" si="2"/>
        <v>0</v>
      </c>
      <c r="O52" s="12"/>
    </row>
    <row r="53" spans="1:15">
      <c r="A53" s="21" t="str">
        <f t="shared" si="3"/>
        <v/>
      </c>
      <c r="B53" s="152" t="str">
        <f>IF(AND(MONTH(E53)='IN-NX'!$J$5,'IN-NX'!$D$7=(D53&amp;"/"&amp;C53)),"x","")</f>
        <v/>
      </c>
      <c r="C53" s="149"/>
      <c r="D53" s="149"/>
      <c r="E53" s="45"/>
      <c r="F53" s="40"/>
      <c r="G53" s="16"/>
      <c r="H53" s="153"/>
      <c r="I53" s="35"/>
      <c r="J53" s="12"/>
      <c r="K53" s="12"/>
      <c r="L53" s="12">
        <f t="shared" si="1"/>
        <v>0</v>
      </c>
      <c r="M53" s="287"/>
      <c r="N53" s="12">
        <f t="shared" si="2"/>
        <v>0</v>
      </c>
      <c r="O53" s="12"/>
    </row>
    <row r="54" spans="1:15">
      <c r="A54" s="21" t="str">
        <f t="shared" si="3"/>
        <v/>
      </c>
      <c r="B54" s="152" t="str">
        <f>IF(AND(MONTH(E54)='IN-NX'!$J$5,'IN-NX'!$D$7=(D54&amp;"/"&amp;C54)),"x","")</f>
        <v/>
      </c>
      <c r="C54" s="149"/>
      <c r="D54" s="149"/>
      <c r="E54" s="45"/>
      <c r="F54" s="40"/>
      <c r="G54" s="16"/>
      <c r="H54" s="153"/>
      <c r="I54" s="35"/>
      <c r="J54" s="12"/>
      <c r="K54" s="12"/>
      <c r="L54" s="12">
        <f t="shared" si="1"/>
        <v>0</v>
      </c>
      <c r="M54" s="287"/>
      <c r="N54" s="12">
        <f t="shared" si="2"/>
        <v>0</v>
      </c>
      <c r="O54" s="12"/>
    </row>
    <row r="55" spans="1:15">
      <c r="A55" s="21" t="str">
        <f t="shared" si="3"/>
        <v/>
      </c>
      <c r="B55" s="152" t="str">
        <f>IF(AND(MONTH(E55)='IN-NX'!$J$5,'IN-NX'!$D$7=(D55&amp;"/"&amp;C55)),"x","")</f>
        <v/>
      </c>
      <c r="C55" s="149"/>
      <c r="D55" s="149"/>
      <c r="E55" s="45"/>
      <c r="F55" s="40"/>
      <c r="G55" s="16"/>
      <c r="H55" s="153"/>
      <c r="I55" s="35"/>
      <c r="J55" s="43"/>
      <c r="K55" s="43"/>
      <c r="L55" s="12">
        <f t="shared" si="1"/>
        <v>0</v>
      </c>
      <c r="M55" s="287"/>
      <c r="N55" s="12">
        <f t="shared" si="2"/>
        <v>0</v>
      </c>
      <c r="O55" s="12"/>
    </row>
    <row r="56" spans="1:15">
      <c r="A56" s="21" t="str">
        <f t="shared" si="3"/>
        <v/>
      </c>
      <c r="B56" s="152" t="str">
        <f>IF(AND(MONTH(E56)='IN-NX'!$J$5,'IN-NX'!$D$7=(D56&amp;"/"&amp;C56)),"x","")</f>
        <v/>
      </c>
      <c r="C56" s="149"/>
      <c r="D56" s="149"/>
      <c r="E56" s="45"/>
      <c r="F56" s="40"/>
      <c r="G56" s="16"/>
      <c r="H56" s="153"/>
      <c r="I56" s="35"/>
      <c r="J56" s="12"/>
      <c r="K56" s="12"/>
      <c r="L56" s="12">
        <f t="shared" si="1"/>
        <v>0</v>
      </c>
      <c r="M56" s="288"/>
      <c r="N56" s="12">
        <f t="shared" si="2"/>
        <v>0</v>
      </c>
      <c r="O56" s="12"/>
    </row>
    <row r="57" spans="1:15">
      <c r="A57" s="21" t="str">
        <f t="shared" si="3"/>
        <v/>
      </c>
      <c r="B57" s="152" t="str">
        <f>IF(AND(MONTH(E57)='IN-NX'!$J$5,'IN-NX'!$D$7=(D57&amp;"/"&amp;C57)),"x","")</f>
        <v/>
      </c>
      <c r="C57" s="149"/>
      <c r="D57" s="149"/>
      <c r="E57" s="45"/>
      <c r="F57" s="40"/>
      <c r="G57" s="16"/>
      <c r="H57" s="153"/>
      <c r="I57" s="35"/>
      <c r="J57" s="43"/>
      <c r="K57" s="43"/>
      <c r="L57" s="12">
        <f t="shared" si="1"/>
        <v>0</v>
      </c>
      <c r="M57" s="287"/>
      <c r="N57" s="12">
        <f t="shared" si="2"/>
        <v>0</v>
      </c>
      <c r="O57" s="12"/>
    </row>
    <row r="58" spans="1:15">
      <c r="A58" s="21" t="str">
        <f t="shared" si="3"/>
        <v/>
      </c>
      <c r="B58" s="152" t="str">
        <f>IF(AND(MONTH(E58)='IN-NX'!$J$5,'IN-NX'!$D$7=(D58&amp;"/"&amp;C58)),"x","")</f>
        <v/>
      </c>
      <c r="C58" s="149"/>
      <c r="D58" s="149"/>
      <c r="E58" s="45"/>
      <c r="F58" s="40"/>
      <c r="G58" s="16"/>
      <c r="H58" s="153"/>
      <c r="I58" s="35"/>
      <c r="J58" s="12"/>
      <c r="K58" s="12"/>
      <c r="L58" s="12">
        <f t="shared" si="1"/>
        <v>0</v>
      </c>
      <c r="M58" s="288"/>
      <c r="N58" s="12">
        <f t="shared" si="2"/>
        <v>0</v>
      </c>
      <c r="O58" s="12"/>
    </row>
    <row r="59" spans="1:15">
      <c r="A59" s="21" t="str">
        <f t="shared" si="3"/>
        <v/>
      </c>
      <c r="B59" s="152" t="str">
        <f>IF(AND(MONTH(E59)='IN-NX'!$J$5,'IN-NX'!$D$7=(D59&amp;"/"&amp;C59)),"x","")</f>
        <v/>
      </c>
      <c r="C59" s="149"/>
      <c r="D59" s="149"/>
      <c r="E59" s="45"/>
      <c r="F59" s="40"/>
      <c r="G59" s="40"/>
      <c r="H59" s="153"/>
      <c r="I59" s="35"/>
      <c r="J59" s="12"/>
      <c r="K59" s="12"/>
      <c r="L59" s="12">
        <f t="shared" si="1"/>
        <v>0</v>
      </c>
      <c r="M59" s="287"/>
      <c r="N59" s="12">
        <f t="shared" si="2"/>
        <v>0</v>
      </c>
      <c r="O59" s="12"/>
    </row>
    <row r="60" spans="1:15">
      <c r="A60" s="21" t="str">
        <f t="shared" si="3"/>
        <v/>
      </c>
      <c r="B60" s="152" t="str">
        <f>IF(AND(MONTH(E60)='IN-NX'!$J$5,'IN-NX'!$D$7=(D60&amp;"/"&amp;C60)),"x","")</f>
        <v/>
      </c>
      <c r="C60" s="149"/>
      <c r="D60" s="149"/>
      <c r="E60" s="45"/>
      <c r="F60" s="40"/>
      <c r="G60" s="16"/>
      <c r="H60" s="153"/>
      <c r="I60" s="35"/>
      <c r="J60" s="12"/>
      <c r="K60" s="12"/>
      <c r="L60" s="12">
        <f t="shared" si="1"/>
        <v>0</v>
      </c>
      <c r="M60" s="287"/>
      <c r="N60" s="12">
        <f t="shared" si="2"/>
        <v>0</v>
      </c>
      <c r="O60" s="12"/>
    </row>
    <row r="61" spans="1:15">
      <c r="A61" s="21" t="str">
        <f t="shared" si="3"/>
        <v/>
      </c>
      <c r="B61" s="152" t="str">
        <f>IF(AND(MONTH(E61)='IN-NX'!$J$5,'IN-NX'!$D$7=(D61&amp;"/"&amp;C61)),"x","")</f>
        <v/>
      </c>
      <c r="C61" s="149"/>
      <c r="D61" s="149"/>
      <c r="E61" s="45"/>
      <c r="F61" s="40"/>
      <c r="G61" s="16"/>
      <c r="H61" s="153"/>
      <c r="I61" s="35"/>
      <c r="J61" s="12"/>
      <c r="K61" s="12"/>
      <c r="L61" s="12">
        <f t="shared" si="1"/>
        <v>0</v>
      </c>
      <c r="M61" s="287"/>
      <c r="N61" s="12">
        <f t="shared" si="2"/>
        <v>0</v>
      </c>
      <c r="O61" s="12"/>
    </row>
    <row r="62" spans="1:15">
      <c r="A62" s="21" t="str">
        <f t="shared" si="3"/>
        <v/>
      </c>
      <c r="B62" s="152" t="str">
        <f>IF(AND(MONTH(E62)='IN-NX'!$J$5,'IN-NX'!$D$7=(D62&amp;"/"&amp;C62)),"x","")</f>
        <v/>
      </c>
      <c r="C62" s="149"/>
      <c r="D62" s="149"/>
      <c r="E62" s="45"/>
      <c r="F62" s="40"/>
      <c r="G62" s="16"/>
      <c r="H62" s="153"/>
      <c r="I62" s="35"/>
      <c r="J62" s="12"/>
      <c r="K62" s="12"/>
      <c r="L62" s="12">
        <f t="shared" si="1"/>
        <v>0</v>
      </c>
      <c r="M62" s="287"/>
      <c r="N62" s="12">
        <f t="shared" si="2"/>
        <v>0</v>
      </c>
      <c r="O62" s="12"/>
    </row>
    <row r="63" spans="1:15">
      <c r="A63" s="21" t="str">
        <f t="shared" si="3"/>
        <v/>
      </c>
      <c r="B63" s="152" t="str">
        <f>IF(AND(MONTH(E63)='IN-NX'!$J$5,'IN-NX'!$D$7=(D63&amp;"/"&amp;C63)),"x","")</f>
        <v/>
      </c>
      <c r="C63" s="149"/>
      <c r="D63" s="149"/>
      <c r="E63" s="45"/>
      <c r="F63" s="40"/>
      <c r="G63" s="16"/>
      <c r="H63" s="153"/>
      <c r="I63" s="35"/>
      <c r="J63" s="12"/>
      <c r="K63" s="12"/>
      <c r="L63" s="12">
        <f t="shared" si="1"/>
        <v>0</v>
      </c>
      <c r="M63" s="287"/>
      <c r="N63" s="12">
        <f t="shared" si="2"/>
        <v>0</v>
      </c>
      <c r="O63" s="12"/>
    </row>
    <row r="64" spans="1:15">
      <c r="A64" s="21" t="str">
        <f t="shared" si="3"/>
        <v/>
      </c>
      <c r="B64" s="152" t="str">
        <f>IF(AND(MONTH(E64)='IN-NX'!$J$5,'IN-NX'!$D$7=(D64&amp;"/"&amp;C64)),"x","")</f>
        <v/>
      </c>
      <c r="C64" s="149"/>
      <c r="D64" s="149"/>
      <c r="E64" s="45"/>
      <c r="F64" s="40"/>
      <c r="G64" s="40"/>
      <c r="H64" s="153"/>
      <c r="I64" s="35"/>
      <c r="J64" s="12"/>
      <c r="K64" s="12"/>
      <c r="L64" s="12">
        <f t="shared" si="1"/>
        <v>0</v>
      </c>
      <c r="M64" s="287"/>
      <c r="N64" s="12">
        <f t="shared" si="2"/>
        <v>0</v>
      </c>
      <c r="O64" s="12"/>
    </row>
    <row r="65" spans="1:15">
      <c r="A65" s="21" t="str">
        <f t="shared" si="3"/>
        <v/>
      </c>
      <c r="B65" s="152" t="str">
        <f>IF(AND(MONTH(E65)='IN-NX'!$J$5,'IN-NX'!$D$7=(D65&amp;"/"&amp;C65)),"x","")</f>
        <v/>
      </c>
      <c r="C65" s="149"/>
      <c r="D65" s="149"/>
      <c r="E65" s="45"/>
      <c r="F65" s="40"/>
      <c r="G65" s="40"/>
      <c r="H65" s="153"/>
      <c r="I65" s="35"/>
      <c r="J65" s="12"/>
      <c r="K65" s="12"/>
      <c r="L65" s="12">
        <f t="shared" si="1"/>
        <v>0</v>
      </c>
      <c r="M65" s="287"/>
      <c r="N65" s="12">
        <f t="shared" si="2"/>
        <v>0</v>
      </c>
      <c r="O65" s="12"/>
    </row>
    <row r="66" spans="1:15">
      <c r="A66" s="21" t="str">
        <f t="shared" si="3"/>
        <v/>
      </c>
      <c r="B66" s="152" t="str">
        <f>IF(AND(MONTH(E66)='IN-NX'!$J$5,'IN-NX'!$D$7=(D66&amp;"/"&amp;C66)),"x","")</f>
        <v/>
      </c>
      <c r="C66" s="149"/>
      <c r="D66" s="149"/>
      <c r="E66" s="45"/>
      <c r="F66" s="40"/>
      <c r="G66" s="40"/>
      <c r="H66" s="153"/>
      <c r="I66" s="35"/>
      <c r="J66" s="12"/>
      <c r="K66" s="12"/>
      <c r="L66" s="12">
        <f t="shared" si="1"/>
        <v>0</v>
      </c>
      <c r="M66" s="287"/>
      <c r="N66" s="12">
        <f t="shared" si="2"/>
        <v>0</v>
      </c>
      <c r="O66" s="12"/>
    </row>
    <row r="67" spans="1:15">
      <c r="A67" s="21" t="str">
        <f t="shared" si="3"/>
        <v/>
      </c>
      <c r="B67" s="152" t="str">
        <f>IF(AND(MONTH(E67)='IN-NX'!$J$5,'IN-NX'!$D$7=(D67&amp;"/"&amp;C67)),"x","")</f>
        <v/>
      </c>
      <c r="C67" s="149"/>
      <c r="D67" s="149"/>
      <c r="E67" s="45"/>
      <c r="F67" s="40"/>
      <c r="G67" s="40"/>
      <c r="H67" s="153"/>
      <c r="I67" s="35"/>
      <c r="J67" s="12"/>
      <c r="K67" s="12"/>
      <c r="L67" s="12">
        <f t="shared" si="1"/>
        <v>0</v>
      </c>
      <c r="M67" s="287"/>
      <c r="N67" s="12">
        <f t="shared" si="2"/>
        <v>0</v>
      </c>
      <c r="O67" s="12"/>
    </row>
    <row r="68" spans="1:15">
      <c r="A68" s="21" t="str">
        <f t="shared" si="3"/>
        <v/>
      </c>
      <c r="B68" s="152" t="str">
        <f>IF(AND(MONTH(E68)='IN-NX'!$J$5,'IN-NX'!$D$7=(D68&amp;"/"&amp;C68)),"x","")</f>
        <v/>
      </c>
      <c r="C68" s="149"/>
      <c r="D68" s="149"/>
      <c r="E68" s="45"/>
      <c r="F68" s="40"/>
      <c r="G68" s="40"/>
      <c r="H68" s="153"/>
      <c r="I68" s="35"/>
      <c r="J68" s="12"/>
      <c r="K68" s="12"/>
      <c r="L68" s="12">
        <f t="shared" si="1"/>
        <v>0</v>
      </c>
      <c r="M68" s="287"/>
      <c r="N68" s="12">
        <f t="shared" si="2"/>
        <v>0</v>
      </c>
      <c r="O68" s="12"/>
    </row>
    <row r="69" spans="1:15">
      <c r="A69" s="21" t="str">
        <f t="shared" si="3"/>
        <v/>
      </c>
      <c r="B69" s="152" t="str">
        <f>IF(AND(MONTH(E69)='IN-NX'!$J$5,'IN-NX'!$D$7=(D69&amp;"/"&amp;C69)),"x","")</f>
        <v/>
      </c>
      <c r="C69" s="149"/>
      <c r="D69" s="149"/>
      <c r="E69" s="45"/>
      <c r="F69" s="40"/>
      <c r="G69" s="16"/>
      <c r="H69" s="169"/>
      <c r="I69" s="35"/>
      <c r="J69" s="12"/>
      <c r="K69" s="12"/>
      <c r="L69" s="12">
        <f t="shared" si="1"/>
        <v>0</v>
      </c>
      <c r="M69" s="287"/>
      <c r="N69" s="12">
        <f t="shared" si="2"/>
        <v>0</v>
      </c>
      <c r="O69" s="12"/>
    </row>
    <row r="70" spans="1:15">
      <c r="A70" s="21" t="str">
        <f t="shared" si="3"/>
        <v/>
      </c>
      <c r="B70" s="152" t="str">
        <f>IF(AND(MONTH(E70)='IN-NX'!$J$5,'IN-NX'!$D$7=(D70&amp;"/"&amp;C70)),"x","")</f>
        <v/>
      </c>
      <c r="C70" s="149"/>
      <c r="D70" s="149"/>
      <c r="E70" s="45"/>
      <c r="F70" s="40"/>
      <c r="G70" s="16"/>
      <c r="H70" s="169"/>
      <c r="I70" s="35"/>
      <c r="J70" s="12"/>
      <c r="K70" s="12"/>
      <c r="L70" s="12">
        <f t="shared" si="1"/>
        <v>0</v>
      </c>
      <c r="M70" s="287"/>
      <c r="N70" s="12">
        <f t="shared" si="2"/>
        <v>0</v>
      </c>
      <c r="O70" s="12"/>
    </row>
    <row r="71" spans="1:15">
      <c r="A71" s="21" t="str">
        <f t="shared" si="3"/>
        <v/>
      </c>
      <c r="B71" s="152" t="str">
        <f>IF(AND(MONTH(E71)='IN-NX'!$J$5,'IN-NX'!$D$7=(D71&amp;"/"&amp;C71)),"x","")</f>
        <v/>
      </c>
      <c r="C71" s="149"/>
      <c r="D71" s="149"/>
      <c r="E71" s="45"/>
      <c r="F71" s="40"/>
      <c r="G71" s="16"/>
      <c r="H71" s="169"/>
      <c r="I71" s="35"/>
      <c r="J71" s="12"/>
      <c r="K71" s="12"/>
      <c r="L71" s="12">
        <f t="shared" si="1"/>
        <v>0</v>
      </c>
      <c r="M71" s="287"/>
      <c r="N71" s="12">
        <f t="shared" si="2"/>
        <v>0</v>
      </c>
      <c r="O71" s="12"/>
    </row>
    <row r="72" spans="1:15">
      <c r="A72" s="21" t="str">
        <f t="shared" si="3"/>
        <v/>
      </c>
      <c r="B72" s="152" t="str">
        <f>IF(AND(MONTH(E72)='IN-NX'!$J$5,'IN-NX'!$D$7=(D72&amp;"/"&amp;C72)),"x","")</f>
        <v/>
      </c>
      <c r="C72" s="149"/>
      <c r="D72" s="149"/>
      <c r="E72" s="45"/>
      <c r="F72" s="40"/>
      <c r="G72" s="16"/>
      <c r="H72" s="169"/>
      <c r="I72" s="35"/>
      <c r="J72" s="12"/>
      <c r="K72" s="12"/>
      <c r="L72" s="12">
        <f t="shared" si="1"/>
        <v>0</v>
      </c>
      <c r="M72" s="287"/>
      <c r="N72" s="12">
        <f t="shared" si="2"/>
        <v>0</v>
      </c>
      <c r="O72" s="12"/>
    </row>
    <row r="73" spans="1:15">
      <c r="A73" s="21" t="str">
        <f t="shared" si="3"/>
        <v/>
      </c>
      <c r="B73" s="152" t="str">
        <f>IF(AND(MONTH(E73)='IN-NX'!$J$5,'IN-NX'!$D$7=(D73&amp;"/"&amp;C73)),"x","")</f>
        <v/>
      </c>
      <c r="C73" s="149"/>
      <c r="D73" s="149"/>
      <c r="E73" s="45"/>
      <c r="F73" s="40"/>
      <c r="G73" s="16"/>
      <c r="H73" s="169"/>
      <c r="I73" s="35"/>
      <c r="J73" s="12"/>
      <c r="K73" s="12"/>
      <c r="L73" s="12">
        <f t="shared" si="1"/>
        <v>0</v>
      </c>
      <c r="M73" s="287"/>
      <c r="N73" s="12">
        <f t="shared" si="2"/>
        <v>0</v>
      </c>
      <c r="O73" s="12"/>
    </row>
    <row r="74" spans="1:15">
      <c r="A74" s="21" t="str">
        <f t="shared" si="3"/>
        <v/>
      </c>
      <c r="B74" s="152" t="str">
        <f>IF(AND(MONTH(E74)='IN-NX'!$J$5,'IN-NX'!$D$7=(D74&amp;"/"&amp;C74)),"x","")</f>
        <v/>
      </c>
      <c r="C74" s="149"/>
      <c r="D74" s="149"/>
      <c r="E74" s="45"/>
      <c r="F74" s="40"/>
      <c r="G74" s="16"/>
      <c r="H74" s="169"/>
      <c r="I74" s="35"/>
      <c r="J74" s="12"/>
      <c r="K74" s="12"/>
      <c r="L74" s="12">
        <f t="shared" si="1"/>
        <v>0</v>
      </c>
      <c r="M74" s="287"/>
      <c r="N74" s="12">
        <f t="shared" si="2"/>
        <v>0</v>
      </c>
      <c r="O74" s="12"/>
    </row>
    <row r="75" spans="1:15">
      <c r="A75" s="21" t="str">
        <f t="shared" si="3"/>
        <v/>
      </c>
      <c r="B75" s="152" t="str">
        <f>IF(AND(MONTH(E75)='IN-NX'!$J$5,'IN-NX'!$D$7=(D75&amp;"/"&amp;C75)),"x","")</f>
        <v/>
      </c>
      <c r="C75" s="149"/>
      <c r="D75" s="149"/>
      <c r="E75" s="45"/>
      <c r="F75" s="40"/>
      <c r="G75" s="16"/>
      <c r="H75" s="169"/>
      <c r="I75" s="35"/>
      <c r="J75" s="12"/>
      <c r="K75" s="12"/>
      <c r="L75" s="12">
        <f t="shared" si="1"/>
        <v>0</v>
      </c>
      <c r="M75" s="287"/>
      <c r="N75" s="12">
        <f t="shared" si="2"/>
        <v>0</v>
      </c>
      <c r="O75" s="12"/>
    </row>
    <row r="76" spans="1:15">
      <c r="A76" s="21" t="str">
        <f t="shared" si="3"/>
        <v/>
      </c>
      <c r="B76" s="152" t="str">
        <f>IF(AND(MONTH(E76)='IN-NX'!$J$5,'IN-NX'!$D$7=(D76&amp;"/"&amp;C76)),"x","")</f>
        <v/>
      </c>
      <c r="C76" s="149"/>
      <c r="D76" s="149"/>
      <c r="E76" s="45"/>
      <c r="F76" s="40"/>
      <c r="G76" s="16"/>
      <c r="H76" s="169"/>
      <c r="I76" s="35"/>
      <c r="J76" s="12"/>
      <c r="K76" s="12"/>
      <c r="L76" s="12">
        <f t="shared" ref="L76:L131" si="4">ROUND(J76*K76,0)</f>
        <v>0</v>
      </c>
      <c r="M76" s="287"/>
      <c r="N76" s="12">
        <f t="shared" ref="N76:N131" si="5">ROUND(J76*M76,0)</f>
        <v>0</v>
      </c>
      <c r="O76" s="12"/>
    </row>
    <row r="77" spans="1:15">
      <c r="A77" s="21" t="str">
        <f t="shared" ref="A77:A140" si="6">IF(E77&lt;&gt;"",MONTH(E77),"")</f>
        <v/>
      </c>
      <c r="B77" s="152" t="str">
        <f>IF(AND(MONTH(E77)='IN-NX'!$J$5,'IN-NX'!$D$7=(D77&amp;"/"&amp;C77)),"x","")</f>
        <v/>
      </c>
      <c r="C77" s="149"/>
      <c r="D77" s="149"/>
      <c r="E77" s="45"/>
      <c r="F77" s="40"/>
      <c r="G77" s="16"/>
      <c r="H77" s="169"/>
      <c r="I77" s="35"/>
      <c r="J77" s="12"/>
      <c r="K77" s="12"/>
      <c r="L77" s="12">
        <f t="shared" si="4"/>
        <v>0</v>
      </c>
      <c r="M77" s="287"/>
      <c r="N77" s="12">
        <f t="shared" si="5"/>
        <v>0</v>
      </c>
      <c r="O77" s="12"/>
    </row>
    <row r="78" spans="1:15">
      <c r="A78" s="21" t="str">
        <f t="shared" si="6"/>
        <v/>
      </c>
      <c r="B78" s="152" t="str">
        <f>IF(AND(MONTH(E78)='IN-NX'!$J$5,'IN-NX'!$D$7=(D78&amp;"/"&amp;C78)),"x","")</f>
        <v/>
      </c>
      <c r="C78" s="149"/>
      <c r="D78" s="149"/>
      <c r="E78" s="45"/>
      <c r="F78" s="40"/>
      <c r="G78" s="16"/>
      <c r="H78" s="169"/>
      <c r="I78" s="35"/>
      <c r="J78" s="12"/>
      <c r="K78" s="12"/>
      <c r="L78" s="12">
        <f t="shared" si="4"/>
        <v>0</v>
      </c>
      <c r="M78" s="287"/>
      <c r="N78" s="12">
        <f t="shared" si="5"/>
        <v>0</v>
      </c>
      <c r="O78" s="12"/>
    </row>
    <row r="79" spans="1:15">
      <c r="A79" s="21" t="str">
        <f t="shared" si="6"/>
        <v/>
      </c>
      <c r="B79" s="152" t="str">
        <f>IF(AND(MONTH(E79)='IN-NX'!$J$5,'IN-NX'!$D$7=(D79&amp;"/"&amp;C79)),"x","")</f>
        <v/>
      </c>
      <c r="C79" s="149"/>
      <c r="D79" s="149"/>
      <c r="E79" s="45"/>
      <c r="F79" s="40"/>
      <c r="G79" s="16"/>
      <c r="H79" s="169"/>
      <c r="I79" s="35"/>
      <c r="J79" s="12"/>
      <c r="K79" s="12"/>
      <c r="L79" s="12">
        <f t="shared" si="4"/>
        <v>0</v>
      </c>
      <c r="M79" s="287"/>
      <c r="N79" s="12">
        <f t="shared" si="5"/>
        <v>0</v>
      </c>
      <c r="O79" s="12"/>
    </row>
    <row r="80" spans="1:15">
      <c r="A80" s="21" t="str">
        <f t="shared" si="6"/>
        <v/>
      </c>
      <c r="B80" s="152" t="str">
        <f>IF(AND(MONTH(E80)='IN-NX'!$J$5,'IN-NX'!$D$7=(D80&amp;"/"&amp;C80)),"x","")</f>
        <v/>
      </c>
      <c r="C80" s="149"/>
      <c r="D80" s="149"/>
      <c r="E80" s="45"/>
      <c r="F80" s="40"/>
      <c r="G80" s="16"/>
      <c r="H80" s="169"/>
      <c r="I80" s="35"/>
      <c r="J80" s="12"/>
      <c r="K80" s="12"/>
      <c r="L80" s="12">
        <f t="shared" si="4"/>
        <v>0</v>
      </c>
      <c r="M80" s="287"/>
      <c r="N80" s="12">
        <f t="shared" si="5"/>
        <v>0</v>
      </c>
      <c r="O80" s="12"/>
    </row>
    <row r="81" spans="1:15">
      <c r="A81" s="21" t="str">
        <f t="shared" si="6"/>
        <v/>
      </c>
      <c r="B81" s="152" t="str">
        <f>IF(AND(MONTH(E81)='IN-NX'!$J$5,'IN-NX'!$D$7=(D81&amp;"/"&amp;C81)),"x","")</f>
        <v/>
      </c>
      <c r="C81" s="149"/>
      <c r="D81" s="149"/>
      <c r="E81" s="45"/>
      <c r="F81" s="40"/>
      <c r="G81" s="16"/>
      <c r="H81" s="169"/>
      <c r="I81" s="35"/>
      <c r="J81" s="12"/>
      <c r="K81" s="12"/>
      <c r="L81" s="12">
        <f t="shared" si="4"/>
        <v>0</v>
      </c>
      <c r="M81" s="287"/>
      <c r="N81" s="12">
        <f t="shared" si="5"/>
        <v>0</v>
      </c>
      <c r="O81" s="12"/>
    </row>
    <row r="82" spans="1:15">
      <c r="A82" s="21" t="str">
        <f t="shared" si="6"/>
        <v/>
      </c>
      <c r="B82" s="152" t="str">
        <f>IF(AND(MONTH(E82)='IN-NX'!$J$5,'IN-NX'!$D$7=(D82&amp;"/"&amp;C82)),"x","")</f>
        <v/>
      </c>
      <c r="C82" s="149"/>
      <c r="D82" s="149"/>
      <c r="E82" s="45"/>
      <c r="F82" s="40"/>
      <c r="G82" s="16"/>
      <c r="H82" s="169"/>
      <c r="I82" s="35"/>
      <c r="J82" s="12"/>
      <c r="K82" s="12"/>
      <c r="L82" s="12">
        <f t="shared" si="4"/>
        <v>0</v>
      </c>
      <c r="M82" s="287"/>
      <c r="N82" s="12">
        <f t="shared" si="5"/>
        <v>0</v>
      </c>
      <c r="O82" s="12"/>
    </row>
    <row r="83" spans="1:15">
      <c r="A83" s="21" t="str">
        <f t="shared" si="6"/>
        <v/>
      </c>
      <c r="B83" s="152" t="str">
        <f>IF(AND(MONTH(E83)='IN-NX'!$J$5,'IN-NX'!$D$7=(D83&amp;"/"&amp;C83)),"x","")</f>
        <v/>
      </c>
      <c r="C83" s="149"/>
      <c r="D83" s="149"/>
      <c r="E83" s="45"/>
      <c r="F83" s="40"/>
      <c r="G83" s="16"/>
      <c r="H83" s="169"/>
      <c r="I83" s="35"/>
      <c r="J83" s="12"/>
      <c r="K83" s="12"/>
      <c r="L83" s="12">
        <f t="shared" si="4"/>
        <v>0</v>
      </c>
      <c r="M83" s="287"/>
      <c r="N83" s="12">
        <f t="shared" si="5"/>
        <v>0</v>
      </c>
      <c r="O83" s="12"/>
    </row>
    <row r="84" spans="1:15">
      <c r="A84" s="21" t="str">
        <f t="shared" si="6"/>
        <v/>
      </c>
      <c r="B84" s="152" t="str">
        <f>IF(AND(MONTH(E84)='IN-NX'!$J$5,'IN-NX'!$D$7=(D84&amp;"/"&amp;C84)),"x","")</f>
        <v/>
      </c>
      <c r="C84" s="149"/>
      <c r="D84" s="149"/>
      <c r="E84" s="45"/>
      <c r="F84" s="40"/>
      <c r="G84" s="16"/>
      <c r="H84" s="169"/>
      <c r="I84" s="35"/>
      <c r="J84" s="12"/>
      <c r="K84" s="12"/>
      <c r="L84" s="12">
        <f t="shared" si="4"/>
        <v>0</v>
      </c>
      <c r="M84" s="287"/>
      <c r="N84" s="12">
        <f t="shared" si="5"/>
        <v>0</v>
      </c>
      <c r="O84" s="12"/>
    </row>
    <row r="85" spans="1:15">
      <c r="A85" s="21" t="str">
        <f t="shared" si="6"/>
        <v/>
      </c>
      <c r="B85" s="152" t="str">
        <f>IF(AND(MONTH(E85)='IN-NX'!$J$5,'IN-NX'!$D$7=(D85&amp;"/"&amp;C85)),"x","")</f>
        <v/>
      </c>
      <c r="C85" s="149"/>
      <c r="D85" s="149"/>
      <c r="E85" s="45"/>
      <c r="F85" s="40"/>
      <c r="G85" s="16"/>
      <c r="H85" s="169"/>
      <c r="I85" s="35"/>
      <c r="J85" s="12"/>
      <c r="K85" s="12"/>
      <c r="L85" s="12">
        <f t="shared" si="4"/>
        <v>0</v>
      </c>
      <c r="M85" s="287"/>
      <c r="N85" s="12">
        <f t="shared" si="5"/>
        <v>0</v>
      </c>
      <c r="O85" s="12"/>
    </row>
    <row r="86" spans="1:15">
      <c r="A86" s="21" t="str">
        <f t="shared" si="6"/>
        <v/>
      </c>
      <c r="B86" s="152" t="str">
        <f>IF(AND(MONTH(E86)='IN-NX'!$J$5,'IN-NX'!$D$7=(D86&amp;"/"&amp;C86)),"x","")</f>
        <v/>
      </c>
      <c r="C86" s="149"/>
      <c r="D86" s="149"/>
      <c r="E86" s="45"/>
      <c r="F86" s="40"/>
      <c r="G86" s="16"/>
      <c r="H86" s="169"/>
      <c r="I86" s="35"/>
      <c r="J86" s="12"/>
      <c r="K86" s="12"/>
      <c r="L86" s="12">
        <f t="shared" si="4"/>
        <v>0</v>
      </c>
      <c r="M86" s="287"/>
      <c r="N86" s="12">
        <f t="shared" si="5"/>
        <v>0</v>
      </c>
      <c r="O86" s="12"/>
    </row>
    <row r="87" spans="1:15">
      <c r="A87" s="21" t="str">
        <f t="shared" si="6"/>
        <v/>
      </c>
      <c r="B87" s="152" t="str">
        <f>IF(AND(MONTH(E87)='IN-NX'!$J$5,'IN-NX'!$D$7=(D87&amp;"/"&amp;C87)),"x","")</f>
        <v/>
      </c>
      <c r="C87" s="149"/>
      <c r="D87" s="149"/>
      <c r="E87" s="45"/>
      <c r="F87" s="40"/>
      <c r="G87" s="16"/>
      <c r="H87" s="169"/>
      <c r="I87" s="35"/>
      <c r="J87" s="12"/>
      <c r="K87" s="12"/>
      <c r="L87" s="12">
        <f t="shared" si="4"/>
        <v>0</v>
      </c>
      <c r="M87" s="287"/>
      <c r="N87" s="12">
        <f t="shared" si="5"/>
        <v>0</v>
      </c>
      <c r="O87" s="12"/>
    </row>
    <row r="88" spans="1:15">
      <c r="A88" s="21" t="str">
        <f t="shared" si="6"/>
        <v/>
      </c>
      <c r="B88" s="152" t="str">
        <f>IF(AND(MONTH(E88)='IN-NX'!$J$5,'IN-NX'!$D$7=(D88&amp;"/"&amp;C88)),"x","")</f>
        <v/>
      </c>
      <c r="C88" s="149"/>
      <c r="D88" s="149"/>
      <c r="E88" s="45"/>
      <c r="F88" s="40"/>
      <c r="G88" s="16"/>
      <c r="H88" s="169"/>
      <c r="I88" s="35"/>
      <c r="J88" s="12"/>
      <c r="K88" s="12"/>
      <c r="L88" s="12">
        <f t="shared" si="4"/>
        <v>0</v>
      </c>
      <c r="M88" s="287"/>
      <c r="N88" s="12">
        <f t="shared" si="5"/>
        <v>0</v>
      </c>
      <c r="O88" s="12"/>
    </row>
    <row r="89" spans="1:15">
      <c r="A89" s="21" t="str">
        <f t="shared" si="6"/>
        <v/>
      </c>
      <c r="B89" s="152" t="str">
        <f>IF(AND(MONTH(E89)='IN-NX'!$J$5,'IN-NX'!$D$7=(D89&amp;"/"&amp;C89)),"x","")</f>
        <v/>
      </c>
      <c r="C89" s="149"/>
      <c r="D89" s="149"/>
      <c r="E89" s="45"/>
      <c r="F89" s="40"/>
      <c r="G89" s="16"/>
      <c r="H89" s="169"/>
      <c r="I89" s="35"/>
      <c r="J89" s="12"/>
      <c r="K89" s="12"/>
      <c r="L89" s="12">
        <f t="shared" si="4"/>
        <v>0</v>
      </c>
      <c r="M89" s="287"/>
      <c r="N89" s="12">
        <f t="shared" si="5"/>
        <v>0</v>
      </c>
      <c r="O89" s="12"/>
    </row>
    <row r="90" spans="1:15">
      <c r="A90" s="21" t="str">
        <f t="shared" si="6"/>
        <v/>
      </c>
      <c r="B90" s="152" t="str">
        <f>IF(AND(MONTH(E90)='IN-NX'!$J$5,'IN-NX'!$D$7=(D90&amp;"/"&amp;C90)),"x","")</f>
        <v/>
      </c>
      <c r="C90" s="149"/>
      <c r="D90" s="149"/>
      <c r="E90" s="45"/>
      <c r="F90" s="40"/>
      <c r="G90" s="16"/>
      <c r="H90" s="169"/>
      <c r="I90" s="35"/>
      <c r="J90" s="12"/>
      <c r="K90" s="12"/>
      <c r="L90" s="12">
        <f t="shared" si="4"/>
        <v>0</v>
      </c>
      <c r="M90" s="287"/>
      <c r="N90" s="12">
        <f t="shared" si="5"/>
        <v>0</v>
      </c>
      <c r="O90" s="12"/>
    </row>
    <row r="91" spans="1:15">
      <c r="A91" s="21" t="str">
        <f t="shared" si="6"/>
        <v/>
      </c>
      <c r="B91" s="152" t="str">
        <f>IF(AND(MONTH(E91)='IN-NX'!$J$5,'IN-NX'!$D$7=(D91&amp;"/"&amp;C91)),"x","")</f>
        <v/>
      </c>
      <c r="C91" s="149"/>
      <c r="D91" s="149"/>
      <c r="E91" s="45"/>
      <c r="F91" s="40"/>
      <c r="G91" s="16"/>
      <c r="H91" s="169"/>
      <c r="I91" s="35"/>
      <c r="J91" s="12"/>
      <c r="K91" s="12"/>
      <c r="L91" s="12">
        <f t="shared" si="4"/>
        <v>0</v>
      </c>
      <c r="M91" s="287"/>
      <c r="N91" s="12">
        <f t="shared" si="5"/>
        <v>0</v>
      </c>
      <c r="O91" s="12"/>
    </row>
    <row r="92" spans="1:15">
      <c r="A92" s="21" t="str">
        <f t="shared" si="6"/>
        <v/>
      </c>
      <c r="B92" s="152" t="str">
        <f>IF(AND(MONTH(E92)='IN-NX'!$J$5,'IN-NX'!$D$7=(D92&amp;"/"&amp;C92)),"x","")</f>
        <v/>
      </c>
      <c r="C92" s="149"/>
      <c r="D92" s="149"/>
      <c r="E92" s="45"/>
      <c r="F92" s="40"/>
      <c r="G92" s="16"/>
      <c r="H92" s="169"/>
      <c r="I92" s="35"/>
      <c r="J92" s="12"/>
      <c r="K92" s="12"/>
      <c r="L92" s="12">
        <f t="shared" si="4"/>
        <v>0</v>
      </c>
      <c r="M92" s="287"/>
      <c r="N92" s="12">
        <f t="shared" si="5"/>
        <v>0</v>
      </c>
      <c r="O92" s="12"/>
    </row>
    <row r="93" spans="1:15">
      <c r="A93" s="21" t="str">
        <f t="shared" si="6"/>
        <v/>
      </c>
      <c r="B93" s="152" t="str">
        <f>IF(AND(MONTH(E93)='IN-NX'!$J$5,'IN-NX'!$D$7=(D93&amp;"/"&amp;C93)),"x","")</f>
        <v/>
      </c>
      <c r="C93" s="149"/>
      <c r="D93" s="149"/>
      <c r="E93" s="45"/>
      <c r="F93" s="40"/>
      <c r="G93" s="16"/>
      <c r="H93" s="169"/>
      <c r="I93" s="35"/>
      <c r="J93" s="12"/>
      <c r="K93" s="12"/>
      <c r="L93" s="12">
        <f t="shared" si="4"/>
        <v>0</v>
      </c>
      <c r="M93" s="287"/>
      <c r="N93" s="12">
        <f t="shared" si="5"/>
        <v>0</v>
      </c>
      <c r="O93" s="12"/>
    </row>
    <row r="94" spans="1:15">
      <c r="A94" s="21" t="str">
        <f t="shared" si="6"/>
        <v/>
      </c>
      <c r="B94" s="152" t="str">
        <f>IF(AND(MONTH(E94)='IN-NX'!$J$5,'IN-NX'!$D$7=(D94&amp;"/"&amp;C94)),"x","")</f>
        <v/>
      </c>
      <c r="C94" s="149"/>
      <c r="D94" s="149"/>
      <c r="E94" s="45"/>
      <c r="F94" s="40"/>
      <c r="G94" s="16"/>
      <c r="H94" s="169"/>
      <c r="I94" s="35"/>
      <c r="J94" s="12"/>
      <c r="K94" s="12"/>
      <c r="L94" s="12">
        <f t="shared" si="4"/>
        <v>0</v>
      </c>
      <c r="M94" s="287"/>
      <c r="N94" s="12">
        <f t="shared" si="5"/>
        <v>0</v>
      </c>
      <c r="O94" s="12"/>
    </row>
    <row r="95" spans="1:15">
      <c r="A95" s="21" t="str">
        <f t="shared" si="6"/>
        <v/>
      </c>
      <c r="B95" s="152" t="str">
        <f>IF(AND(MONTH(E95)='IN-NX'!$J$5,'IN-NX'!$D$7=(D95&amp;"/"&amp;C95)),"x","")</f>
        <v/>
      </c>
      <c r="C95" s="149"/>
      <c r="D95" s="149"/>
      <c r="E95" s="45"/>
      <c r="F95" s="40"/>
      <c r="G95" s="16"/>
      <c r="H95" s="169"/>
      <c r="I95" s="35"/>
      <c r="J95" s="12"/>
      <c r="K95" s="12"/>
      <c r="L95" s="12">
        <f t="shared" si="4"/>
        <v>0</v>
      </c>
      <c r="M95" s="287"/>
      <c r="N95" s="12">
        <f t="shared" si="5"/>
        <v>0</v>
      </c>
      <c r="O95" s="12"/>
    </row>
    <row r="96" spans="1:15">
      <c r="A96" s="21" t="str">
        <f t="shared" si="6"/>
        <v/>
      </c>
      <c r="B96" s="152" t="str">
        <f>IF(AND(MONTH(E96)='IN-NX'!$J$5,'IN-NX'!$D$7=(D96&amp;"/"&amp;C96)),"x","")</f>
        <v/>
      </c>
      <c r="C96" s="149"/>
      <c r="D96" s="149"/>
      <c r="E96" s="45"/>
      <c r="F96" s="40"/>
      <c r="G96" s="16"/>
      <c r="H96" s="169"/>
      <c r="I96" s="35"/>
      <c r="J96" s="12"/>
      <c r="K96" s="12"/>
      <c r="L96" s="12">
        <f t="shared" si="4"/>
        <v>0</v>
      </c>
      <c r="M96" s="287"/>
      <c r="N96" s="12">
        <f t="shared" si="5"/>
        <v>0</v>
      </c>
      <c r="O96" s="12"/>
    </row>
    <row r="97" spans="1:15">
      <c r="A97" s="21" t="str">
        <f t="shared" si="6"/>
        <v/>
      </c>
      <c r="B97" s="152" t="str">
        <f>IF(AND(MONTH(E97)='IN-NX'!$J$5,'IN-NX'!$D$7=(D97&amp;"/"&amp;C97)),"x","")</f>
        <v/>
      </c>
      <c r="C97" s="149"/>
      <c r="D97" s="149"/>
      <c r="E97" s="45"/>
      <c r="F97" s="40"/>
      <c r="G97" s="16"/>
      <c r="H97" s="169"/>
      <c r="I97" s="35"/>
      <c r="J97" s="12"/>
      <c r="K97" s="12"/>
      <c r="L97" s="12">
        <f t="shared" si="4"/>
        <v>0</v>
      </c>
      <c r="M97" s="287"/>
      <c r="N97" s="12">
        <f t="shared" si="5"/>
        <v>0</v>
      </c>
      <c r="O97" s="12"/>
    </row>
    <row r="98" spans="1:15">
      <c r="A98" s="21" t="str">
        <f t="shared" si="6"/>
        <v/>
      </c>
      <c r="B98" s="152" t="str">
        <f>IF(AND(MONTH(E98)='IN-NX'!$J$5,'IN-NX'!$D$7=(D98&amp;"/"&amp;C98)),"x","")</f>
        <v/>
      </c>
      <c r="C98" s="149"/>
      <c r="D98" s="149"/>
      <c r="E98" s="45"/>
      <c r="F98" s="40"/>
      <c r="G98" s="16"/>
      <c r="H98" s="169"/>
      <c r="I98" s="35"/>
      <c r="J98" s="12"/>
      <c r="K98" s="12"/>
      <c r="L98" s="12">
        <f t="shared" si="4"/>
        <v>0</v>
      </c>
      <c r="M98" s="287"/>
      <c r="N98" s="12">
        <f t="shared" si="5"/>
        <v>0</v>
      </c>
      <c r="O98" s="12"/>
    </row>
    <row r="99" spans="1:15">
      <c r="A99" s="21" t="str">
        <f t="shared" si="6"/>
        <v/>
      </c>
      <c r="B99" s="152" t="str">
        <f>IF(AND(MONTH(E99)='IN-NX'!$J$5,'IN-NX'!$D$7=(D99&amp;"/"&amp;C99)),"x","")</f>
        <v/>
      </c>
      <c r="C99" s="149"/>
      <c r="D99" s="149"/>
      <c r="E99" s="45"/>
      <c r="F99" s="40"/>
      <c r="G99" s="16"/>
      <c r="H99" s="169"/>
      <c r="I99" s="35"/>
      <c r="J99" s="12"/>
      <c r="K99" s="12"/>
      <c r="L99" s="12">
        <f t="shared" si="4"/>
        <v>0</v>
      </c>
      <c r="M99" s="287"/>
      <c r="N99" s="12">
        <f t="shared" si="5"/>
        <v>0</v>
      </c>
      <c r="O99" s="12"/>
    </row>
    <row r="100" spans="1:15">
      <c r="A100" s="21" t="str">
        <f t="shared" si="6"/>
        <v/>
      </c>
      <c r="B100" s="152" t="str">
        <f>IF(AND(MONTH(E100)='IN-NX'!$J$5,'IN-NX'!$D$7=(D100&amp;"/"&amp;C100)),"x","")</f>
        <v/>
      </c>
      <c r="C100" s="149"/>
      <c r="D100" s="149"/>
      <c r="E100" s="45"/>
      <c r="F100" s="40"/>
      <c r="G100" s="16"/>
      <c r="H100" s="169"/>
      <c r="I100" s="35"/>
      <c r="J100" s="12"/>
      <c r="K100" s="12"/>
      <c r="L100" s="12">
        <f t="shared" si="4"/>
        <v>0</v>
      </c>
      <c r="M100" s="287"/>
      <c r="N100" s="12">
        <f t="shared" si="5"/>
        <v>0</v>
      </c>
      <c r="O100" s="12"/>
    </row>
    <row r="101" spans="1:15">
      <c r="A101" s="21" t="str">
        <f t="shared" si="6"/>
        <v/>
      </c>
      <c r="B101" s="152" t="str">
        <f>IF(AND(MONTH(E101)='IN-NX'!$J$5,'IN-NX'!$D$7=(D101&amp;"/"&amp;C101)),"x","")</f>
        <v/>
      </c>
      <c r="C101" s="149"/>
      <c r="D101" s="149"/>
      <c r="E101" s="45"/>
      <c r="F101" s="40"/>
      <c r="G101" s="16"/>
      <c r="H101" s="169"/>
      <c r="I101" s="35"/>
      <c r="J101" s="12"/>
      <c r="K101" s="12"/>
      <c r="L101" s="12">
        <f t="shared" si="4"/>
        <v>0</v>
      </c>
      <c r="M101" s="287"/>
      <c r="N101" s="12">
        <f t="shared" si="5"/>
        <v>0</v>
      </c>
      <c r="O101" s="12"/>
    </row>
    <row r="102" spans="1:15">
      <c r="A102" s="21" t="str">
        <f t="shared" si="6"/>
        <v/>
      </c>
      <c r="B102" s="152" t="str">
        <f>IF(AND(MONTH(E102)='IN-NX'!$J$5,'IN-NX'!$D$7=(D102&amp;"/"&amp;C102)),"x","")</f>
        <v/>
      </c>
      <c r="C102" s="149"/>
      <c r="D102" s="149"/>
      <c r="E102" s="45"/>
      <c r="F102" s="40"/>
      <c r="G102" s="16"/>
      <c r="H102" s="169"/>
      <c r="I102" s="35"/>
      <c r="J102" s="12"/>
      <c r="K102" s="12"/>
      <c r="L102" s="12">
        <f t="shared" si="4"/>
        <v>0</v>
      </c>
      <c r="M102" s="287"/>
      <c r="N102" s="12">
        <f t="shared" si="5"/>
        <v>0</v>
      </c>
      <c r="O102" s="12"/>
    </row>
    <row r="103" spans="1:15">
      <c r="A103" s="21" t="str">
        <f t="shared" si="6"/>
        <v/>
      </c>
      <c r="B103" s="152" t="str">
        <f>IF(AND(MONTH(E103)='IN-NX'!$J$5,'IN-NX'!$D$7=(D103&amp;"/"&amp;C103)),"x","")</f>
        <v/>
      </c>
      <c r="C103" s="149"/>
      <c r="D103" s="149"/>
      <c r="E103" s="45"/>
      <c r="F103" s="40"/>
      <c r="G103" s="16"/>
      <c r="H103" s="169"/>
      <c r="I103" s="35"/>
      <c r="J103" s="12"/>
      <c r="K103" s="12"/>
      <c r="L103" s="12">
        <f t="shared" si="4"/>
        <v>0</v>
      </c>
      <c r="M103" s="287"/>
      <c r="N103" s="12">
        <f t="shared" si="5"/>
        <v>0</v>
      </c>
      <c r="O103" s="12"/>
    </row>
    <row r="104" spans="1:15">
      <c r="A104" s="21" t="str">
        <f t="shared" si="6"/>
        <v/>
      </c>
      <c r="B104" s="152" t="str">
        <f>IF(AND(MONTH(E104)='IN-NX'!$J$5,'IN-NX'!$D$7=(D104&amp;"/"&amp;C104)),"x","")</f>
        <v/>
      </c>
      <c r="C104" s="149"/>
      <c r="D104" s="149"/>
      <c r="E104" s="45"/>
      <c r="F104" s="40"/>
      <c r="G104" s="16"/>
      <c r="H104" s="169"/>
      <c r="I104" s="35"/>
      <c r="J104" s="12"/>
      <c r="K104" s="12"/>
      <c r="L104" s="12">
        <f t="shared" si="4"/>
        <v>0</v>
      </c>
      <c r="M104" s="287"/>
      <c r="N104" s="12">
        <f t="shared" si="5"/>
        <v>0</v>
      </c>
      <c r="O104" s="12"/>
    </row>
    <row r="105" spans="1:15">
      <c r="A105" s="21" t="str">
        <f t="shared" si="6"/>
        <v/>
      </c>
      <c r="B105" s="152" t="str">
        <f>IF(AND(MONTH(E105)='IN-NX'!$J$5,'IN-NX'!$D$7=(D105&amp;"/"&amp;C105)),"x","")</f>
        <v/>
      </c>
      <c r="C105" s="149"/>
      <c r="D105" s="149"/>
      <c r="E105" s="45"/>
      <c r="F105" s="40"/>
      <c r="G105" s="16"/>
      <c r="H105" s="169"/>
      <c r="I105" s="35"/>
      <c r="J105" s="12"/>
      <c r="K105" s="12"/>
      <c r="L105" s="12">
        <f t="shared" si="4"/>
        <v>0</v>
      </c>
      <c r="M105" s="287"/>
      <c r="N105" s="12">
        <f t="shared" si="5"/>
        <v>0</v>
      </c>
      <c r="O105" s="12"/>
    </row>
    <row r="106" spans="1:15">
      <c r="A106" s="21" t="str">
        <f t="shared" si="6"/>
        <v/>
      </c>
      <c r="B106" s="152" t="str">
        <f>IF(AND(MONTH(E106)='IN-NX'!$J$5,'IN-NX'!$D$7=(D106&amp;"/"&amp;C106)),"x","")</f>
        <v/>
      </c>
      <c r="C106" s="149"/>
      <c r="D106" s="149"/>
      <c r="E106" s="45"/>
      <c r="F106" s="40"/>
      <c r="G106" s="16"/>
      <c r="H106" s="169"/>
      <c r="I106" s="35"/>
      <c r="J106" s="12"/>
      <c r="K106" s="12"/>
      <c r="L106" s="12">
        <f t="shared" si="4"/>
        <v>0</v>
      </c>
      <c r="M106" s="287"/>
      <c r="N106" s="12">
        <f t="shared" si="5"/>
        <v>0</v>
      </c>
      <c r="O106" s="12"/>
    </row>
    <row r="107" spans="1:15">
      <c r="A107" s="21" t="str">
        <f t="shared" si="6"/>
        <v/>
      </c>
      <c r="B107" s="152" t="str">
        <f>IF(AND(MONTH(E107)='IN-NX'!$J$5,'IN-NX'!$D$7=(D107&amp;"/"&amp;C107)),"x","")</f>
        <v/>
      </c>
      <c r="C107" s="149"/>
      <c r="D107" s="149"/>
      <c r="E107" s="45"/>
      <c r="F107" s="40"/>
      <c r="G107" s="16"/>
      <c r="H107" s="169"/>
      <c r="I107" s="35"/>
      <c r="J107" s="12"/>
      <c r="K107" s="12"/>
      <c r="L107" s="12">
        <f t="shared" si="4"/>
        <v>0</v>
      </c>
      <c r="M107" s="287"/>
      <c r="N107" s="12">
        <f t="shared" si="5"/>
        <v>0</v>
      </c>
      <c r="O107" s="12"/>
    </row>
    <row r="108" spans="1:15">
      <c r="A108" s="21" t="str">
        <f t="shared" si="6"/>
        <v/>
      </c>
      <c r="B108" s="152" t="str">
        <f>IF(AND(MONTH(E108)='IN-NX'!$J$5,'IN-NX'!$D$7=(D108&amp;"/"&amp;C108)),"x","")</f>
        <v/>
      </c>
      <c r="C108" s="149"/>
      <c r="D108" s="149"/>
      <c r="E108" s="45"/>
      <c r="F108" s="40"/>
      <c r="G108" s="16"/>
      <c r="H108" s="169"/>
      <c r="I108" s="35"/>
      <c r="J108" s="12"/>
      <c r="K108" s="12"/>
      <c r="L108" s="12">
        <f t="shared" si="4"/>
        <v>0</v>
      </c>
      <c r="M108" s="287"/>
      <c r="N108" s="12">
        <f t="shared" si="5"/>
        <v>0</v>
      </c>
      <c r="O108" s="12"/>
    </row>
    <row r="109" spans="1:15">
      <c r="A109" s="21" t="str">
        <f t="shared" si="6"/>
        <v/>
      </c>
      <c r="B109" s="152" t="str">
        <f>IF(AND(MONTH(E109)='IN-NX'!$J$5,'IN-NX'!$D$7=(D109&amp;"/"&amp;C109)),"x","")</f>
        <v/>
      </c>
      <c r="C109" s="149"/>
      <c r="D109" s="149"/>
      <c r="E109" s="45"/>
      <c r="F109" s="40"/>
      <c r="G109" s="16"/>
      <c r="H109" s="169"/>
      <c r="I109" s="35"/>
      <c r="J109" s="12"/>
      <c r="K109" s="12"/>
      <c r="L109" s="12">
        <f t="shared" si="4"/>
        <v>0</v>
      </c>
      <c r="M109" s="287"/>
      <c r="N109" s="12">
        <f t="shared" si="5"/>
        <v>0</v>
      </c>
      <c r="O109" s="12"/>
    </row>
    <row r="110" spans="1:15">
      <c r="A110" s="21" t="str">
        <f t="shared" si="6"/>
        <v/>
      </c>
      <c r="B110" s="152" t="str">
        <f>IF(AND(MONTH(E110)='IN-NX'!$J$5,'IN-NX'!$D$7=(D110&amp;"/"&amp;C110)),"x","")</f>
        <v/>
      </c>
      <c r="C110" s="149"/>
      <c r="D110" s="149"/>
      <c r="E110" s="45"/>
      <c r="F110" s="40"/>
      <c r="G110" s="16"/>
      <c r="H110" s="173"/>
      <c r="I110" s="171"/>
      <c r="J110" s="12"/>
      <c r="K110" s="12"/>
      <c r="L110" s="12">
        <f t="shared" si="4"/>
        <v>0</v>
      </c>
      <c r="M110" s="287"/>
      <c r="N110" s="12">
        <f t="shared" si="5"/>
        <v>0</v>
      </c>
      <c r="O110" s="12"/>
    </row>
    <row r="111" spans="1:15">
      <c r="A111" s="21" t="str">
        <f t="shared" si="6"/>
        <v/>
      </c>
      <c r="B111" s="152" t="str">
        <f>IF(AND(MONTH(E111)='IN-NX'!$J$5,'IN-NX'!$D$7=(D111&amp;"/"&amp;C111)),"x","")</f>
        <v/>
      </c>
      <c r="C111" s="149"/>
      <c r="D111" s="149"/>
      <c r="E111" s="45"/>
      <c r="F111" s="40"/>
      <c r="G111" s="16"/>
      <c r="H111" s="169"/>
      <c r="I111" s="35"/>
      <c r="J111" s="12"/>
      <c r="K111" s="12"/>
      <c r="L111" s="12">
        <f t="shared" si="4"/>
        <v>0</v>
      </c>
      <c r="M111" s="287"/>
      <c r="N111" s="12">
        <f t="shared" si="5"/>
        <v>0</v>
      </c>
      <c r="O111" s="12"/>
    </row>
    <row r="112" spans="1:15">
      <c r="A112" s="21" t="str">
        <f t="shared" si="6"/>
        <v/>
      </c>
      <c r="B112" s="152" t="str">
        <f>IF(AND(MONTH(E112)='IN-NX'!$J$5,'IN-NX'!$D$7=(D112&amp;"/"&amp;C112)),"x","")</f>
        <v/>
      </c>
      <c r="C112" s="149"/>
      <c r="D112" s="149"/>
      <c r="E112" s="45"/>
      <c r="F112" s="40"/>
      <c r="G112" s="16"/>
      <c r="H112" s="169"/>
      <c r="I112" s="35"/>
      <c r="J112" s="12"/>
      <c r="K112" s="12"/>
      <c r="L112" s="12">
        <f t="shared" si="4"/>
        <v>0</v>
      </c>
      <c r="M112" s="287"/>
      <c r="N112" s="12">
        <f t="shared" si="5"/>
        <v>0</v>
      </c>
      <c r="O112" s="12"/>
    </row>
    <row r="113" spans="1:15">
      <c r="A113" s="21" t="str">
        <f t="shared" si="6"/>
        <v/>
      </c>
      <c r="B113" s="152" t="str">
        <f>IF(AND(MONTH(E113)='IN-NX'!$J$5,'IN-NX'!$D$7=(D113&amp;"/"&amp;C113)),"x","")</f>
        <v/>
      </c>
      <c r="C113" s="149"/>
      <c r="D113" s="149"/>
      <c r="E113" s="45"/>
      <c r="F113" s="40"/>
      <c r="G113" s="16"/>
      <c r="H113" s="169"/>
      <c r="I113" s="35"/>
      <c r="J113" s="12"/>
      <c r="K113" s="12"/>
      <c r="L113" s="12">
        <f t="shared" si="4"/>
        <v>0</v>
      </c>
      <c r="M113" s="287"/>
      <c r="N113" s="12">
        <f t="shared" si="5"/>
        <v>0</v>
      </c>
      <c r="O113" s="12"/>
    </row>
    <row r="114" spans="1:15">
      <c r="A114" s="21" t="str">
        <f t="shared" si="6"/>
        <v/>
      </c>
      <c r="B114" s="152" t="str">
        <f>IF(AND(MONTH(E114)='IN-NX'!$J$5,'IN-NX'!$D$7=(D114&amp;"/"&amp;C114)),"x","")</f>
        <v/>
      </c>
      <c r="C114" s="149"/>
      <c r="D114" s="149"/>
      <c r="E114" s="45"/>
      <c r="F114" s="40"/>
      <c r="G114" s="16"/>
      <c r="H114" s="169"/>
      <c r="I114" s="35"/>
      <c r="J114" s="12"/>
      <c r="K114" s="12"/>
      <c r="L114" s="12">
        <f t="shared" si="4"/>
        <v>0</v>
      </c>
      <c r="M114" s="287"/>
      <c r="N114" s="12">
        <f t="shared" si="5"/>
        <v>0</v>
      </c>
      <c r="O114" s="12"/>
    </row>
    <row r="115" spans="1:15">
      <c r="A115" s="21" t="str">
        <f t="shared" si="6"/>
        <v/>
      </c>
      <c r="B115" s="152" t="str">
        <f>IF(AND(MONTH(E115)='IN-NX'!$J$5,'IN-NX'!$D$7=(D115&amp;"/"&amp;C115)),"x","")</f>
        <v/>
      </c>
      <c r="C115" s="149"/>
      <c r="D115" s="149"/>
      <c r="E115" s="45"/>
      <c r="F115" s="40"/>
      <c r="G115" s="16"/>
      <c r="H115" s="169"/>
      <c r="I115" s="35"/>
      <c r="J115" s="12"/>
      <c r="K115" s="12"/>
      <c r="L115" s="12">
        <f t="shared" si="4"/>
        <v>0</v>
      </c>
      <c r="M115" s="287"/>
      <c r="N115" s="12">
        <f t="shared" si="5"/>
        <v>0</v>
      </c>
      <c r="O115" s="12"/>
    </row>
    <row r="116" spans="1:15">
      <c r="A116" s="21" t="str">
        <f t="shared" si="6"/>
        <v/>
      </c>
      <c r="B116" s="152" t="str">
        <f>IF(AND(MONTH(E116)='IN-NX'!$J$5,'IN-NX'!$D$7=(D116&amp;"/"&amp;C116)),"x","")</f>
        <v/>
      </c>
      <c r="C116" s="149"/>
      <c r="D116" s="149"/>
      <c r="E116" s="45"/>
      <c r="F116" s="40"/>
      <c r="G116" s="16"/>
      <c r="H116" s="169"/>
      <c r="I116" s="35"/>
      <c r="J116" s="12"/>
      <c r="K116" s="12"/>
      <c r="L116" s="12">
        <f t="shared" si="4"/>
        <v>0</v>
      </c>
      <c r="M116" s="287"/>
      <c r="N116" s="12">
        <f t="shared" si="5"/>
        <v>0</v>
      </c>
      <c r="O116" s="12"/>
    </row>
    <row r="117" spans="1:15">
      <c r="A117" s="21" t="str">
        <f t="shared" si="6"/>
        <v/>
      </c>
      <c r="B117" s="152" t="str">
        <f>IF(AND(MONTH(E117)='IN-NX'!$J$5,'IN-NX'!$D$7=(D117&amp;"/"&amp;C117)),"x","")</f>
        <v/>
      </c>
      <c r="C117" s="149"/>
      <c r="D117" s="149"/>
      <c r="E117" s="45"/>
      <c r="F117" s="40"/>
      <c r="G117" s="16"/>
      <c r="H117" s="169"/>
      <c r="I117" s="35"/>
      <c r="J117" s="12"/>
      <c r="K117" s="12"/>
      <c r="L117" s="12">
        <f t="shared" si="4"/>
        <v>0</v>
      </c>
      <c r="M117" s="287"/>
      <c r="N117" s="12">
        <f t="shared" si="5"/>
        <v>0</v>
      </c>
      <c r="O117" s="12"/>
    </row>
    <row r="118" spans="1:15">
      <c r="A118" s="21" t="str">
        <f t="shared" si="6"/>
        <v/>
      </c>
      <c r="B118" s="152" t="str">
        <f>IF(AND(MONTH(E118)='IN-NX'!$J$5,'IN-NX'!$D$7=(D118&amp;"/"&amp;C118)),"x","")</f>
        <v/>
      </c>
      <c r="C118" s="149"/>
      <c r="D118" s="149"/>
      <c r="E118" s="45"/>
      <c r="F118" s="40"/>
      <c r="G118" s="16"/>
      <c r="H118" s="169"/>
      <c r="I118" s="35"/>
      <c r="J118" s="12"/>
      <c r="K118" s="12"/>
      <c r="L118" s="12">
        <f t="shared" si="4"/>
        <v>0</v>
      </c>
      <c r="M118" s="287"/>
      <c r="N118" s="12">
        <f t="shared" si="5"/>
        <v>0</v>
      </c>
      <c r="O118" s="12"/>
    </row>
    <row r="119" spans="1:15">
      <c r="A119" s="21" t="str">
        <f t="shared" si="6"/>
        <v/>
      </c>
      <c r="B119" s="152" t="str">
        <f>IF(AND(MONTH(E119)='IN-NX'!$J$5,'IN-NX'!$D$7=(D119&amp;"/"&amp;C119)),"x","")</f>
        <v/>
      </c>
      <c r="C119" s="149"/>
      <c r="D119" s="149"/>
      <c r="E119" s="45"/>
      <c r="F119" s="40"/>
      <c r="G119" s="16"/>
      <c r="H119" s="169"/>
      <c r="I119" s="35"/>
      <c r="J119" s="12"/>
      <c r="K119" s="12"/>
      <c r="L119" s="12">
        <f t="shared" si="4"/>
        <v>0</v>
      </c>
      <c r="M119" s="287"/>
      <c r="N119" s="12">
        <f t="shared" si="5"/>
        <v>0</v>
      </c>
      <c r="O119" s="12"/>
    </row>
    <row r="120" spans="1:15">
      <c r="A120" s="21" t="str">
        <f t="shared" si="6"/>
        <v/>
      </c>
      <c r="B120" s="152" t="str">
        <f>IF(AND(MONTH(E120)='IN-NX'!$J$5,'IN-NX'!$D$7=(D120&amp;"/"&amp;C120)),"x","")</f>
        <v/>
      </c>
      <c r="C120" s="149"/>
      <c r="D120" s="149"/>
      <c r="E120" s="45"/>
      <c r="F120" s="40"/>
      <c r="G120" s="16"/>
      <c r="H120" s="169"/>
      <c r="I120" s="35"/>
      <c r="J120" s="12"/>
      <c r="K120" s="12"/>
      <c r="L120" s="12">
        <f t="shared" si="4"/>
        <v>0</v>
      </c>
      <c r="M120" s="287"/>
      <c r="N120" s="12">
        <f t="shared" si="5"/>
        <v>0</v>
      </c>
      <c r="O120" s="12"/>
    </row>
    <row r="121" spans="1:15">
      <c r="A121" s="21" t="str">
        <f t="shared" si="6"/>
        <v/>
      </c>
      <c r="B121" s="152" t="str">
        <f>IF(AND(MONTH(E121)='IN-NX'!$J$5,'IN-NX'!$D$7=(D121&amp;"/"&amp;C121)),"x","")</f>
        <v/>
      </c>
      <c r="C121" s="149"/>
      <c r="D121" s="149"/>
      <c r="E121" s="45"/>
      <c r="F121" s="40"/>
      <c r="G121" s="16"/>
      <c r="H121" s="169"/>
      <c r="I121" s="35"/>
      <c r="J121" s="12"/>
      <c r="K121" s="12"/>
      <c r="L121" s="12">
        <f t="shared" si="4"/>
        <v>0</v>
      </c>
      <c r="M121" s="287"/>
      <c r="N121" s="12">
        <f t="shared" si="5"/>
        <v>0</v>
      </c>
      <c r="O121" s="12"/>
    </row>
    <row r="122" spans="1:15">
      <c r="A122" s="21" t="str">
        <f t="shared" si="6"/>
        <v/>
      </c>
      <c r="B122" s="152" t="str">
        <f>IF(AND(MONTH(E122)='IN-NX'!$J$5,'IN-NX'!$D$7=(D122&amp;"/"&amp;C122)),"x","")</f>
        <v/>
      </c>
      <c r="C122" s="149"/>
      <c r="D122" s="149"/>
      <c r="E122" s="45"/>
      <c r="F122" s="40"/>
      <c r="G122" s="16"/>
      <c r="H122" s="169"/>
      <c r="I122" s="35"/>
      <c r="J122" s="12"/>
      <c r="K122" s="12"/>
      <c r="L122" s="12">
        <f t="shared" si="4"/>
        <v>0</v>
      </c>
      <c r="M122" s="287"/>
      <c r="N122" s="12">
        <f t="shared" si="5"/>
        <v>0</v>
      </c>
      <c r="O122" s="12"/>
    </row>
    <row r="123" spans="1:15">
      <c r="A123" s="21" t="str">
        <f t="shared" si="6"/>
        <v/>
      </c>
      <c r="B123" s="152" t="str">
        <f>IF(AND(MONTH(E123)='IN-NX'!$J$5,'IN-NX'!$D$7=(D123&amp;"/"&amp;C123)),"x","")</f>
        <v/>
      </c>
      <c r="C123" s="149"/>
      <c r="D123" s="149"/>
      <c r="E123" s="45"/>
      <c r="F123" s="40"/>
      <c r="G123" s="16"/>
      <c r="H123" s="169"/>
      <c r="I123" s="35"/>
      <c r="J123" s="12"/>
      <c r="K123" s="12"/>
      <c r="L123" s="12">
        <f t="shared" si="4"/>
        <v>0</v>
      </c>
      <c r="M123" s="287"/>
      <c r="N123" s="12">
        <f t="shared" si="5"/>
        <v>0</v>
      </c>
      <c r="O123" s="12"/>
    </row>
    <row r="124" spans="1:15">
      <c r="A124" s="21" t="str">
        <f t="shared" si="6"/>
        <v/>
      </c>
      <c r="B124" s="152" t="str">
        <f>IF(AND(MONTH(E124)='IN-NX'!$J$5,'IN-NX'!$D$7=(D124&amp;"/"&amp;C124)),"x","")</f>
        <v/>
      </c>
      <c r="C124" s="149"/>
      <c r="D124" s="149"/>
      <c r="E124" s="45"/>
      <c r="F124" s="40"/>
      <c r="G124" s="16"/>
      <c r="H124" s="169"/>
      <c r="I124" s="35"/>
      <c r="J124" s="12"/>
      <c r="K124" s="12"/>
      <c r="L124" s="12">
        <f t="shared" si="4"/>
        <v>0</v>
      </c>
      <c r="M124" s="287"/>
      <c r="N124" s="12">
        <f t="shared" si="5"/>
        <v>0</v>
      </c>
      <c r="O124" s="12"/>
    </row>
    <row r="125" spans="1:15">
      <c r="A125" s="21" t="str">
        <f t="shared" si="6"/>
        <v/>
      </c>
      <c r="B125" s="152" t="str">
        <f>IF(AND(MONTH(E125)='IN-NX'!$J$5,'IN-NX'!$D$7=(D125&amp;"/"&amp;C125)),"x","")</f>
        <v/>
      </c>
      <c r="C125" s="149"/>
      <c r="D125" s="149"/>
      <c r="E125" s="45"/>
      <c r="F125" s="40"/>
      <c r="G125" s="16"/>
      <c r="H125" s="169"/>
      <c r="I125" s="35"/>
      <c r="J125" s="12"/>
      <c r="K125" s="12"/>
      <c r="L125" s="12">
        <f t="shared" si="4"/>
        <v>0</v>
      </c>
      <c r="M125" s="287"/>
      <c r="N125" s="12">
        <f t="shared" si="5"/>
        <v>0</v>
      </c>
      <c r="O125" s="12"/>
    </row>
    <row r="126" spans="1:15">
      <c r="A126" s="21" t="str">
        <f t="shared" si="6"/>
        <v/>
      </c>
      <c r="B126" s="152" t="str">
        <f>IF(AND(MONTH(E126)='IN-NX'!$J$5,'IN-NX'!$D$7=(D126&amp;"/"&amp;C126)),"x","")</f>
        <v/>
      </c>
      <c r="C126" s="149"/>
      <c r="D126" s="149"/>
      <c r="E126" s="45"/>
      <c r="F126" s="40"/>
      <c r="G126" s="16"/>
      <c r="H126" s="169"/>
      <c r="I126" s="35"/>
      <c r="J126" s="12"/>
      <c r="K126" s="12"/>
      <c r="L126" s="12">
        <f t="shared" si="4"/>
        <v>0</v>
      </c>
      <c r="M126" s="287"/>
      <c r="N126" s="12">
        <f t="shared" si="5"/>
        <v>0</v>
      </c>
      <c r="O126" s="12"/>
    </row>
    <row r="127" spans="1:15">
      <c r="A127" s="21" t="str">
        <f t="shared" si="6"/>
        <v/>
      </c>
      <c r="B127" s="152" t="str">
        <f>IF(AND(MONTH(E127)='IN-NX'!$J$5,'IN-NX'!$D$7=(D127&amp;"/"&amp;C127)),"x","")</f>
        <v/>
      </c>
      <c r="C127" s="149"/>
      <c r="D127" s="149"/>
      <c r="E127" s="45"/>
      <c r="F127" s="40"/>
      <c r="G127" s="16"/>
      <c r="H127" s="169"/>
      <c r="I127" s="35"/>
      <c r="J127" s="12"/>
      <c r="K127" s="12"/>
      <c r="L127" s="12">
        <f t="shared" si="4"/>
        <v>0</v>
      </c>
      <c r="M127" s="287"/>
      <c r="N127" s="12">
        <f t="shared" si="5"/>
        <v>0</v>
      </c>
      <c r="O127" s="12"/>
    </row>
    <row r="128" spans="1:15">
      <c r="A128" s="21" t="str">
        <f t="shared" si="6"/>
        <v/>
      </c>
      <c r="B128" s="152" t="str">
        <f>IF(AND(MONTH(E128)='IN-NX'!$J$5,'IN-NX'!$D$7=(D128&amp;"/"&amp;C128)),"x","")</f>
        <v/>
      </c>
      <c r="C128" s="149"/>
      <c r="D128" s="149"/>
      <c r="E128" s="45"/>
      <c r="F128" s="40"/>
      <c r="G128" s="16"/>
      <c r="H128" s="169"/>
      <c r="I128" s="35"/>
      <c r="J128" s="12"/>
      <c r="K128" s="12"/>
      <c r="L128" s="12">
        <f t="shared" si="4"/>
        <v>0</v>
      </c>
      <c r="M128" s="287"/>
      <c r="N128" s="12">
        <f t="shared" si="5"/>
        <v>0</v>
      </c>
      <c r="O128" s="12"/>
    </row>
    <row r="129" spans="1:15">
      <c r="A129" s="21" t="str">
        <f t="shared" si="6"/>
        <v/>
      </c>
      <c r="B129" s="152" t="str">
        <f>IF(AND(MONTH(E129)='IN-NX'!$J$5,'IN-NX'!$D$7=(D129&amp;"/"&amp;C129)),"x","")</f>
        <v/>
      </c>
      <c r="C129" s="149"/>
      <c r="D129" s="149"/>
      <c r="E129" s="45"/>
      <c r="F129" s="40"/>
      <c r="G129" s="16"/>
      <c r="H129" s="169"/>
      <c r="I129" s="35"/>
      <c r="J129" s="12"/>
      <c r="K129" s="12"/>
      <c r="L129" s="12">
        <f t="shared" si="4"/>
        <v>0</v>
      </c>
      <c r="M129" s="287"/>
      <c r="N129" s="12">
        <f t="shared" si="5"/>
        <v>0</v>
      </c>
      <c r="O129" s="12"/>
    </row>
    <row r="130" spans="1:15">
      <c r="A130" s="21" t="str">
        <f t="shared" si="6"/>
        <v/>
      </c>
      <c r="B130" s="152" t="str">
        <f>IF(AND(MONTH(E130)='IN-NX'!$J$5,'IN-NX'!$D$7=(D130&amp;"/"&amp;C130)),"x","")</f>
        <v/>
      </c>
      <c r="C130" s="149"/>
      <c r="D130" s="149"/>
      <c r="E130" s="45"/>
      <c r="F130" s="40"/>
      <c r="G130" s="16"/>
      <c r="H130" s="169"/>
      <c r="I130" s="35"/>
      <c r="J130" s="12"/>
      <c r="K130" s="12"/>
      <c r="L130" s="12">
        <f t="shared" si="4"/>
        <v>0</v>
      </c>
      <c r="M130" s="287"/>
      <c r="N130" s="12">
        <f t="shared" si="5"/>
        <v>0</v>
      </c>
      <c r="O130" s="12"/>
    </row>
    <row r="131" spans="1:15">
      <c r="A131" s="21" t="str">
        <f t="shared" si="6"/>
        <v/>
      </c>
      <c r="B131" s="152" t="str">
        <f>IF(AND(MONTH(E131)='IN-NX'!$J$5,'IN-NX'!$D$7=(D131&amp;"/"&amp;C131)),"x","")</f>
        <v/>
      </c>
      <c r="C131" s="149"/>
      <c r="D131" s="149"/>
      <c r="E131" s="45"/>
      <c r="F131" s="40"/>
      <c r="G131" s="16"/>
      <c r="H131" s="169"/>
      <c r="I131" s="35"/>
      <c r="J131" s="12"/>
      <c r="K131" s="12"/>
      <c r="L131" s="12">
        <f t="shared" si="4"/>
        <v>0</v>
      </c>
      <c r="M131" s="287"/>
      <c r="N131" s="12">
        <f t="shared" si="5"/>
        <v>0</v>
      </c>
      <c r="O131" s="12"/>
    </row>
    <row r="132" spans="1:15" s="168" customFormat="1">
      <c r="A132" s="21" t="str">
        <f t="shared" si="6"/>
        <v/>
      </c>
      <c r="B132" s="152" t="str">
        <f>IF(AND(MONTH(E132)='IN-NX'!$J$5,'IN-NX'!$D$7=(D132&amp;"/"&amp;C132)),"x","")</f>
        <v/>
      </c>
      <c r="C132" s="149"/>
      <c r="D132" s="149"/>
      <c r="E132" s="45"/>
      <c r="F132" s="40"/>
      <c r="G132" s="16"/>
      <c r="H132" s="169"/>
      <c r="I132" s="35"/>
      <c r="J132" s="12"/>
      <c r="K132" s="12"/>
      <c r="L132" s="12">
        <f t="shared" ref="L132:L164" si="7">ROUND(J132*K132,0)</f>
        <v>0</v>
      </c>
      <c r="M132" s="287"/>
      <c r="N132" s="12">
        <f t="shared" ref="N132:N164" si="8">ROUND(J132*M132,0)</f>
        <v>0</v>
      </c>
      <c r="O132" s="12"/>
    </row>
    <row r="133" spans="1:15" s="168" customFormat="1">
      <c r="A133" s="21" t="str">
        <f t="shared" si="6"/>
        <v/>
      </c>
      <c r="B133" s="152" t="str">
        <f>IF(AND(MONTH(E133)='IN-NX'!$J$5,'IN-NX'!$D$7=(D133&amp;"/"&amp;C133)),"x","")</f>
        <v/>
      </c>
      <c r="C133" s="149"/>
      <c r="D133" s="149"/>
      <c r="E133" s="45"/>
      <c r="F133" s="40"/>
      <c r="G133" s="16"/>
      <c r="H133" s="169"/>
      <c r="I133" s="35"/>
      <c r="J133" s="12"/>
      <c r="K133" s="12"/>
      <c r="L133" s="12">
        <f t="shared" si="7"/>
        <v>0</v>
      </c>
      <c r="M133" s="287"/>
      <c r="N133" s="12">
        <f t="shared" si="8"/>
        <v>0</v>
      </c>
      <c r="O133" s="12"/>
    </row>
    <row r="134" spans="1:15" s="168" customFormat="1">
      <c r="A134" s="21" t="str">
        <f t="shared" si="6"/>
        <v/>
      </c>
      <c r="B134" s="152" t="str">
        <f>IF(AND(MONTH(E134)='IN-NX'!$J$5,'IN-NX'!$D$7=(D134&amp;"/"&amp;C134)),"x","")</f>
        <v/>
      </c>
      <c r="C134" s="149"/>
      <c r="D134" s="149"/>
      <c r="E134" s="45"/>
      <c r="F134" s="40"/>
      <c r="G134" s="16"/>
      <c r="H134" s="169"/>
      <c r="I134" s="35"/>
      <c r="J134" s="12"/>
      <c r="K134" s="12"/>
      <c r="L134" s="12">
        <f t="shared" si="7"/>
        <v>0</v>
      </c>
      <c r="M134" s="287"/>
      <c r="N134" s="12">
        <f t="shared" si="8"/>
        <v>0</v>
      </c>
      <c r="O134" s="12"/>
    </row>
    <row r="135" spans="1:15" s="168" customFormat="1">
      <c r="A135" s="21" t="str">
        <f t="shared" si="6"/>
        <v/>
      </c>
      <c r="B135" s="152" t="str">
        <f>IF(AND(MONTH(E135)='IN-NX'!$J$5,'IN-NX'!$D$7=(D135&amp;"/"&amp;C135)),"x","")</f>
        <v/>
      </c>
      <c r="C135" s="149"/>
      <c r="D135" s="149"/>
      <c r="E135" s="45"/>
      <c r="F135" s="40"/>
      <c r="G135" s="16"/>
      <c r="H135" s="169"/>
      <c r="I135" s="35"/>
      <c r="J135" s="12"/>
      <c r="K135" s="12"/>
      <c r="L135" s="12">
        <f t="shared" si="7"/>
        <v>0</v>
      </c>
      <c r="M135" s="287"/>
      <c r="N135" s="12">
        <f t="shared" si="8"/>
        <v>0</v>
      </c>
      <c r="O135" s="12"/>
    </row>
    <row r="136" spans="1:15" s="168" customFormat="1">
      <c r="A136" s="21" t="str">
        <f t="shared" si="6"/>
        <v/>
      </c>
      <c r="B136" s="152" t="str">
        <f>IF(AND(MONTH(E136)='IN-NX'!$J$5,'IN-NX'!$D$7=(D136&amp;"/"&amp;C136)),"x","")</f>
        <v/>
      </c>
      <c r="C136" s="149"/>
      <c r="D136" s="149"/>
      <c r="E136" s="45"/>
      <c r="F136" s="40"/>
      <c r="G136" s="16"/>
      <c r="H136" s="169"/>
      <c r="I136" s="35"/>
      <c r="J136" s="12"/>
      <c r="K136" s="12"/>
      <c r="L136" s="12">
        <f t="shared" si="7"/>
        <v>0</v>
      </c>
      <c r="M136" s="287"/>
      <c r="N136" s="12">
        <f t="shared" si="8"/>
        <v>0</v>
      </c>
      <c r="O136" s="12"/>
    </row>
    <row r="137" spans="1:15" s="168" customFormat="1">
      <c r="A137" s="21" t="str">
        <f t="shared" si="6"/>
        <v/>
      </c>
      <c r="B137" s="152" t="str">
        <f>IF(AND(MONTH(E137)='IN-NX'!$J$5,'IN-NX'!$D$7=(D137&amp;"/"&amp;C137)),"x","")</f>
        <v/>
      </c>
      <c r="C137" s="149"/>
      <c r="D137" s="149"/>
      <c r="E137" s="45"/>
      <c r="F137" s="40"/>
      <c r="G137" s="16"/>
      <c r="H137" s="169"/>
      <c r="I137" s="35"/>
      <c r="J137" s="12"/>
      <c r="K137" s="12"/>
      <c r="L137" s="12">
        <f t="shared" si="7"/>
        <v>0</v>
      </c>
      <c r="M137" s="287"/>
      <c r="N137" s="12">
        <f t="shared" si="8"/>
        <v>0</v>
      </c>
      <c r="O137" s="12"/>
    </row>
    <row r="138" spans="1:15" s="168" customFormat="1">
      <c r="A138" s="21" t="str">
        <f t="shared" si="6"/>
        <v/>
      </c>
      <c r="B138" s="152" t="str">
        <f>IF(AND(MONTH(E138)='IN-NX'!$J$5,'IN-NX'!$D$7=(D138&amp;"/"&amp;C138)),"x","")</f>
        <v/>
      </c>
      <c r="C138" s="149"/>
      <c r="D138" s="149"/>
      <c r="E138" s="45"/>
      <c r="F138" s="40"/>
      <c r="G138" s="16"/>
      <c r="H138" s="169"/>
      <c r="I138" s="35"/>
      <c r="J138" s="12"/>
      <c r="K138" s="12"/>
      <c r="L138" s="12">
        <f t="shared" si="7"/>
        <v>0</v>
      </c>
      <c r="M138" s="287"/>
      <c r="N138" s="12">
        <f t="shared" si="8"/>
        <v>0</v>
      </c>
      <c r="O138" s="12"/>
    </row>
    <row r="139" spans="1:15" s="168" customFormat="1">
      <c r="A139" s="21" t="str">
        <f t="shared" si="6"/>
        <v/>
      </c>
      <c r="B139" s="152" t="str">
        <f>IF(AND(MONTH(E139)='IN-NX'!$J$5,'IN-NX'!$D$7=(D139&amp;"/"&amp;C139)),"x","")</f>
        <v/>
      </c>
      <c r="C139" s="149"/>
      <c r="D139" s="149"/>
      <c r="E139" s="45"/>
      <c r="F139" s="40"/>
      <c r="G139" s="16"/>
      <c r="H139" s="169"/>
      <c r="I139" s="35"/>
      <c r="J139" s="12"/>
      <c r="K139" s="12"/>
      <c r="L139" s="12">
        <f t="shared" si="7"/>
        <v>0</v>
      </c>
      <c r="M139" s="287"/>
      <c r="N139" s="12">
        <f t="shared" si="8"/>
        <v>0</v>
      </c>
      <c r="O139" s="12"/>
    </row>
    <row r="140" spans="1:15" s="168" customFormat="1">
      <c r="A140" s="21" t="str">
        <f t="shared" si="6"/>
        <v/>
      </c>
      <c r="B140" s="152" t="str">
        <f>IF(AND(MONTH(E140)='IN-NX'!$J$5,'IN-NX'!$D$7=(D140&amp;"/"&amp;C140)),"x","")</f>
        <v/>
      </c>
      <c r="C140" s="149"/>
      <c r="D140" s="149"/>
      <c r="E140" s="45"/>
      <c r="F140" s="40"/>
      <c r="G140" s="16"/>
      <c r="H140" s="169"/>
      <c r="I140" s="35"/>
      <c r="J140" s="12"/>
      <c r="K140" s="12"/>
      <c r="L140" s="12">
        <f t="shared" si="7"/>
        <v>0</v>
      </c>
      <c r="M140" s="287"/>
      <c r="N140" s="12">
        <f t="shared" si="8"/>
        <v>0</v>
      </c>
      <c r="O140" s="12"/>
    </row>
    <row r="141" spans="1:15" s="168" customFormat="1">
      <c r="A141" s="21" t="str">
        <f t="shared" ref="A141:A204" si="9">IF(E141&lt;&gt;"",MONTH(E141),"")</f>
        <v/>
      </c>
      <c r="B141" s="152" t="str">
        <f>IF(AND(MONTH(E141)='IN-NX'!$J$5,'IN-NX'!$D$7=(D141&amp;"/"&amp;C141)),"x","")</f>
        <v/>
      </c>
      <c r="C141" s="149"/>
      <c r="D141" s="149"/>
      <c r="E141" s="45"/>
      <c r="F141" s="40"/>
      <c r="G141" s="16"/>
      <c r="H141" s="169"/>
      <c r="I141" s="35"/>
      <c r="J141" s="12"/>
      <c r="K141" s="12"/>
      <c r="L141" s="12">
        <f t="shared" si="7"/>
        <v>0</v>
      </c>
      <c r="M141" s="287"/>
      <c r="N141" s="12">
        <f t="shared" si="8"/>
        <v>0</v>
      </c>
      <c r="O141" s="12"/>
    </row>
    <row r="142" spans="1:15" s="168" customFormat="1">
      <c r="A142" s="21" t="str">
        <f t="shared" si="9"/>
        <v/>
      </c>
      <c r="B142" s="152" t="str">
        <f>IF(AND(MONTH(E142)='IN-NX'!$J$5,'IN-NX'!$D$7=(D142&amp;"/"&amp;C142)),"x","")</f>
        <v/>
      </c>
      <c r="C142" s="149"/>
      <c r="D142" s="149"/>
      <c r="E142" s="45"/>
      <c r="F142" s="40"/>
      <c r="G142" s="16"/>
      <c r="H142" s="169"/>
      <c r="I142" s="35"/>
      <c r="J142" s="12"/>
      <c r="K142" s="12"/>
      <c r="L142" s="12">
        <f t="shared" si="7"/>
        <v>0</v>
      </c>
      <c r="M142" s="287"/>
      <c r="N142" s="12">
        <f t="shared" si="8"/>
        <v>0</v>
      </c>
      <c r="O142" s="12"/>
    </row>
    <row r="143" spans="1:15" s="168" customFormat="1">
      <c r="A143" s="21" t="str">
        <f t="shared" si="9"/>
        <v/>
      </c>
      <c r="B143" s="152" t="str">
        <f>IF(AND(MONTH(E143)='IN-NX'!$J$5,'IN-NX'!$D$7=(D143&amp;"/"&amp;C143)),"x","")</f>
        <v/>
      </c>
      <c r="C143" s="149"/>
      <c r="D143" s="149"/>
      <c r="E143" s="45"/>
      <c r="F143" s="40"/>
      <c r="G143" s="16"/>
      <c r="H143" s="169"/>
      <c r="I143" s="35"/>
      <c r="J143" s="12"/>
      <c r="K143" s="12"/>
      <c r="L143" s="12">
        <f t="shared" si="7"/>
        <v>0</v>
      </c>
      <c r="M143" s="287"/>
      <c r="N143" s="12">
        <f t="shared" si="8"/>
        <v>0</v>
      </c>
      <c r="O143" s="12"/>
    </row>
    <row r="144" spans="1:15" s="168" customFormat="1">
      <c r="A144" s="21" t="str">
        <f t="shared" si="9"/>
        <v/>
      </c>
      <c r="B144" s="152" t="str">
        <f>IF(AND(MONTH(E144)='IN-NX'!$J$5,'IN-NX'!$D$7=(D144&amp;"/"&amp;C144)),"x","")</f>
        <v/>
      </c>
      <c r="C144" s="149"/>
      <c r="D144" s="149"/>
      <c r="E144" s="45"/>
      <c r="F144" s="40"/>
      <c r="G144" s="16"/>
      <c r="H144" s="169"/>
      <c r="I144" s="35"/>
      <c r="J144" s="12"/>
      <c r="K144" s="12"/>
      <c r="L144" s="12">
        <f t="shared" si="7"/>
        <v>0</v>
      </c>
      <c r="M144" s="287"/>
      <c r="N144" s="12">
        <f t="shared" si="8"/>
        <v>0</v>
      </c>
      <c r="O144" s="12"/>
    </row>
    <row r="145" spans="1:15" s="168" customFormat="1">
      <c r="A145" s="21" t="str">
        <f t="shared" si="9"/>
        <v/>
      </c>
      <c r="B145" s="152" t="str">
        <f>IF(AND(MONTH(E145)='IN-NX'!$J$5,'IN-NX'!$D$7=(D145&amp;"/"&amp;C145)),"x","")</f>
        <v/>
      </c>
      <c r="C145" s="149"/>
      <c r="D145" s="149"/>
      <c r="E145" s="45"/>
      <c r="F145" s="40"/>
      <c r="G145" s="16"/>
      <c r="H145" s="169"/>
      <c r="I145" s="35"/>
      <c r="J145" s="12"/>
      <c r="K145" s="12"/>
      <c r="L145" s="12">
        <f t="shared" si="7"/>
        <v>0</v>
      </c>
      <c r="M145" s="287"/>
      <c r="N145" s="12">
        <f t="shared" si="8"/>
        <v>0</v>
      </c>
      <c r="O145" s="12"/>
    </row>
    <row r="146" spans="1:15" s="168" customFormat="1">
      <c r="A146" s="21" t="str">
        <f t="shared" si="9"/>
        <v/>
      </c>
      <c r="B146" s="152" t="str">
        <f>IF(AND(MONTH(E146)='IN-NX'!$J$5,'IN-NX'!$D$7=(D146&amp;"/"&amp;C146)),"x","")</f>
        <v/>
      </c>
      <c r="C146" s="149"/>
      <c r="D146" s="149"/>
      <c r="E146" s="45"/>
      <c r="F146" s="40"/>
      <c r="G146" s="16"/>
      <c r="H146" s="169"/>
      <c r="I146" s="35"/>
      <c r="J146" s="12"/>
      <c r="K146" s="12"/>
      <c r="L146" s="12">
        <f t="shared" si="7"/>
        <v>0</v>
      </c>
      <c r="M146" s="287"/>
      <c r="N146" s="12">
        <f t="shared" si="8"/>
        <v>0</v>
      </c>
      <c r="O146" s="12"/>
    </row>
    <row r="147" spans="1:15" s="168" customFormat="1">
      <c r="A147" s="21" t="str">
        <f t="shared" si="9"/>
        <v/>
      </c>
      <c r="B147" s="152" t="str">
        <f>IF(AND(MONTH(E147)='IN-NX'!$J$5,'IN-NX'!$D$7=(D147&amp;"/"&amp;C147)),"x","")</f>
        <v/>
      </c>
      <c r="C147" s="149"/>
      <c r="D147" s="149"/>
      <c r="E147" s="45"/>
      <c r="F147" s="40"/>
      <c r="G147" s="16"/>
      <c r="H147" s="169"/>
      <c r="I147" s="35"/>
      <c r="J147" s="12"/>
      <c r="K147" s="12"/>
      <c r="L147" s="12">
        <f t="shared" si="7"/>
        <v>0</v>
      </c>
      <c r="M147" s="287"/>
      <c r="N147" s="12">
        <f t="shared" si="8"/>
        <v>0</v>
      </c>
      <c r="O147" s="12"/>
    </row>
    <row r="148" spans="1:15" s="168" customFormat="1">
      <c r="A148" s="21" t="str">
        <f t="shared" si="9"/>
        <v/>
      </c>
      <c r="B148" s="152" t="str">
        <f>IF(AND(MONTH(E148)='IN-NX'!$J$5,'IN-NX'!$D$7=(D148&amp;"/"&amp;C148)),"x","")</f>
        <v/>
      </c>
      <c r="C148" s="149"/>
      <c r="D148" s="149"/>
      <c r="E148" s="45"/>
      <c r="F148" s="40"/>
      <c r="G148" s="16"/>
      <c r="H148" s="169"/>
      <c r="I148" s="35"/>
      <c r="J148" s="12"/>
      <c r="K148" s="12"/>
      <c r="L148" s="12">
        <f t="shared" si="7"/>
        <v>0</v>
      </c>
      <c r="M148" s="287"/>
      <c r="N148" s="12">
        <f t="shared" si="8"/>
        <v>0</v>
      </c>
      <c r="O148" s="12"/>
    </row>
    <row r="149" spans="1:15" s="168" customFormat="1">
      <c r="A149" s="21" t="str">
        <f t="shared" si="9"/>
        <v/>
      </c>
      <c r="B149" s="152" t="str">
        <f>IF(AND(MONTH(E149)='IN-NX'!$J$5,'IN-NX'!$D$7=(D149&amp;"/"&amp;C149)),"x","")</f>
        <v/>
      </c>
      <c r="C149" s="149"/>
      <c r="D149" s="149"/>
      <c r="E149" s="45"/>
      <c r="F149" s="40"/>
      <c r="G149" s="16"/>
      <c r="H149" s="169"/>
      <c r="I149" s="35"/>
      <c r="J149" s="12"/>
      <c r="K149" s="12"/>
      <c r="L149" s="12">
        <f t="shared" si="7"/>
        <v>0</v>
      </c>
      <c r="M149" s="287"/>
      <c r="N149" s="12">
        <f t="shared" si="8"/>
        <v>0</v>
      </c>
      <c r="O149" s="12"/>
    </row>
    <row r="150" spans="1:15" s="168" customFormat="1">
      <c r="A150" s="21" t="str">
        <f t="shared" si="9"/>
        <v/>
      </c>
      <c r="B150" s="152" t="str">
        <f>IF(AND(MONTH(E150)='IN-NX'!$J$5,'IN-NX'!$D$7=(D150&amp;"/"&amp;C150)),"x","")</f>
        <v/>
      </c>
      <c r="C150" s="149"/>
      <c r="D150" s="149"/>
      <c r="E150" s="45"/>
      <c r="F150" s="40"/>
      <c r="G150" s="16"/>
      <c r="H150" s="169"/>
      <c r="I150" s="35"/>
      <c r="J150" s="12"/>
      <c r="K150" s="12"/>
      <c r="L150" s="12">
        <f t="shared" si="7"/>
        <v>0</v>
      </c>
      <c r="M150" s="287"/>
      <c r="N150" s="12">
        <f t="shared" si="8"/>
        <v>0</v>
      </c>
      <c r="O150" s="12"/>
    </row>
    <row r="151" spans="1:15" s="168" customFormat="1">
      <c r="A151" s="21" t="str">
        <f t="shared" si="9"/>
        <v/>
      </c>
      <c r="B151" s="152" t="str">
        <f>IF(AND(MONTH(E151)='IN-NX'!$J$5,'IN-NX'!$D$7=(D151&amp;"/"&amp;C151)),"x","")</f>
        <v/>
      </c>
      <c r="C151" s="149"/>
      <c r="D151" s="149"/>
      <c r="E151" s="45"/>
      <c r="F151" s="40"/>
      <c r="G151" s="16"/>
      <c r="H151" s="169"/>
      <c r="I151" s="35"/>
      <c r="J151" s="12"/>
      <c r="K151" s="12"/>
      <c r="L151" s="12">
        <f t="shared" si="7"/>
        <v>0</v>
      </c>
      <c r="M151" s="287"/>
      <c r="N151" s="12">
        <f t="shared" si="8"/>
        <v>0</v>
      </c>
      <c r="O151" s="12"/>
    </row>
    <row r="152" spans="1:15" s="168" customFormat="1">
      <c r="A152" s="21" t="str">
        <f t="shared" si="9"/>
        <v/>
      </c>
      <c r="B152" s="152" t="str">
        <f>IF(AND(MONTH(E152)='IN-NX'!$J$5,'IN-NX'!$D$7=(D152&amp;"/"&amp;C152)),"x","")</f>
        <v/>
      </c>
      <c r="C152" s="149"/>
      <c r="D152" s="149"/>
      <c r="E152" s="45"/>
      <c r="F152" s="40"/>
      <c r="G152" s="16"/>
      <c r="H152" s="169"/>
      <c r="I152" s="35"/>
      <c r="J152" s="12"/>
      <c r="K152" s="12"/>
      <c r="L152" s="12">
        <f t="shared" si="7"/>
        <v>0</v>
      </c>
      <c r="M152" s="287"/>
      <c r="N152" s="12">
        <f t="shared" si="8"/>
        <v>0</v>
      </c>
      <c r="O152" s="12"/>
    </row>
    <row r="153" spans="1:15" s="168" customFormat="1">
      <c r="A153" s="21" t="str">
        <f t="shared" si="9"/>
        <v/>
      </c>
      <c r="B153" s="152" t="str">
        <f>IF(AND(MONTH(E153)='IN-NX'!$J$5,'IN-NX'!$D$7=(D153&amp;"/"&amp;C153)),"x","")</f>
        <v/>
      </c>
      <c r="C153" s="149"/>
      <c r="D153" s="149"/>
      <c r="E153" s="45"/>
      <c r="F153" s="40"/>
      <c r="G153" s="16"/>
      <c r="H153" s="169"/>
      <c r="I153" s="35"/>
      <c r="J153" s="12"/>
      <c r="K153" s="12"/>
      <c r="L153" s="12">
        <f t="shared" si="7"/>
        <v>0</v>
      </c>
      <c r="M153" s="287"/>
      <c r="N153" s="12">
        <f t="shared" si="8"/>
        <v>0</v>
      </c>
      <c r="O153" s="12"/>
    </row>
    <row r="154" spans="1:15" s="168" customFormat="1">
      <c r="A154" s="21" t="str">
        <f t="shared" si="9"/>
        <v/>
      </c>
      <c r="B154" s="152" t="str">
        <f>IF(AND(MONTH(E154)='IN-NX'!$J$5,'IN-NX'!$D$7=(D154&amp;"/"&amp;C154)),"x","")</f>
        <v/>
      </c>
      <c r="C154" s="149"/>
      <c r="D154" s="149"/>
      <c r="E154" s="45"/>
      <c r="F154" s="40"/>
      <c r="G154" s="16"/>
      <c r="H154" s="169"/>
      <c r="I154" s="35"/>
      <c r="J154" s="12"/>
      <c r="K154" s="12"/>
      <c r="L154" s="12">
        <f t="shared" si="7"/>
        <v>0</v>
      </c>
      <c r="M154" s="287"/>
      <c r="N154" s="12">
        <f t="shared" si="8"/>
        <v>0</v>
      </c>
      <c r="O154" s="12"/>
    </row>
    <row r="155" spans="1:15" s="168" customFormat="1">
      <c r="A155" s="21" t="str">
        <f t="shared" si="9"/>
        <v/>
      </c>
      <c r="B155" s="152" t="str">
        <f>IF(AND(MONTH(E155)='IN-NX'!$J$5,'IN-NX'!$D$7=(D155&amp;"/"&amp;C155)),"x","")</f>
        <v/>
      </c>
      <c r="C155" s="149"/>
      <c r="D155" s="149"/>
      <c r="E155" s="45"/>
      <c r="F155" s="40"/>
      <c r="G155" s="16"/>
      <c r="H155" s="169"/>
      <c r="I155" s="35"/>
      <c r="J155" s="12"/>
      <c r="K155" s="12"/>
      <c r="L155" s="12">
        <f t="shared" si="7"/>
        <v>0</v>
      </c>
      <c r="M155" s="287"/>
      <c r="N155" s="12">
        <f t="shared" si="8"/>
        <v>0</v>
      </c>
      <c r="O155" s="12"/>
    </row>
    <row r="156" spans="1:15" s="168" customFormat="1">
      <c r="A156" s="21" t="str">
        <f t="shared" si="9"/>
        <v/>
      </c>
      <c r="B156" s="152" t="str">
        <f>IF(AND(MONTH(E156)='IN-NX'!$J$5,'IN-NX'!$D$7=(D156&amp;"/"&amp;C156)),"x","")</f>
        <v/>
      </c>
      <c r="C156" s="149"/>
      <c r="D156" s="149"/>
      <c r="E156" s="45"/>
      <c r="F156" s="40"/>
      <c r="G156" s="16"/>
      <c r="H156" s="169"/>
      <c r="I156" s="35"/>
      <c r="J156" s="12"/>
      <c r="K156" s="12"/>
      <c r="L156" s="12">
        <f t="shared" si="7"/>
        <v>0</v>
      </c>
      <c r="M156" s="287"/>
      <c r="N156" s="12">
        <f t="shared" si="8"/>
        <v>0</v>
      </c>
      <c r="O156" s="12"/>
    </row>
    <row r="157" spans="1:15" s="168" customFormat="1">
      <c r="A157" s="21" t="str">
        <f t="shared" si="9"/>
        <v/>
      </c>
      <c r="B157" s="152" t="str">
        <f>IF(AND(MONTH(E157)='IN-NX'!$J$5,'IN-NX'!$D$7=(D157&amp;"/"&amp;C157)),"x","")</f>
        <v/>
      </c>
      <c r="C157" s="149"/>
      <c r="D157" s="149"/>
      <c r="E157" s="45"/>
      <c r="F157" s="40"/>
      <c r="G157" s="16"/>
      <c r="H157" s="169"/>
      <c r="I157" s="35"/>
      <c r="J157" s="12"/>
      <c r="K157" s="12"/>
      <c r="L157" s="12">
        <f t="shared" si="7"/>
        <v>0</v>
      </c>
      <c r="M157" s="287"/>
      <c r="N157" s="12">
        <f t="shared" si="8"/>
        <v>0</v>
      </c>
      <c r="O157" s="12"/>
    </row>
    <row r="158" spans="1:15" s="168" customFormat="1">
      <c r="A158" s="21" t="str">
        <f t="shared" si="9"/>
        <v/>
      </c>
      <c r="B158" s="152" t="str">
        <f>IF(AND(MONTH(E158)='IN-NX'!$J$5,'IN-NX'!$D$7=(D158&amp;"/"&amp;C158)),"x","")</f>
        <v/>
      </c>
      <c r="C158" s="149"/>
      <c r="D158" s="149"/>
      <c r="E158" s="45"/>
      <c r="F158" s="40"/>
      <c r="G158" s="16"/>
      <c r="H158" s="169"/>
      <c r="I158" s="35"/>
      <c r="J158" s="12"/>
      <c r="K158" s="12"/>
      <c r="L158" s="12">
        <f t="shared" si="7"/>
        <v>0</v>
      </c>
      <c r="M158" s="287"/>
      <c r="N158" s="12">
        <f t="shared" si="8"/>
        <v>0</v>
      </c>
      <c r="O158" s="12"/>
    </row>
    <row r="159" spans="1:15" s="168" customFormat="1">
      <c r="A159" s="21" t="str">
        <f t="shared" si="9"/>
        <v/>
      </c>
      <c r="B159" s="152" t="str">
        <f>IF(AND(MONTH(E159)='IN-NX'!$J$5,'IN-NX'!$D$7=(D159&amp;"/"&amp;C159)),"x","")</f>
        <v/>
      </c>
      <c r="C159" s="149"/>
      <c r="D159" s="149"/>
      <c r="E159" s="45"/>
      <c r="F159" s="40"/>
      <c r="G159" s="16"/>
      <c r="H159" s="169"/>
      <c r="I159" s="35"/>
      <c r="J159" s="12"/>
      <c r="K159" s="12"/>
      <c r="L159" s="12">
        <f t="shared" si="7"/>
        <v>0</v>
      </c>
      <c r="M159" s="287"/>
      <c r="N159" s="12">
        <f t="shared" si="8"/>
        <v>0</v>
      </c>
      <c r="O159" s="12"/>
    </row>
    <row r="160" spans="1:15" s="168" customFormat="1">
      <c r="A160" s="21" t="str">
        <f t="shared" si="9"/>
        <v/>
      </c>
      <c r="B160" s="152" t="str">
        <f>IF(AND(MONTH(E160)='IN-NX'!$J$5,'IN-NX'!$D$7=(D160&amp;"/"&amp;C160)),"x","")</f>
        <v/>
      </c>
      <c r="C160" s="149"/>
      <c r="D160" s="149"/>
      <c r="E160" s="45"/>
      <c r="F160" s="40"/>
      <c r="G160" s="16"/>
      <c r="H160" s="169"/>
      <c r="I160" s="35"/>
      <c r="J160" s="12"/>
      <c r="K160" s="12"/>
      <c r="L160" s="12">
        <f t="shared" si="7"/>
        <v>0</v>
      </c>
      <c r="M160" s="287"/>
      <c r="N160" s="12">
        <f t="shared" si="8"/>
        <v>0</v>
      </c>
      <c r="O160" s="12"/>
    </row>
    <row r="161" spans="1:15" s="168" customFormat="1">
      <c r="A161" s="21" t="str">
        <f t="shared" si="9"/>
        <v/>
      </c>
      <c r="B161" s="152" t="str">
        <f>IF(AND(MONTH(E161)='IN-NX'!$J$5,'IN-NX'!$D$7=(D161&amp;"/"&amp;C161)),"x","")</f>
        <v/>
      </c>
      <c r="C161" s="149"/>
      <c r="D161" s="149"/>
      <c r="E161" s="45"/>
      <c r="F161" s="40"/>
      <c r="G161" s="16"/>
      <c r="H161" s="169"/>
      <c r="I161" s="35"/>
      <c r="J161" s="12"/>
      <c r="K161" s="12"/>
      <c r="L161" s="12">
        <f t="shared" si="7"/>
        <v>0</v>
      </c>
      <c r="M161" s="287"/>
      <c r="N161" s="12">
        <f t="shared" si="8"/>
        <v>0</v>
      </c>
      <c r="O161" s="12"/>
    </row>
    <row r="162" spans="1:15" s="168" customFormat="1">
      <c r="A162" s="21" t="str">
        <f t="shared" si="9"/>
        <v/>
      </c>
      <c r="B162" s="152" t="str">
        <f>IF(AND(MONTH(E162)='IN-NX'!$J$5,'IN-NX'!$D$7=(D162&amp;"/"&amp;C162)),"x","")</f>
        <v/>
      </c>
      <c r="C162" s="149"/>
      <c r="D162" s="149"/>
      <c r="E162" s="45"/>
      <c r="F162" s="40"/>
      <c r="G162" s="16"/>
      <c r="H162" s="169"/>
      <c r="I162" s="35"/>
      <c r="J162" s="12"/>
      <c r="K162" s="12"/>
      <c r="L162" s="12">
        <f t="shared" si="7"/>
        <v>0</v>
      </c>
      <c r="M162" s="287"/>
      <c r="N162" s="12">
        <f t="shared" si="8"/>
        <v>0</v>
      </c>
      <c r="O162" s="12"/>
    </row>
    <row r="163" spans="1:15" s="168" customFormat="1">
      <c r="A163" s="21" t="str">
        <f t="shared" si="9"/>
        <v/>
      </c>
      <c r="B163" s="152" t="str">
        <f>IF(AND(MONTH(E163)='IN-NX'!$J$5,'IN-NX'!$D$7=(D163&amp;"/"&amp;C163)),"x","")</f>
        <v/>
      </c>
      <c r="C163" s="149"/>
      <c r="D163" s="149"/>
      <c r="E163" s="45"/>
      <c r="F163" s="40"/>
      <c r="G163" s="16"/>
      <c r="H163" s="169"/>
      <c r="I163" s="35"/>
      <c r="J163" s="12"/>
      <c r="K163" s="12"/>
      <c r="L163" s="12">
        <f t="shared" si="7"/>
        <v>0</v>
      </c>
      <c r="M163" s="287"/>
      <c r="N163" s="12">
        <f t="shared" si="8"/>
        <v>0</v>
      </c>
      <c r="O163" s="12"/>
    </row>
    <row r="164" spans="1:15" s="168" customFormat="1">
      <c r="A164" s="21" t="str">
        <f t="shared" si="9"/>
        <v/>
      </c>
      <c r="B164" s="152" t="str">
        <f>IF(AND(MONTH(E164)='IN-NX'!$J$5,'IN-NX'!$D$7=(D164&amp;"/"&amp;C164)),"x","")</f>
        <v/>
      </c>
      <c r="C164" s="149"/>
      <c r="D164" s="149"/>
      <c r="E164" s="45"/>
      <c r="F164" s="40"/>
      <c r="G164" s="16"/>
      <c r="H164" s="169"/>
      <c r="I164" s="35"/>
      <c r="J164" s="12"/>
      <c r="K164" s="12"/>
      <c r="L164" s="12">
        <f t="shared" si="7"/>
        <v>0</v>
      </c>
      <c r="M164" s="287"/>
      <c r="N164" s="12">
        <f t="shared" si="8"/>
        <v>0</v>
      </c>
      <c r="O164" s="12"/>
    </row>
    <row r="165" spans="1:15">
      <c r="A165" s="21" t="str">
        <f t="shared" si="9"/>
        <v/>
      </c>
      <c r="B165" s="152" t="str">
        <f>IF(AND(MONTH(E165)='IN-NX'!$J$5,'IN-NX'!$D$7=(D165&amp;"/"&amp;C165)),"x","")</f>
        <v/>
      </c>
      <c r="C165" s="149"/>
      <c r="D165" s="149"/>
      <c r="E165" s="45"/>
      <c r="F165" s="40"/>
      <c r="G165" s="16"/>
      <c r="H165" s="169"/>
      <c r="I165" s="35"/>
      <c r="J165" s="12"/>
      <c r="K165" s="12"/>
      <c r="L165" s="12">
        <f t="shared" ref="L165:L171" si="10">ROUND(J165*K165,0)</f>
        <v>0</v>
      </c>
      <c r="M165" s="287"/>
      <c r="N165" s="12">
        <f t="shared" ref="N165:N171" si="11">ROUND(J165*M165,0)</f>
        <v>0</v>
      </c>
      <c r="O165" s="12"/>
    </row>
    <row r="166" spans="1:15">
      <c r="A166" s="21" t="str">
        <f t="shared" si="9"/>
        <v/>
      </c>
      <c r="B166" s="152" t="str">
        <f>IF(AND(MONTH(E166)='IN-NX'!$J$5,'IN-NX'!$D$7=(D166&amp;"/"&amp;C166)),"x","")</f>
        <v/>
      </c>
      <c r="C166" s="149"/>
      <c r="D166" s="149"/>
      <c r="E166" s="45"/>
      <c r="F166" s="40"/>
      <c r="G166" s="16"/>
      <c r="H166" s="169"/>
      <c r="I166" s="35"/>
      <c r="J166" s="12"/>
      <c r="K166" s="12"/>
      <c r="L166" s="12">
        <f t="shared" si="10"/>
        <v>0</v>
      </c>
      <c r="M166" s="287"/>
      <c r="N166" s="12">
        <f t="shared" si="11"/>
        <v>0</v>
      </c>
      <c r="O166" s="12"/>
    </row>
    <row r="167" spans="1:15">
      <c r="A167" s="21" t="str">
        <f t="shared" si="9"/>
        <v/>
      </c>
      <c r="B167" s="152" t="str">
        <f>IF(AND(MONTH(E167)='IN-NX'!$J$5,'IN-NX'!$D$7=(D167&amp;"/"&amp;C167)),"x","")</f>
        <v/>
      </c>
      <c r="C167" s="149"/>
      <c r="D167" s="149"/>
      <c r="E167" s="45"/>
      <c r="F167" s="40"/>
      <c r="G167" s="16"/>
      <c r="H167" s="169"/>
      <c r="I167" s="35"/>
      <c r="J167" s="12"/>
      <c r="K167" s="12"/>
      <c r="L167" s="12">
        <f t="shared" si="10"/>
        <v>0</v>
      </c>
      <c r="M167" s="287"/>
      <c r="N167" s="12">
        <f t="shared" si="11"/>
        <v>0</v>
      </c>
      <c r="O167" s="12"/>
    </row>
    <row r="168" spans="1:15">
      <c r="A168" s="21" t="str">
        <f t="shared" si="9"/>
        <v/>
      </c>
      <c r="B168" s="152" t="str">
        <f>IF(AND(MONTH(E168)='IN-NX'!$J$5,'IN-NX'!$D$7=(D168&amp;"/"&amp;C168)),"x","")</f>
        <v/>
      </c>
      <c r="C168" s="149"/>
      <c r="D168" s="149"/>
      <c r="E168" s="45"/>
      <c r="F168" s="40"/>
      <c r="G168" s="16"/>
      <c r="H168" s="169"/>
      <c r="I168" s="35"/>
      <c r="J168" s="12"/>
      <c r="K168" s="12"/>
      <c r="L168" s="12">
        <f t="shared" si="10"/>
        <v>0</v>
      </c>
      <c r="M168" s="287"/>
      <c r="N168" s="12">
        <f t="shared" si="11"/>
        <v>0</v>
      </c>
      <c r="O168" s="12"/>
    </row>
    <row r="169" spans="1:15">
      <c r="A169" s="21" t="str">
        <f t="shared" si="9"/>
        <v/>
      </c>
      <c r="B169" s="152" t="str">
        <f>IF(AND(MONTH(E169)='IN-NX'!$J$5,'IN-NX'!$D$7=(D169&amp;"/"&amp;C169)),"x","")</f>
        <v/>
      </c>
      <c r="C169" s="149"/>
      <c r="D169" s="149"/>
      <c r="E169" s="45"/>
      <c r="F169" s="40"/>
      <c r="G169" s="16"/>
      <c r="H169" s="169"/>
      <c r="I169" s="35"/>
      <c r="J169" s="12"/>
      <c r="K169" s="12"/>
      <c r="L169" s="12">
        <f t="shared" si="10"/>
        <v>0</v>
      </c>
      <c r="M169" s="287"/>
      <c r="N169" s="12">
        <f t="shared" si="11"/>
        <v>0</v>
      </c>
      <c r="O169" s="12"/>
    </row>
    <row r="170" spans="1:15">
      <c r="A170" s="21" t="str">
        <f t="shared" si="9"/>
        <v/>
      </c>
      <c r="B170" s="152" t="str">
        <f>IF(AND(MONTH(E170)='IN-NX'!$J$5,'IN-NX'!$D$7=(D170&amp;"/"&amp;C170)),"x","")</f>
        <v/>
      </c>
      <c r="C170" s="149"/>
      <c r="D170" s="149"/>
      <c r="E170" s="45"/>
      <c r="F170" s="40"/>
      <c r="G170" s="16"/>
      <c r="H170" s="169"/>
      <c r="I170" s="35"/>
      <c r="J170" s="12"/>
      <c r="K170" s="12"/>
      <c r="L170" s="12">
        <f t="shared" si="10"/>
        <v>0</v>
      </c>
      <c r="M170" s="287"/>
      <c r="N170" s="12">
        <f t="shared" si="11"/>
        <v>0</v>
      </c>
      <c r="O170" s="12"/>
    </row>
    <row r="171" spans="1:15">
      <c r="A171" s="21" t="str">
        <f t="shared" si="9"/>
        <v/>
      </c>
      <c r="B171" s="152" t="str">
        <f>IF(AND(MONTH(E171)='IN-NX'!$J$5,'IN-NX'!$D$7=(D171&amp;"/"&amp;C171)),"x","")</f>
        <v/>
      </c>
      <c r="C171" s="149"/>
      <c r="D171" s="149"/>
      <c r="E171" s="45"/>
      <c r="F171" s="40"/>
      <c r="G171" s="16"/>
      <c r="H171" s="169"/>
      <c r="I171" s="35"/>
      <c r="J171" s="12"/>
      <c r="K171" s="12"/>
      <c r="L171" s="12">
        <f t="shared" si="10"/>
        <v>0</v>
      </c>
      <c r="M171" s="287"/>
      <c r="N171" s="12">
        <f t="shared" si="11"/>
        <v>0</v>
      </c>
      <c r="O171" s="12"/>
    </row>
    <row r="172" spans="1:15">
      <c r="A172" s="21" t="str">
        <f t="shared" si="9"/>
        <v/>
      </c>
      <c r="B172" s="152" t="str">
        <f>IF(AND(MONTH(E172)='IN-NX'!$J$5,'IN-NX'!$D$7=(D172&amp;"/"&amp;C172)),"x","")</f>
        <v/>
      </c>
      <c r="C172" s="149"/>
      <c r="D172" s="149"/>
      <c r="E172" s="45"/>
      <c r="F172" s="40"/>
      <c r="G172" s="16"/>
      <c r="H172" s="169"/>
      <c r="I172" s="35"/>
      <c r="J172" s="12"/>
      <c r="K172" s="12"/>
      <c r="L172" s="12">
        <f t="shared" ref="L172:L193" si="12">ROUND(J172*K172,0)</f>
        <v>0</v>
      </c>
      <c r="M172" s="287"/>
      <c r="N172" s="12">
        <f t="shared" ref="N172:N193" si="13">ROUND(J172*M172,0)</f>
        <v>0</v>
      </c>
      <c r="O172" s="12"/>
    </row>
    <row r="173" spans="1:15">
      <c r="A173" s="21" t="str">
        <f t="shared" si="9"/>
        <v/>
      </c>
      <c r="B173" s="152" t="str">
        <f>IF(AND(MONTH(E173)='IN-NX'!$J$5,'IN-NX'!$D$7=(D173&amp;"/"&amp;C173)),"x","")</f>
        <v/>
      </c>
      <c r="C173" s="149"/>
      <c r="D173" s="149"/>
      <c r="E173" s="45"/>
      <c r="F173" s="40"/>
      <c r="G173" s="16"/>
      <c r="H173" s="169"/>
      <c r="I173" s="35"/>
      <c r="J173" s="12"/>
      <c r="K173" s="12"/>
      <c r="L173" s="12">
        <f t="shared" si="12"/>
        <v>0</v>
      </c>
      <c r="M173" s="287"/>
      <c r="N173" s="12">
        <f t="shared" si="13"/>
        <v>0</v>
      </c>
      <c r="O173" s="12"/>
    </row>
    <row r="174" spans="1:15">
      <c r="A174" s="21" t="str">
        <f t="shared" si="9"/>
        <v/>
      </c>
      <c r="B174" s="152" t="str">
        <f>IF(AND(MONTH(E174)='IN-NX'!$J$5,'IN-NX'!$D$7=(D174&amp;"/"&amp;C174)),"x","")</f>
        <v/>
      </c>
      <c r="C174" s="149"/>
      <c r="D174" s="149"/>
      <c r="E174" s="45"/>
      <c r="F174" s="40"/>
      <c r="G174" s="16"/>
      <c r="H174" s="169"/>
      <c r="I174" s="35"/>
      <c r="J174" s="12"/>
      <c r="K174" s="12"/>
      <c r="L174" s="12">
        <f t="shared" si="12"/>
        <v>0</v>
      </c>
      <c r="M174" s="287"/>
      <c r="N174" s="12">
        <f t="shared" si="13"/>
        <v>0</v>
      </c>
      <c r="O174" s="12"/>
    </row>
    <row r="175" spans="1:15">
      <c r="A175" s="21" t="str">
        <f t="shared" si="9"/>
        <v/>
      </c>
      <c r="B175" s="152" t="str">
        <f>IF(AND(MONTH(E175)='IN-NX'!$J$5,'IN-NX'!$D$7=(D175&amp;"/"&amp;C175)),"x","")</f>
        <v/>
      </c>
      <c r="C175" s="149"/>
      <c r="D175" s="149"/>
      <c r="E175" s="45"/>
      <c r="F175" s="40"/>
      <c r="G175" s="16"/>
      <c r="H175" s="169"/>
      <c r="I175" s="35"/>
      <c r="J175" s="12"/>
      <c r="K175" s="12"/>
      <c r="L175" s="12">
        <f t="shared" si="12"/>
        <v>0</v>
      </c>
      <c r="M175" s="287"/>
      <c r="N175" s="12">
        <f t="shared" si="13"/>
        <v>0</v>
      </c>
      <c r="O175" s="12"/>
    </row>
    <row r="176" spans="1:15">
      <c r="A176" s="21" t="str">
        <f t="shared" si="9"/>
        <v/>
      </c>
      <c r="B176" s="152" t="str">
        <f>IF(AND(MONTH(E176)='IN-NX'!$J$5,'IN-NX'!$D$7=(D176&amp;"/"&amp;C176)),"x","")</f>
        <v/>
      </c>
      <c r="C176" s="149"/>
      <c r="D176" s="149"/>
      <c r="E176" s="45"/>
      <c r="F176" s="40"/>
      <c r="G176" s="16"/>
      <c r="H176" s="169"/>
      <c r="I176" s="35"/>
      <c r="J176" s="12"/>
      <c r="K176" s="12"/>
      <c r="L176" s="12">
        <f t="shared" si="12"/>
        <v>0</v>
      </c>
      <c r="M176" s="287"/>
      <c r="N176" s="12">
        <f t="shared" si="13"/>
        <v>0</v>
      </c>
      <c r="O176" s="12"/>
    </row>
    <row r="177" spans="1:15">
      <c r="A177" s="21" t="str">
        <f t="shared" si="9"/>
        <v/>
      </c>
      <c r="B177" s="152" t="str">
        <f>IF(AND(MONTH(E177)='IN-NX'!$J$5,'IN-NX'!$D$7=(D177&amp;"/"&amp;C177)),"x","")</f>
        <v/>
      </c>
      <c r="C177" s="149"/>
      <c r="D177" s="149"/>
      <c r="E177" s="45"/>
      <c r="F177" s="40"/>
      <c r="G177" s="16"/>
      <c r="H177" s="169"/>
      <c r="I177" s="35"/>
      <c r="J177" s="12"/>
      <c r="K177" s="12"/>
      <c r="L177" s="12">
        <f t="shared" si="12"/>
        <v>0</v>
      </c>
      <c r="M177" s="287"/>
      <c r="N177" s="12">
        <f t="shared" si="13"/>
        <v>0</v>
      </c>
      <c r="O177" s="12"/>
    </row>
    <row r="178" spans="1:15">
      <c r="A178" s="21" t="str">
        <f t="shared" si="9"/>
        <v/>
      </c>
      <c r="B178" s="152" t="str">
        <f>IF(AND(MONTH(E178)='IN-NX'!$J$5,'IN-NX'!$D$7=(D178&amp;"/"&amp;C178)),"x","")</f>
        <v/>
      </c>
      <c r="C178" s="149"/>
      <c r="D178" s="149"/>
      <c r="E178" s="45"/>
      <c r="F178" s="40"/>
      <c r="G178" s="16"/>
      <c r="H178" s="169"/>
      <c r="I178" s="35"/>
      <c r="J178" s="12"/>
      <c r="K178" s="12"/>
      <c r="L178" s="12">
        <f t="shared" si="12"/>
        <v>0</v>
      </c>
      <c r="M178" s="287"/>
      <c r="N178" s="12">
        <f t="shared" si="13"/>
        <v>0</v>
      </c>
      <c r="O178" s="12"/>
    </row>
    <row r="179" spans="1:15">
      <c r="A179" s="21" t="str">
        <f t="shared" si="9"/>
        <v/>
      </c>
      <c r="B179" s="152" t="str">
        <f>IF(AND(MONTH(E179)='IN-NX'!$J$5,'IN-NX'!$D$7=(D179&amp;"/"&amp;C179)),"x","")</f>
        <v/>
      </c>
      <c r="C179" s="149"/>
      <c r="D179" s="149"/>
      <c r="E179" s="45"/>
      <c r="F179" s="40"/>
      <c r="G179" s="16"/>
      <c r="H179" s="169"/>
      <c r="I179" s="35"/>
      <c r="J179" s="12"/>
      <c r="K179" s="12"/>
      <c r="L179" s="12">
        <f t="shared" si="12"/>
        <v>0</v>
      </c>
      <c r="M179" s="287"/>
      <c r="N179" s="12">
        <f t="shared" si="13"/>
        <v>0</v>
      </c>
      <c r="O179" s="12"/>
    </row>
    <row r="180" spans="1:15">
      <c r="A180" s="21" t="str">
        <f t="shared" si="9"/>
        <v/>
      </c>
      <c r="B180" s="152" t="str">
        <f>IF(AND(MONTH(E180)='IN-NX'!$J$5,'IN-NX'!$D$7=(D180&amp;"/"&amp;C180)),"x","")</f>
        <v/>
      </c>
      <c r="C180" s="149"/>
      <c r="D180" s="149"/>
      <c r="E180" s="45"/>
      <c r="F180" s="40"/>
      <c r="G180" s="16"/>
      <c r="H180" s="169"/>
      <c r="I180" s="35"/>
      <c r="J180" s="12"/>
      <c r="K180" s="12"/>
      <c r="L180" s="12">
        <f t="shared" si="12"/>
        <v>0</v>
      </c>
      <c r="M180" s="287"/>
      <c r="N180" s="12">
        <f t="shared" si="13"/>
        <v>0</v>
      </c>
      <c r="O180" s="12"/>
    </row>
    <row r="181" spans="1:15">
      <c r="A181" s="21" t="str">
        <f t="shared" si="9"/>
        <v/>
      </c>
      <c r="B181" s="152" t="str">
        <f>IF(AND(MONTH(E181)='IN-NX'!$J$5,'IN-NX'!$D$7=(D181&amp;"/"&amp;C181)),"x","")</f>
        <v/>
      </c>
      <c r="C181" s="149"/>
      <c r="D181" s="149"/>
      <c r="E181" s="45"/>
      <c r="F181" s="40"/>
      <c r="G181" s="16"/>
      <c r="H181" s="169"/>
      <c r="I181" s="35"/>
      <c r="J181" s="12"/>
      <c r="K181" s="12"/>
      <c r="L181" s="12">
        <f t="shared" si="12"/>
        <v>0</v>
      </c>
      <c r="M181" s="287"/>
      <c r="N181" s="12">
        <f t="shared" si="13"/>
        <v>0</v>
      </c>
      <c r="O181" s="12"/>
    </row>
    <row r="182" spans="1:15">
      <c r="A182" s="21" t="str">
        <f t="shared" si="9"/>
        <v/>
      </c>
      <c r="B182" s="152" t="str">
        <f>IF(AND(MONTH(E182)='IN-NX'!$J$5,'IN-NX'!$D$7=(D182&amp;"/"&amp;C182)),"x","")</f>
        <v/>
      </c>
      <c r="C182" s="149"/>
      <c r="D182" s="149"/>
      <c r="E182" s="45"/>
      <c r="F182" s="40"/>
      <c r="G182" s="16"/>
      <c r="H182" s="169"/>
      <c r="I182" s="35"/>
      <c r="J182" s="12"/>
      <c r="K182" s="12"/>
      <c r="L182" s="12">
        <f t="shared" si="12"/>
        <v>0</v>
      </c>
      <c r="M182" s="287"/>
      <c r="N182" s="12">
        <f t="shared" si="13"/>
        <v>0</v>
      </c>
      <c r="O182" s="12"/>
    </row>
    <row r="183" spans="1:15">
      <c r="A183" s="21" t="str">
        <f t="shared" si="9"/>
        <v/>
      </c>
      <c r="B183" s="152" t="str">
        <f>IF(AND(MONTH(E183)='IN-NX'!$J$5,'IN-NX'!$D$7=(D183&amp;"/"&amp;C183)),"x","")</f>
        <v/>
      </c>
      <c r="C183" s="149"/>
      <c r="D183" s="149"/>
      <c r="E183" s="45"/>
      <c r="F183" s="40"/>
      <c r="G183" s="16"/>
      <c r="H183" s="169"/>
      <c r="I183" s="35"/>
      <c r="J183" s="12"/>
      <c r="K183" s="12"/>
      <c r="L183" s="12">
        <f t="shared" si="12"/>
        <v>0</v>
      </c>
      <c r="M183" s="287"/>
      <c r="N183" s="12">
        <f t="shared" si="13"/>
        <v>0</v>
      </c>
      <c r="O183" s="12"/>
    </row>
    <row r="184" spans="1:15">
      <c r="A184" s="21" t="str">
        <f t="shared" si="9"/>
        <v/>
      </c>
      <c r="B184" s="152" t="str">
        <f>IF(AND(MONTH(E184)='IN-NX'!$J$5,'IN-NX'!$D$7=(D184&amp;"/"&amp;C184)),"x","")</f>
        <v/>
      </c>
      <c r="C184" s="149"/>
      <c r="D184" s="149"/>
      <c r="E184" s="45"/>
      <c r="F184" s="40"/>
      <c r="G184" s="16"/>
      <c r="H184" s="169"/>
      <c r="I184" s="35"/>
      <c r="J184" s="12"/>
      <c r="K184" s="12"/>
      <c r="L184" s="12">
        <f t="shared" si="12"/>
        <v>0</v>
      </c>
      <c r="M184" s="287"/>
      <c r="N184" s="12">
        <f t="shared" si="13"/>
        <v>0</v>
      </c>
      <c r="O184" s="12"/>
    </row>
    <row r="185" spans="1:15">
      <c r="A185" s="21" t="str">
        <f t="shared" si="9"/>
        <v/>
      </c>
      <c r="B185" s="152" t="str">
        <f>IF(AND(MONTH(E185)='IN-NX'!$J$5,'IN-NX'!$D$7=(D185&amp;"/"&amp;C185)),"x","")</f>
        <v/>
      </c>
      <c r="C185" s="149"/>
      <c r="D185" s="149"/>
      <c r="E185" s="45"/>
      <c r="F185" s="40"/>
      <c r="G185" s="16"/>
      <c r="H185" s="169"/>
      <c r="I185" s="35"/>
      <c r="J185" s="12"/>
      <c r="K185" s="12"/>
      <c r="L185" s="12">
        <f t="shared" si="12"/>
        <v>0</v>
      </c>
      <c r="M185" s="287"/>
      <c r="N185" s="12">
        <f t="shared" si="13"/>
        <v>0</v>
      </c>
      <c r="O185" s="12"/>
    </row>
    <row r="186" spans="1:15">
      <c r="A186" s="21" t="str">
        <f t="shared" si="9"/>
        <v/>
      </c>
      <c r="B186" s="152" t="str">
        <f>IF(AND(MONTH(E186)='IN-NX'!$J$5,'IN-NX'!$D$7=(D186&amp;"/"&amp;C186)),"x","")</f>
        <v/>
      </c>
      <c r="C186" s="149"/>
      <c r="D186" s="149"/>
      <c r="E186" s="45"/>
      <c r="F186" s="40"/>
      <c r="G186" s="16"/>
      <c r="H186" s="169"/>
      <c r="I186" s="35"/>
      <c r="J186" s="12"/>
      <c r="K186" s="12"/>
      <c r="L186" s="12">
        <f t="shared" si="12"/>
        <v>0</v>
      </c>
      <c r="M186" s="287"/>
      <c r="N186" s="12">
        <f t="shared" si="13"/>
        <v>0</v>
      </c>
      <c r="O186" s="12"/>
    </row>
    <row r="187" spans="1:15">
      <c r="A187" s="21" t="str">
        <f t="shared" si="9"/>
        <v/>
      </c>
      <c r="B187" s="152" t="str">
        <f>IF(AND(MONTH(E187)='IN-NX'!$J$5,'IN-NX'!$D$7=(D187&amp;"/"&amp;C187)),"x","")</f>
        <v/>
      </c>
      <c r="C187" s="149"/>
      <c r="D187" s="149"/>
      <c r="E187" s="45"/>
      <c r="F187" s="40"/>
      <c r="G187" s="16"/>
      <c r="H187" s="169"/>
      <c r="I187" s="35"/>
      <c r="J187" s="12"/>
      <c r="K187" s="12"/>
      <c r="L187" s="12">
        <f t="shared" si="12"/>
        <v>0</v>
      </c>
      <c r="M187" s="287"/>
      <c r="N187" s="12">
        <f t="shared" si="13"/>
        <v>0</v>
      </c>
      <c r="O187" s="12"/>
    </row>
    <row r="188" spans="1:15">
      <c r="A188" s="21" t="str">
        <f t="shared" si="9"/>
        <v/>
      </c>
      <c r="B188" s="152" t="str">
        <f>IF(AND(MONTH(E188)='IN-NX'!$J$5,'IN-NX'!$D$7=(D188&amp;"/"&amp;C188)),"x","")</f>
        <v/>
      </c>
      <c r="C188" s="149"/>
      <c r="D188" s="149"/>
      <c r="E188" s="45"/>
      <c r="F188" s="40"/>
      <c r="G188" s="16"/>
      <c r="H188" s="169"/>
      <c r="I188" s="35"/>
      <c r="J188" s="12"/>
      <c r="K188" s="12"/>
      <c r="L188" s="12">
        <f t="shared" si="12"/>
        <v>0</v>
      </c>
      <c r="M188" s="287"/>
      <c r="N188" s="12">
        <f t="shared" si="13"/>
        <v>0</v>
      </c>
      <c r="O188" s="12"/>
    </row>
    <row r="189" spans="1:15">
      <c r="A189" s="21" t="str">
        <f t="shared" si="9"/>
        <v/>
      </c>
      <c r="B189" s="152" t="str">
        <f>IF(AND(MONTH(E189)='IN-NX'!$J$5,'IN-NX'!$D$7=(D189&amp;"/"&amp;C189)),"x","")</f>
        <v/>
      </c>
      <c r="C189" s="149"/>
      <c r="D189" s="149"/>
      <c r="E189" s="45"/>
      <c r="F189" s="40"/>
      <c r="G189" s="16"/>
      <c r="H189" s="169"/>
      <c r="I189" s="35"/>
      <c r="J189" s="12"/>
      <c r="K189" s="12"/>
      <c r="L189" s="12">
        <f t="shared" si="12"/>
        <v>0</v>
      </c>
      <c r="M189" s="287"/>
      <c r="N189" s="12">
        <f t="shared" si="13"/>
        <v>0</v>
      </c>
      <c r="O189" s="12"/>
    </row>
    <row r="190" spans="1:15">
      <c r="A190" s="21" t="str">
        <f t="shared" si="9"/>
        <v/>
      </c>
      <c r="B190" s="152" t="str">
        <f>IF(AND(MONTH(E190)='IN-NX'!$J$5,'IN-NX'!$D$7=(D190&amp;"/"&amp;C190)),"x","")</f>
        <v/>
      </c>
      <c r="C190" s="149"/>
      <c r="D190" s="149"/>
      <c r="E190" s="45"/>
      <c r="F190" s="40"/>
      <c r="G190" s="16"/>
      <c r="H190" s="169"/>
      <c r="I190" s="35"/>
      <c r="J190" s="12"/>
      <c r="K190" s="12"/>
      <c r="L190" s="12">
        <f t="shared" si="12"/>
        <v>0</v>
      </c>
      <c r="M190" s="287"/>
      <c r="N190" s="12">
        <f t="shared" si="13"/>
        <v>0</v>
      </c>
      <c r="O190" s="12"/>
    </row>
    <row r="191" spans="1:15">
      <c r="A191" s="21" t="str">
        <f t="shared" si="9"/>
        <v/>
      </c>
      <c r="B191" s="152" t="str">
        <f>IF(AND(MONTH(E191)='IN-NX'!$J$5,'IN-NX'!$D$7=(D191&amp;"/"&amp;C191)),"x","")</f>
        <v/>
      </c>
      <c r="C191" s="149"/>
      <c r="D191" s="149"/>
      <c r="E191" s="45"/>
      <c r="F191" s="40"/>
      <c r="G191" s="16"/>
      <c r="H191" s="169"/>
      <c r="I191" s="35"/>
      <c r="J191" s="12"/>
      <c r="K191" s="12"/>
      <c r="L191" s="12">
        <f t="shared" si="12"/>
        <v>0</v>
      </c>
      <c r="M191" s="287"/>
      <c r="N191" s="12">
        <f t="shared" si="13"/>
        <v>0</v>
      </c>
      <c r="O191" s="12"/>
    </row>
    <row r="192" spans="1:15">
      <c r="A192" s="21" t="str">
        <f t="shared" si="9"/>
        <v/>
      </c>
      <c r="B192" s="152" t="str">
        <f>IF(AND(MONTH(E192)='IN-NX'!$J$5,'IN-NX'!$D$7=(D192&amp;"/"&amp;C192)),"x","")</f>
        <v/>
      </c>
      <c r="C192" s="149"/>
      <c r="D192" s="149"/>
      <c r="E192" s="45"/>
      <c r="F192" s="40"/>
      <c r="G192" s="16"/>
      <c r="H192" s="169"/>
      <c r="I192" s="35"/>
      <c r="J192" s="12"/>
      <c r="K192" s="12"/>
      <c r="L192" s="12">
        <f t="shared" si="12"/>
        <v>0</v>
      </c>
      <c r="M192" s="287"/>
      <c r="N192" s="12">
        <f t="shared" si="13"/>
        <v>0</v>
      </c>
      <c r="O192" s="12"/>
    </row>
    <row r="193" spans="1:15">
      <c r="A193" s="21" t="str">
        <f t="shared" si="9"/>
        <v/>
      </c>
      <c r="B193" s="152" t="str">
        <f>IF(AND(MONTH(E193)='IN-NX'!$J$5,'IN-NX'!$D$7=(D193&amp;"/"&amp;C193)),"x","")</f>
        <v/>
      </c>
      <c r="C193" s="149"/>
      <c r="D193" s="149"/>
      <c r="E193" s="45"/>
      <c r="F193" s="40"/>
      <c r="G193" s="16"/>
      <c r="H193" s="169"/>
      <c r="I193" s="35"/>
      <c r="J193" s="12"/>
      <c r="K193" s="12"/>
      <c r="L193" s="12">
        <f t="shared" si="12"/>
        <v>0</v>
      </c>
      <c r="M193" s="287"/>
      <c r="N193" s="12">
        <f t="shared" si="13"/>
        <v>0</v>
      </c>
      <c r="O193" s="12"/>
    </row>
    <row r="194" spans="1:15">
      <c r="A194" s="21" t="str">
        <f t="shared" si="9"/>
        <v/>
      </c>
      <c r="B194" s="152" t="str">
        <f>IF(AND(MONTH(E194)='IN-NX'!$J$5,'IN-NX'!$D$7=(D194&amp;"/"&amp;C194)),"x","")</f>
        <v/>
      </c>
      <c r="C194" s="149"/>
      <c r="D194" s="149"/>
      <c r="E194" s="45"/>
      <c r="F194" s="40"/>
      <c r="G194" s="16"/>
      <c r="H194" s="169"/>
      <c r="I194" s="35"/>
      <c r="J194" s="12"/>
      <c r="K194" s="12"/>
      <c r="L194" s="12">
        <f t="shared" ref="L194:L241" si="14">ROUND(J194*K194,0)</f>
        <v>0</v>
      </c>
      <c r="M194" s="287"/>
      <c r="N194" s="12">
        <f t="shared" ref="N194:N241" si="15">ROUND(J194*M194,0)</f>
        <v>0</v>
      </c>
      <c r="O194" s="12"/>
    </row>
    <row r="195" spans="1:15">
      <c r="A195" s="21" t="str">
        <f t="shared" si="9"/>
        <v/>
      </c>
      <c r="B195" s="152" t="str">
        <f>IF(AND(MONTH(E195)='IN-NX'!$J$5,'IN-NX'!$D$7=(D195&amp;"/"&amp;C195)),"x","")</f>
        <v/>
      </c>
      <c r="C195" s="149"/>
      <c r="D195" s="149"/>
      <c r="E195" s="45"/>
      <c r="F195" s="40"/>
      <c r="G195" s="16"/>
      <c r="H195" s="169"/>
      <c r="I195" s="35"/>
      <c r="J195" s="12"/>
      <c r="K195" s="12"/>
      <c r="L195" s="12">
        <f t="shared" si="14"/>
        <v>0</v>
      </c>
      <c r="M195" s="287"/>
      <c r="N195" s="12">
        <f t="shared" si="15"/>
        <v>0</v>
      </c>
      <c r="O195" s="12"/>
    </row>
    <row r="196" spans="1:15">
      <c r="A196" s="21" t="str">
        <f t="shared" si="9"/>
        <v/>
      </c>
      <c r="B196" s="152" t="str">
        <f>IF(AND(MONTH(E196)='IN-NX'!$J$5,'IN-NX'!$D$7=(D196&amp;"/"&amp;C196)),"x","")</f>
        <v/>
      </c>
      <c r="C196" s="149"/>
      <c r="D196" s="149"/>
      <c r="E196" s="45"/>
      <c r="F196" s="40"/>
      <c r="G196" s="16"/>
      <c r="H196" s="169"/>
      <c r="I196" s="35"/>
      <c r="J196" s="12"/>
      <c r="K196" s="12"/>
      <c r="L196" s="12">
        <f t="shared" si="14"/>
        <v>0</v>
      </c>
      <c r="M196" s="287"/>
      <c r="N196" s="12">
        <f t="shared" si="15"/>
        <v>0</v>
      </c>
      <c r="O196" s="12"/>
    </row>
    <row r="197" spans="1:15">
      <c r="A197" s="21" t="str">
        <f t="shared" si="9"/>
        <v/>
      </c>
      <c r="B197" s="152" t="str">
        <f>IF(AND(MONTH(E197)='IN-NX'!$J$5,'IN-NX'!$D$7=(D197&amp;"/"&amp;C197)),"x","")</f>
        <v/>
      </c>
      <c r="C197" s="149"/>
      <c r="D197" s="149"/>
      <c r="E197" s="45"/>
      <c r="F197" s="40"/>
      <c r="G197" s="16"/>
      <c r="H197" s="169"/>
      <c r="I197" s="35"/>
      <c r="J197" s="12"/>
      <c r="K197" s="12"/>
      <c r="L197" s="12">
        <f t="shared" si="14"/>
        <v>0</v>
      </c>
      <c r="M197" s="287"/>
      <c r="N197" s="12">
        <f t="shared" si="15"/>
        <v>0</v>
      </c>
      <c r="O197" s="12"/>
    </row>
    <row r="198" spans="1:15">
      <c r="A198" s="21" t="str">
        <f t="shared" si="9"/>
        <v/>
      </c>
      <c r="B198" s="152" t="str">
        <f>IF(AND(MONTH(E198)='IN-NX'!$J$5,'IN-NX'!$D$7=(D198&amp;"/"&amp;C198)),"x","")</f>
        <v/>
      </c>
      <c r="C198" s="149"/>
      <c r="D198" s="149"/>
      <c r="E198" s="45"/>
      <c r="F198" s="40"/>
      <c r="G198" s="16"/>
      <c r="H198" s="169"/>
      <c r="I198" s="35"/>
      <c r="J198" s="12"/>
      <c r="K198" s="12"/>
      <c r="L198" s="12">
        <f t="shared" si="14"/>
        <v>0</v>
      </c>
      <c r="M198" s="287"/>
      <c r="N198" s="12">
        <f t="shared" si="15"/>
        <v>0</v>
      </c>
      <c r="O198" s="12"/>
    </row>
    <row r="199" spans="1:15">
      <c r="A199" s="21" t="str">
        <f t="shared" si="9"/>
        <v/>
      </c>
      <c r="B199" s="152" t="str">
        <f>IF(AND(MONTH(E199)='IN-NX'!$J$5,'IN-NX'!$D$7=(D199&amp;"/"&amp;C199)),"x","")</f>
        <v/>
      </c>
      <c r="C199" s="149"/>
      <c r="D199" s="149"/>
      <c r="E199" s="45"/>
      <c r="F199" s="40"/>
      <c r="G199" s="16"/>
      <c r="H199" s="169"/>
      <c r="I199" s="35"/>
      <c r="J199" s="12"/>
      <c r="K199" s="12"/>
      <c r="L199" s="12">
        <f t="shared" si="14"/>
        <v>0</v>
      </c>
      <c r="M199" s="287"/>
      <c r="N199" s="12">
        <f t="shared" si="15"/>
        <v>0</v>
      </c>
      <c r="O199" s="12"/>
    </row>
    <row r="200" spans="1:15">
      <c r="A200" s="21" t="str">
        <f t="shared" si="9"/>
        <v/>
      </c>
      <c r="B200" s="152" t="str">
        <f>IF(AND(MONTH(E200)='IN-NX'!$J$5,'IN-NX'!$D$7=(D200&amp;"/"&amp;C200)),"x","")</f>
        <v/>
      </c>
      <c r="C200" s="149"/>
      <c r="D200" s="149"/>
      <c r="E200" s="45"/>
      <c r="F200" s="40"/>
      <c r="G200" s="16"/>
      <c r="H200" s="169"/>
      <c r="I200" s="35"/>
      <c r="J200" s="12"/>
      <c r="K200" s="12"/>
      <c r="L200" s="12">
        <f t="shared" si="14"/>
        <v>0</v>
      </c>
      <c r="M200" s="287"/>
      <c r="N200" s="12">
        <f t="shared" si="15"/>
        <v>0</v>
      </c>
      <c r="O200" s="12"/>
    </row>
    <row r="201" spans="1:15">
      <c r="A201" s="21" t="str">
        <f t="shared" si="9"/>
        <v/>
      </c>
      <c r="B201" s="152" t="str">
        <f>IF(AND(MONTH(E201)='IN-NX'!$J$5,'IN-NX'!$D$7=(D201&amp;"/"&amp;C201)),"x","")</f>
        <v/>
      </c>
      <c r="C201" s="149"/>
      <c r="D201" s="149"/>
      <c r="E201" s="45"/>
      <c r="F201" s="40"/>
      <c r="G201" s="16"/>
      <c r="H201" s="169"/>
      <c r="I201" s="35"/>
      <c r="J201" s="12"/>
      <c r="K201" s="12"/>
      <c r="L201" s="12">
        <f t="shared" si="14"/>
        <v>0</v>
      </c>
      <c r="M201" s="287"/>
      <c r="N201" s="12">
        <f t="shared" si="15"/>
        <v>0</v>
      </c>
      <c r="O201" s="12"/>
    </row>
    <row r="202" spans="1:15">
      <c r="A202" s="21" t="str">
        <f t="shared" si="9"/>
        <v/>
      </c>
      <c r="B202" s="152" t="str">
        <f>IF(AND(MONTH(E202)='IN-NX'!$J$5,'IN-NX'!$D$7=(D202&amp;"/"&amp;C202)),"x","")</f>
        <v/>
      </c>
      <c r="C202" s="149"/>
      <c r="D202" s="149"/>
      <c r="E202" s="45"/>
      <c r="F202" s="40"/>
      <c r="G202" s="16"/>
      <c r="H202" s="169"/>
      <c r="I202" s="35"/>
      <c r="J202" s="12"/>
      <c r="K202" s="12"/>
      <c r="L202" s="12">
        <f t="shared" si="14"/>
        <v>0</v>
      </c>
      <c r="M202" s="287"/>
      <c r="N202" s="12">
        <f t="shared" si="15"/>
        <v>0</v>
      </c>
      <c r="O202" s="12"/>
    </row>
    <row r="203" spans="1:15">
      <c r="A203" s="21" t="str">
        <f t="shared" si="9"/>
        <v/>
      </c>
      <c r="B203" s="152" t="str">
        <f>IF(AND(MONTH(E203)='IN-NX'!$J$5,'IN-NX'!$D$7=(D203&amp;"/"&amp;C203)),"x","")</f>
        <v/>
      </c>
      <c r="C203" s="149"/>
      <c r="D203" s="149"/>
      <c r="E203" s="45"/>
      <c r="F203" s="40"/>
      <c r="G203" s="16"/>
      <c r="H203" s="169"/>
      <c r="I203" s="35"/>
      <c r="J203" s="12"/>
      <c r="K203" s="12"/>
      <c r="L203" s="12">
        <f t="shared" si="14"/>
        <v>0</v>
      </c>
      <c r="M203" s="287"/>
      <c r="N203" s="12">
        <f t="shared" si="15"/>
        <v>0</v>
      </c>
      <c r="O203" s="12"/>
    </row>
    <row r="204" spans="1:15">
      <c r="A204" s="21" t="str">
        <f t="shared" si="9"/>
        <v/>
      </c>
      <c r="B204" s="152" t="str">
        <f>IF(AND(MONTH(E204)='IN-NX'!$J$5,'IN-NX'!$D$7=(D204&amp;"/"&amp;C204)),"x","")</f>
        <v/>
      </c>
      <c r="C204" s="149"/>
      <c r="D204" s="149"/>
      <c r="E204" s="45"/>
      <c r="F204" s="40"/>
      <c r="G204" s="16"/>
      <c r="H204" s="169"/>
      <c r="I204" s="35"/>
      <c r="J204" s="12"/>
      <c r="K204" s="12"/>
      <c r="L204" s="12">
        <f t="shared" si="14"/>
        <v>0</v>
      </c>
      <c r="M204" s="287"/>
      <c r="N204" s="12">
        <f t="shared" si="15"/>
        <v>0</v>
      </c>
      <c r="O204" s="12"/>
    </row>
    <row r="205" spans="1:15">
      <c r="A205" s="21" t="str">
        <f t="shared" ref="A205:A268" si="16">IF(E205&lt;&gt;"",MONTH(E205),"")</f>
        <v/>
      </c>
      <c r="B205" s="152" t="str">
        <f>IF(AND(MONTH(E205)='IN-NX'!$J$5,'IN-NX'!$D$7=(D205&amp;"/"&amp;C205)),"x","")</f>
        <v/>
      </c>
      <c r="C205" s="149"/>
      <c r="D205" s="149"/>
      <c r="E205" s="45"/>
      <c r="F205" s="40"/>
      <c r="G205" s="16"/>
      <c r="H205" s="169"/>
      <c r="I205" s="35"/>
      <c r="J205" s="12"/>
      <c r="K205" s="12"/>
      <c r="L205" s="12">
        <f t="shared" si="14"/>
        <v>0</v>
      </c>
      <c r="M205" s="287"/>
      <c r="N205" s="12">
        <f t="shared" si="15"/>
        <v>0</v>
      </c>
      <c r="O205" s="12"/>
    </row>
    <row r="206" spans="1:15">
      <c r="A206" s="21" t="str">
        <f t="shared" si="16"/>
        <v/>
      </c>
      <c r="B206" s="152" t="str">
        <f>IF(AND(MONTH(E206)='IN-NX'!$J$5,'IN-NX'!$D$7=(D206&amp;"/"&amp;C206)),"x","")</f>
        <v/>
      </c>
      <c r="C206" s="149"/>
      <c r="D206" s="149"/>
      <c r="E206" s="45"/>
      <c r="F206" s="40"/>
      <c r="G206" s="16"/>
      <c r="H206" s="169"/>
      <c r="I206" s="35"/>
      <c r="J206" s="12"/>
      <c r="K206" s="12"/>
      <c r="L206" s="12">
        <f t="shared" si="14"/>
        <v>0</v>
      </c>
      <c r="M206" s="287"/>
      <c r="N206" s="12">
        <f t="shared" si="15"/>
        <v>0</v>
      </c>
      <c r="O206" s="12"/>
    </row>
    <row r="207" spans="1:15">
      <c r="A207" s="21" t="str">
        <f t="shared" si="16"/>
        <v/>
      </c>
      <c r="B207" s="152" t="str">
        <f>IF(AND(MONTH(E207)='IN-NX'!$J$5,'IN-NX'!$D$7=(D207&amp;"/"&amp;C207)),"x","")</f>
        <v/>
      </c>
      <c r="C207" s="149"/>
      <c r="D207" s="149"/>
      <c r="E207" s="45"/>
      <c r="F207" s="40"/>
      <c r="G207" s="16"/>
      <c r="H207" s="169"/>
      <c r="I207" s="35"/>
      <c r="J207" s="12"/>
      <c r="K207" s="12"/>
      <c r="L207" s="12">
        <f t="shared" si="14"/>
        <v>0</v>
      </c>
      <c r="M207" s="287"/>
      <c r="N207" s="12">
        <f t="shared" si="15"/>
        <v>0</v>
      </c>
      <c r="O207" s="12"/>
    </row>
    <row r="208" spans="1:15">
      <c r="A208" s="21" t="str">
        <f t="shared" si="16"/>
        <v/>
      </c>
      <c r="B208" s="152" t="str">
        <f>IF(AND(MONTH(E208)='IN-NX'!$J$5,'IN-NX'!$D$7=(D208&amp;"/"&amp;C208)),"x","")</f>
        <v/>
      </c>
      <c r="C208" s="149"/>
      <c r="D208" s="149"/>
      <c r="E208" s="45"/>
      <c r="F208" s="40"/>
      <c r="G208" s="16"/>
      <c r="H208" s="169"/>
      <c r="I208" s="35"/>
      <c r="J208" s="12"/>
      <c r="K208" s="12"/>
      <c r="L208" s="12">
        <f t="shared" si="14"/>
        <v>0</v>
      </c>
      <c r="M208" s="287"/>
      <c r="N208" s="12">
        <f t="shared" si="15"/>
        <v>0</v>
      </c>
      <c r="O208" s="12"/>
    </row>
    <row r="209" spans="1:15">
      <c r="A209" s="21" t="str">
        <f t="shared" si="16"/>
        <v/>
      </c>
      <c r="B209" s="152" t="str">
        <f>IF(AND(MONTH(E209)='IN-NX'!$J$5,'IN-NX'!$D$7=(D209&amp;"/"&amp;C209)),"x","")</f>
        <v/>
      </c>
      <c r="C209" s="149"/>
      <c r="D209" s="149"/>
      <c r="E209" s="45"/>
      <c r="F209" s="40"/>
      <c r="G209" s="16"/>
      <c r="H209" s="169"/>
      <c r="I209" s="35"/>
      <c r="J209" s="12"/>
      <c r="K209" s="12"/>
      <c r="L209" s="12">
        <f t="shared" si="14"/>
        <v>0</v>
      </c>
      <c r="M209" s="287"/>
      <c r="N209" s="12">
        <f t="shared" si="15"/>
        <v>0</v>
      </c>
      <c r="O209" s="12"/>
    </row>
    <row r="210" spans="1:15">
      <c r="A210" s="21" t="str">
        <f t="shared" si="16"/>
        <v/>
      </c>
      <c r="B210" s="152" t="str">
        <f>IF(AND(MONTH(E210)='IN-NX'!$J$5,'IN-NX'!$D$7=(D210&amp;"/"&amp;C210)),"x","")</f>
        <v/>
      </c>
      <c r="C210" s="149"/>
      <c r="D210" s="149"/>
      <c r="E210" s="45"/>
      <c r="F210" s="40"/>
      <c r="G210" s="16"/>
      <c r="H210" s="169"/>
      <c r="I210" s="35"/>
      <c r="J210" s="12"/>
      <c r="K210" s="12"/>
      <c r="L210" s="12">
        <f t="shared" si="14"/>
        <v>0</v>
      </c>
      <c r="M210" s="287"/>
      <c r="N210" s="12">
        <f t="shared" si="15"/>
        <v>0</v>
      </c>
      <c r="O210" s="12"/>
    </row>
    <row r="211" spans="1:15">
      <c r="A211" s="21" t="str">
        <f t="shared" si="16"/>
        <v/>
      </c>
      <c r="B211" s="152" t="str">
        <f>IF(AND(MONTH(E211)='IN-NX'!$J$5,'IN-NX'!$D$7=(D211&amp;"/"&amp;C211)),"x","")</f>
        <v/>
      </c>
      <c r="C211" s="149"/>
      <c r="D211" s="149"/>
      <c r="E211" s="45"/>
      <c r="F211" s="40"/>
      <c r="G211" s="16"/>
      <c r="H211" s="169"/>
      <c r="I211" s="35"/>
      <c r="J211" s="12"/>
      <c r="K211" s="12"/>
      <c r="L211" s="12">
        <f t="shared" si="14"/>
        <v>0</v>
      </c>
      <c r="M211" s="287"/>
      <c r="N211" s="12">
        <f t="shared" si="15"/>
        <v>0</v>
      </c>
      <c r="O211" s="12"/>
    </row>
    <row r="212" spans="1:15">
      <c r="A212" s="21" t="str">
        <f t="shared" si="16"/>
        <v/>
      </c>
      <c r="B212" s="152" t="str">
        <f>IF(AND(MONTH(E212)='IN-NX'!$J$5,'IN-NX'!$D$7=(D212&amp;"/"&amp;C212)),"x","")</f>
        <v/>
      </c>
      <c r="C212" s="149"/>
      <c r="D212" s="149"/>
      <c r="E212" s="45"/>
      <c r="F212" s="40"/>
      <c r="G212" s="16"/>
      <c r="H212" s="169"/>
      <c r="I212" s="35"/>
      <c r="J212" s="12"/>
      <c r="K212" s="12"/>
      <c r="L212" s="12">
        <f t="shared" si="14"/>
        <v>0</v>
      </c>
      <c r="M212" s="287"/>
      <c r="N212" s="12">
        <f t="shared" si="15"/>
        <v>0</v>
      </c>
      <c r="O212" s="12"/>
    </row>
    <row r="213" spans="1:15">
      <c r="A213" s="21" t="str">
        <f t="shared" si="16"/>
        <v/>
      </c>
      <c r="B213" s="152" t="str">
        <f>IF(AND(MONTH(E213)='IN-NX'!$J$5,'IN-NX'!$D$7=(D213&amp;"/"&amp;C213)),"x","")</f>
        <v/>
      </c>
      <c r="C213" s="149"/>
      <c r="D213" s="149"/>
      <c r="E213" s="45"/>
      <c r="F213" s="40"/>
      <c r="G213" s="16"/>
      <c r="H213" s="169"/>
      <c r="I213" s="35"/>
      <c r="J213" s="12"/>
      <c r="K213" s="12"/>
      <c r="L213" s="12">
        <f t="shared" si="14"/>
        <v>0</v>
      </c>
      <c r="M213" s="287"/>
      <c r="N213" s="12">
        <f t="shared" si="15"/>
        <v>0</v>
      </c>
      <c r="O213" s="12"/>
    </row>
    <row r="214" spans="1:15">
      <c r="A214" s="21" t="str">
        <f t="shared" si="16"/>
        <v/>
      </c>
      <c r="B214" s="152" t="str">
        <f>IF(AND(MONTH(E214)='IN-NX'!$J$5,'IN-NX'!$D$7=(D214&amp;"/"&amp;C214)),"x","")</f>
        <v/>
      </c>
      <c r="C214" s="149"/>
      <c r="D214" s="149"/>
      <c r="E214" s="45"/>
      <c r="F214" s="40"/>
      <c r="G214" s="16"/>
      <c r="H214" s="169"/>
      <c r="I214" s="35"/>
      <c r="J214" s="12"/>
      <c r="K214" s="12"/>
      <c r="L214" s="12">
        <f t="shared" si="14"/>
        <v>0</v>
      </c>
      <c r="M214" s="287"/>
      <c r="N214" s="12">
        <f t="shared" si="15"/>
        <v>0</v>
      </c>
      <c r="O214" s="12"/>
    </row>
    <row r="215" spans="1:15">
      <c r="A215" s="21" t="str">
        <f t="shared" si="16"/>
        <v/>
      </c>
      <c r="B215" s="152" t="str">
        <f>IF(AND(MONTH(E215)='IN-NX'!$J$5,'IN-NX'!$D$7=(D215&amp;"/"&amp;C215)),"x","")</f>
        <v/>
      </c>
      <c r="C215" s="149"/>
      <c r="D215" s="149"/>
      <c r="E215" s="45"/>
      <c r="F215" s="40"/>
      <c r="G215" s="16"/>
      <c r="H215" s="169"/>
      <c r="I215" s="35"/>
      <c r="J215" s="12"/>
      <c r="K215" s="12"/>
      <c r="L215" s="12">
        <f t="shared" si="14"/>
        <v>0</v>
      </c>
      <c r="M215" s="287"/>
      <c r="N215" s="12">
        <f t="shared" si="15"/>
        <v>0</v>
      </c>
      <c r="O215" s="12"/>
    </row>
    <row r="216" spans="1:15">
      <c r="A216" s="21" t="str">
        <f t="shared" si="16"/>
        <v/>
      </c>
      <c r="B216" s="152" t="str">
        <f>IF(AND(MONTH(E216)='IN-NX'!$J$5,'IN-NX'!$D$7=(D216&amp;"/"&amp;C216)),"x","")</f>
        <v/>
      </c>
      <c r="C216" s="149"/>
      <c r="D216" s="149"/>
      <c r="E216" s="45"/>
      <c r="F216" s="40"/>
      <c r="G216" s="16"/>
      <c r="H216" s="169"/>
      <c r="I216" s="35"/>
      <c r="J216" s="12"/>
      <c r="K216" s="12"/>
      <c r="L216" s="12">
        <f t="shared" si="14"/>
        <v>0</v>
      </c>
      <c r="M216" s="287"/>
      <c r="N216" s="12">
        <f t="shared" si="15"/>
        <v>0</v>
      </c>
      <c r="O216" s="12"/>
    </row>
    <row r="217" spans="1:15">
      <c r="A217" s="21" t="str">
        <f t="shared" si="16"/>
        <v/>
      </c>
      <c r="B217" s="152" t="str">
        <f>IF(AND(MONTH(E217)='IN-NX'!$J$5,'IN-NX'!$D$7=(D217&amp;"/"&amp;C217)),"x","")</f>
        <v/>
      </c>
      <c r="C217" s="149"/>
      <c r="D217" s="149"/>
      <c r="E217" s="45"/>
      <c r="F217" s="40"/>
      <c r="G217" s="16"/>
      <c r="H217" s="169"/>
      <c r="I217" s="35"/>
      <c r="J217" s="12"/>
      <c r="K217" s="12"/>
      <c r="L217" s="12">
        <f t="shared" si="14"/>
        <v>0</v>
      </c>
      <c r="M217" s="287"/>
      <c r="N217" s="12">
        <f t="shared" si="15"/>
        <v>0</v>
      </c>
      <c r="O217" s="12"/>
    </row>
    <row r="218" spans="1:15">
      <c r="A218" s="21" t="str">
        <f t="shared" si="16"/>
        <v/>
      </c>
      <c r="B218" s="152" t="str">
        <f>IF(AND(MONTH(E218)='IN-NX'!$J$5,'IN-NX'!$D$7=(D218&amp;"/"&amp;C218)),"x","")</f>
        <v/>
      </c>
      <c r="C218" s="149"/>
      <c r="D218" s="149"/>
      <c r="E218" s="45"/>
      <c r="F218" s="40"/>
      <c r="G218" s="16"/>
      <c r="H218" s="169"/>
      <c r="I218" s="35"/>
      <c r="J218" s="12"/>
      <c r="K218" s="12"/>
      <c r="L218" s="12">
        <f t="shared" si="14"/>
        <v>0</v>
      </c>
      <c r="M218" s="287"/>
      <c r="N218" s="12">
        <f t="shared" si="15"/>
        <v>0</v>
      </c>
      <c r="O218" s="12"/>
    </row>
    <row r="219" spans="1:15">
      <c r="A219" s="21" t="str">
        <f t="shared" si="16"/>
        <v/>
      </c>
      <c r="B219" s="152" t="str">
        <f>IF(AND(MONTH(E219)='IN-NX'!$J$5,'IN-NX'!$D$7=(D219&amp;"/"&amp;C219)),"x","")</f>
        <v/>
      </c>
      <c r="C219" s="149"/>
      <c r="D219" s="149"/>
      <c r="E219" s="45"/>
      <c r="F219" s="40"/>
      <c r="G219" s="16"/>
      <c r="H219" s="169"/>
      <c r="I219" s="35"/>
      <c r="J219" s="12"/>
      <c r="K219" s="12"/>
      <c r="L219" s="12">
        <f t="shared" si="14"/>
        <v>0</v>
      </c>
      <c r="M219" s="287"/>
      <c r="N219" s="12">
        <f t="shared" si="15"/>
        <v>0</v>
      </c>
      <c r="O219" s="12"/>
    </row>
    <row r="220" spans="1:15">
      <c r="A220" s="21" t="str">
        <f t="shared" si="16"/>
        <v/>
      </c>
      <c r="B220" s="152" t="str">
        <f>IF(AND(MONTH(E220)='IN-NX'!$J$5,'IN-NX'!$D$7=(D220&amp;"/"&amp;C220)),"x","")</f>
        <v/>
      </c>
      <c r="C220" s="149"/>
      <c r="D220" s="149"/>
      <c r="E220" s="45"/>
      <c r="F220" s="40"/>
      <c r="G220" s="16"/>
      <c r="H220" s="169"/>
      <c r="I220" s="35"/>
      <c r="J220" s="12"/>
      <c r="K220" s="12"/>
      <c r="L220" s="12">
        <f t="shared" si="14"/>
        <v>0</v>
      </c>
      <c r="M220" s="287"/>
      <c r="N220" s="12">
        <f t="shared" si="15"/>
        <v>0</v>
      </c>
      <c r="O220" s="12"/>
    </row>
    <row r="221" spans="1:15">
      <c r="A221" s="21" t="str">
        <f t="shared" si="16"/>
        <v/>
      </c>
      <c r="B221" s="152" t="str">
        <f>IF(AND(MONTH(E221)='IN-NX'!$J$5,'IN-NX'!$D$7=(D221&amp;"/"&amp;C221)),"x","")</f>
        <v/>
      </c>
      <c r="C221" s="149"/>
      <c r="D221" s="149"/>
      <c r="E221" s="45"/>
      <c r="F221" s="40"/>
      <c r="G221" s="16"/>
      <c r="H221" s="169"/>
      <c r="I221" s="35"/>
      <c r="J221" s="12"/>
      <c r="K221" s="12"/>
      <c r="L221" s="12">
        <f t="shared" si="14"/>
        <v>0</v>
      </c>
      <c r="M221" s="287"/>
      <c r="N221" s="12">
        <f t="shared" si="15"/>
        <v>0</v>
      </c>
      <c r="O221" s="12"/>
    </row>
    <row r="222" spans="1:15">
      <c r="A222" s="21" t="str">
        <f t="shared" si="16"/>
        <v/>
      </c>
      <c r="B222" s="152" t="str">
        <f>IF(AND(MONTH(E222)='IN-NX'!$J$5,'IN-NX'!$D$7=(D222&amp;"/"&amp;C222)),"x","")</f>
        <v/>
      </c>
      <c r="C222" s="149"/>
      <c r="D222" s="149"/>
      <c r="E222" s="45"/>
      <c r="F222" s="40"/>
      <c r="G222" s="16"/>
      <c r="H222" s="169"/>
      <c r="I222" s="35"/>
      <c r="J222" s="12"/>
      <c r="K222" s="12"/>
      <c r="L222" s="12">
        <f t="shared" si="14"/>
        <v>0</v>
      </c>
      <c r="M222" s="287"/>
      <c r="N222" s="12">
        <f t="shared" si="15"/>
        <v>0</v>
      </c>
      <c r="O222" s="12"/>
    </row>
    <row r="223" spans="1:15">
      <c r="A223" s="21" t="str">
        <f t="shared" si="16"/>
        <v/>
      </c>
      <c r="B223" s="152" t="str">
        <f>IF(AND(MONTH(E223)='IN-NX'!$J$5,'IN-NX'!$D$7=(D223&amp;"/"&amp;C223)),"x","")</f>
        <v/>
      </c>
      <c r="C223" s="149"/>
      <c r="D223" s="149"/>
      <c r="E223" s="45"/>
      <c r="F223" s="40"/>
      <c r="G223" s="16"/>
      <c r="H223" s="169"/>
      <c r="I223" s="35"/>
      <c r="J223" s="12"/>
      <c r="K223" s="12"/>
      <c r="L223" s="12">
        <f t="shared" si="14"/>
        <v>0</v>
      </c>
      <c r="M223" s="287"/>
      <c r="N223" s="12">
        <f t="shared" si="15"/>
        <v>0</v>
      </c>
      <c r="O223" s="12"/>
    </row>
    <row r="224" spans="1:15">
      <c r="A224" s="21" t="str">
        <f t="shared" si="16"/>
        <v/>
      </c>
      <c r="B224" s="152" t="str">
        <f>IF(AND(MONTH(E224)='IN-NX'!$J$5,'IN-NX'!$D$7=(D224&amp;"/"&amp;C224)),"x","")</f>
        <v/>
      </c>
      <c r="C224" s="149"/>
      <c r="D224" s="149"/>
      <c r="E224" s="45"/>
      <c r="F224" s="40"/>
      <c r="G224" s="16"/>
      <c r="H224" s="169"/>
      <c r="I224" s="35"/>
      <c r="J224" s="12"/>
      <c r="K224" s="12"/>
      <c r="L224" s="12">
        <f t="shared" si="14"/>
        <v>0</v>
      </c>
      <c r="M224" s="287"/>
      <c r="N224" s="12">
        <f t="shared" si="15"/>
        <v>0</v>
      </c>
      <c r="O224" s="12"/>
    </row>
    <row r="225" spans="1:15">
      <c r="A225" s="21" t="str">
        <f t="shared" si="16"/>
        <v/>
      </c>
      <c r="B225" s="152" t="str">
        <f>IF(AND(MONTH(E225)='IN-NX'!$J$5,'IN-NX'!$D$7=(D225&amp;"/"&amp;C225)),"x","")</f>
        <v/>
      </c>
      <c r="C225" s="149"/>
      <c r="D225" s="149"/>
      <c r="E225" s="45"/>
      <c r="F225" s="40"/>
      <c r="G225" s="16"/>
      <c r="H225" s="169"/>
      <c r="I225" s="35"/>
      <c r="J225" s="12"/>
      <c r="K225" s="12"/>
      <c r="L225" s="12">
        <f t="shared" si="14"/>
        <v>0</v>
      </c>
      <c r="M225" s="287"/>
      <c r="N225" s="12">
        <f t="shared" si="15"/>
        <v>0</v>
      </c>
      <c r="O225" s="12"/>
    </row>
    <row r="226" spans="1:15">
      <c r="A226" s="21" t="str">
        <f t="shared" si="16"/>
        <v/>
      </c>
      <c r="B226" s="152" t="str">
        <f>IF(AND(MONTH(E226)='IN-NX'!$J$5,'IN-NX'!$D$7=(D226&amp;"/"&amp;C226)),"x","")</f>
        <v/>
      </c>
      <c r="C226" s="149"/>
      <c r="D226" s="149"/>
      <c r="E226" s="45"/>
      <c r="F226" s="40"/>
      <c r="G226" s="16"/>
      <c r="H226" s="169"/>
      <c r="I226" s="35"/>
      <c r="J226" s="12"/>
      <c r="K226" s="12"/>
      <c r="L226" s="12">
        <f t="shared" si="14"/>
        <v>0</v>
      </c>
      <c r="M226" s="287"/>
      <c r="N226" s="12">
        <f t="shared" si="15"/>
        <v>0</v>
      </c>
      <c r="O226" s="12"/>
    </row>
    <row r="227" spans="1:15">
      <c r="A227" s="21" t="str">
        <f t="shared" si="16"/>
        <v/>
      </c>
      <c r="B227" s="152" t="str">
        <f>IF(AND(MONTH(E227)='IN-NX'!$J$5,'IN-NX'!$D$7=(D227&amp;"/"&amp;C227)),"x","")</f>
        <v/>
      </c>
      <c r="C227" s="149"/>
      <c r="D227" s="149"/>
      <c r="E227" s="45"/>
      <c r="F227" s="40"/>
      <c r="G227" s="16"/>
      <c r="H227" s="169"/>
      <c r="I227" s="35"/>
      <c r="J227" s="12"/>
      <c r="K227" s="12"/>
      <c r="L227" s="12">
        <f t="shared" si="14"/>
        <v>0</v>
      </c>
      <c r="M227" s="287"/>
      <c r="N227" s="12">
        <f t="shared" si="15"/>
        <v>0</v>
      </c>
      <c r="O227" s="12"/>
    </row>
    <row r="228" spans="1:15">
      <c r="A228" s="21" t="str">
        <f t="shared" si="16"/>
        <v/>
      </c>
      <c r="B228" s="152" t="str">
        <f>IF(AND(MONTH(E228)='IN-NX'!$J$5,'IN-NX'!$D$7=(D228&amp;"/"&amp;C228)),"x","")</f>
        <v/>
      </c>
      <c r="C228" s="149"/>
      <c r="D228" s="149"/>
      <c r="E228" s="45"/>
      <c r="F228" s="40"/>
      <c r="G228" s="16"/>
      <c r="H228" s="169"/>
      <c r="I228" s="35"/>
      <c r="J228" s="12"/>
      <c r="K228" s="12"/>
      <c r="L228" s="12">
        <f t="shared" si="14"/>
        <v>0</v>
      </c>
      <c r="M228" s="287"/>
      <c r="N228" s="12">
        <f t="shared" si="15"/>
        <v>0</v>
      </c>
      <c r="O228" s="12"/>
    </row>
    <row r="229" spans="1:15">
      <c r="A229" s="21" t="str">
        <f t="shared" si="16"/>
        <v/>
      </c>
      <c r="B229" s="152" t="str">
        <f>IF(AND(MONTH(E229)='IN-NX'!$J$5,'IN-NX'!$D$7=(D229&amp;"/"&amp;C229)),"x","")</f>
        <v/>
      </c>
      <c r="C229" s="149"/>
      <c r="D229" s="149"/>
      <c r="E229" s="45"/>
      <c r="F229" s="40"/>
      <c r="G229" s="16"/>
      <c r="H229" s="169"/>
      <c r="I229" s="35"/>
      <c r="J229" s="12"/>
      <c r="K229" s="12"/>
      <c r="L229" s="12">
        <f t="shared" si="14"/>
        <v>0</v>
      </c>
      <c r="M229" s="287"/>
      <c r="N229" s="12">
        <f t="shared" si="15"/>
        <v>0</v>
      </c>
      <c r="O229" s="12"/>
    </row>
    <row r="230" spans="1:15">
      <c r="A230" s="21" t="str">
        <f t="shared" si="16"/>
        <v/>
      </c>
      <c r="B230" s="152" t="str">
        <f>IF(AND(MONTH(E230)='IN-NX'!$J$5,'IN-NX'!$D$7=(D230&amp;"/"&amp;C230)),"x","")</f>
        <v/>
      </c>
      <c r="C230" s="149"/>
      <c r="D230" s="149"/>
      <c r="E230" s="45"/>
      <c r="F230" s="40"/>
      <c r="G230" s="16"/>
      <c r="H230" s="169"/>
      <c r="I230" s="35"/>
      <c r="J230" s="12"/>
      <c r="K230" s="12"/>
      <c r="L230" s="12">
        <f t="shared" si="14"/>
        <v>0</v>
      </c>
      <c r="M230" s="287"/>
      <c r="N230" s="12">
        <f t="shared" si="15"/>
        <v>0</v>
      </c>
      <c r="O230" s="12"/>
    </row>
    <row r="231" spans="1:15">
      <c r="A231" s="21" t="str">
        <f t="shared" si="16"/>
        <v/>
      </c>
      <c r="B231" s="152" t="str">
        <f>IF(AND(MONTH(E231)='IN-NX'!$J$5,'IN-NX'!$D$7=(D231&amp;"/"&amp;C231)),"x","")</f>
        <v/>
      </c>
      <c r="C231" s="149"/>
      <c r="D231" s="149"/>
      <c r="E231" s="45"/>
      <c r="F231" s="40"/>
      <c r="G231" s="16"/>
      <c r="H231" s="169"/>
      <c r="I231" s="35"/>
      <c r="J231" s="12"/>
      <c r="K231" s="12"/>
      <c r="L231" s="12">
        <f t="shared" si="14"/>
        <v>0</v>
      </c>
      <c r="M231" s="287"/>
      <c r="N231" s="12">
        <f t="shared" si="15"/>
        <v>0</v>
      </c>
      <c r="O231" s="12"/>
    </row>
    <row r="232" spans="1:15">
      <c r="A232" s="21" t="str">
        <f t="shared" si="16"/>
        <v/>
      </c>
      <c r="B232" s="152" t="str">
        <f>IF(AND(MONTH(E232)='IN-NX'!$J$5,'IN-NX'!$D$7=(D232&amp;"/"&amp;C232)),"x","")</f>
        <v/>
      </c>
      <c r="C232" s="149"/>
      <c r="D232" s="149"/>
      <c r="E232" s="45"/>
      <c r="F232" s="40"/>
      <c r="G232" s="16"/>
      <c r="H232" s="169"/>
      <c r="I232" s="35"/>
      <c r="J232" s="12"/>
      <c r="K232" s="12"/>
      <c r="L232" s="12">
        <f t="shared" si="14"/>
        <v>0</v>
      </c>
      <c r="M232" s="287"/>
      <c r="N232" s="12">
        <f t="shared" si="15"/>
        <v>0</v>
      </c>
      <c r="O232" s="12"/>
    </row>
    <row r="233" spans="1:15">
      <c r="A233" s="21" t="str">
        <f t="shared" si="16"/>
        <v/>
      </c>
      <c r="B233" s="152" t="str">
        <f>IF(AND(MONTH(E233)='IN-NX'!$J$5,'IN-NX'!$D$7=(D233&amp;"/"&amp;C233)),"x","")</f>
        <v/>
      </c>
      <c r="C233" s="149"/>
      <c r="D233" s="149"/>
      <c r="E233" s="45"/>
      <c r="F233" s="40"/>
      <c r="G233" s="16"/>
      <c r="H233" s="169"/>
      <c r="I233" s="35"/>
      <c r="J233" s="12"/>
      <c r="K233" s="12"/>
      <c r="L233" s="12">
        <f t="shared" si="14"/>
        <v>0</v>
      </c>
      <c r="M233" s="287"/>
      <c r="N233" s="12">
        <f t="shared" si="15"/>
        <v>0</v>
      </c>
      <c r="O233" s="12"/>
    </row>
    <row r="234" spans="1:15">
      <c r="A234" s="21" t="str">
        <f t="shared" si="16"/>
        <v/>
      </c>
      <c r="B234" s="152" t="str">
        <f>IF(AND(MONTH(E234)='IN-NX'!$J$5,'IN-NX'!$D$7=(D234&amp;"/"&amp;C234)),"x","")</f>
        <v/>
      </c>
      <c r="C234" s="149"/>
      <c r="D234" s="149"/>
      <c r="E234" s="45"/>
      <c r="F234" s="40"/>
      <c r="G234" s="16"/>
      <c r="H234" s="169"/>
      <c r="I234" s="35"/>
      <c r="J234" s="12"/>
      <c r="K234" s="12"/>
      <c r="L234" s="12">
        <f t="shared" si="14"/>
        <v>0</v>
      </c>
      <c r="M234" s="287"/>
      <c r="N234" s="12">
        <f t="shared" si="15"/>
        <v>0</v>
      </c>
      <c r="O234" s="12"/>
    </row>
    <row r="235" spans="1:15">
      <c r="A235" s="21" t="str">
        <f t="shared" si="16"/>
        <v/>
      </c>
      <c r="B235" s="152" t="str">
        <f>IF(AND(MONTH(E235)='IN-NX'!$J$5,'IN-NX'!$D$7=(D235&amp;"/"&amp;C235)),"x","")</f>
        <v/>
      </c>
      <c r="C235" s="149"/>
      <c r="D235" s="149"/>
      <c r="E235" s="45"/>
      <c r="F235" s="40"/>
      <c r="G235" s="16"/>
      <c r="H235" s="169"/>
      <c r="I235" s="35"/>
      <c r="J235" s="12"/>
      <c r="K235" s="12"/>
      <c r="L235" s="12">
        <f t="shared" si="14"/>
        <v>0</v>
      </c>
      <c r="M235" s="287"/>
      <c r="N235" s="12">
        <f t="shared" si="15"/>
        <v>0</v>
      </c>
      <c r="O235" s="12"/>
    </row>
    <row r="236" spans="1:15">
      <c r="A236" s="21" t="str">
        <f t="shared" si="16"/>
        <v/>
      </c>
      <c r="B236" s="152" t="str">
        <f>IF(AND(MONTH(E236)='IN-NX'!$J$5,'IN-NX'!$D$7=(D236&amp;"/"&amp;C236)),"x","")</f>
        <v/>
      </c>
      <c r="C236" s="149"/>
      <c r="D236" s="149"/>
      <c r="E236" s="45"/>
      <c r="F236" s="40"/>
      <c r="G236" s="16"/>
      <c r="H236" s="169"/>
      <c r="I236" s="35"/>
      <c r="J236" s="12"/>
      <c r="K236" s="12"/>
      <c r="L236" s="12">
        <f t="shared" si="14"/>
        <v>0</v>
      </c>
      <c r="M236" s="287"/>
      <c r="N236" s="12">
        <f t="shared" si="15"/>
        <v>0</v>
      </c>
      <c r="O236" s="12"/>
    </row>
    <row r="237" spans="1:15">
      <c r="A237" s="21" t="str">
        <f t="shared" si="16"/>
        <v/>
      </c>
      <c r="B237" s="152" t="str">
        <f>IF(AND(MONTH(E237)='IN-NX'!$J$5,'IN-NX'!$D$7=(D237&amp;"/"&amp;C237)),"x","")</f>
        <v/>
      </c>
      <c r="C237" s="149"/>
      <c r="D237" s="149"/>
      <c r="E237" s="45"/>
      <c r="F237" s="40"/>
      <c r="G237" s="16"/>
      <c r="H237" s="169"/>
      <c r="I237" s="35"/>
      <c r="J237" s="12"/>
      <c r="K237" s="12"/>
      <c r="L237" s="12">
        <f t="shared" si="14"/>
        <v>0</v>
      </c>
      <c r="M237" s="287"/>
      <c r="N237" s="12">
        <f t="shared" si="15"/>
        <v>0</v>
      </c>
      <c r="O237" s="12"/>
    </row>
    <row r="238" spans="1:15">
      <c r="A238" s="21" t="str">
        <f t="shared" si="16"/>
        <v/>
      </c>
      <c r="B238" s="152" t="str">
        <f>IF(AND(MONTH(E238)='IN-NX'!$J$5,'IN-NX'!$D$7=(D238&amp;"/"&amp;C238)),"x","")</f>
        <v/>
      </c>
      <c r="C238" s="149"/>
      <c r="D238" s="149"/>
      <c r="E238" s="45"/>
      <c r="F238" s="40"/>
      <c r="G238" s="16"/>
      <c r="H238" s="169"/>
      <c r="I238" s="35"/>
      <c r="J238" s="12"/>
      <c r="K238" s="12"/>
      <c r="L238" s="12">
        <f t="shared" si="14"/>
        <v>0</v>
      </c>
      <c r="M238" s="287"/>
      <c r="N238" s="12">
        <f t="shared" si="15"/>
        <v>0</v>
      </c>
      <c r="O238" s="12"/>
    </row>
    <row r="239" spans="1:15">
      <c r="A239" s="21" t="str">
        <f t="shared" si="16"/>
        <v/>
      </c>
      <c r="B239" s="152" t="str">
        <f>IF(AND(MONTH(E239)='IN-NX'!$J$5,'IN-NX'!$D$7=(D239&amp;"/"&amp;C239)),"x","")</f>
        <v/>
      </c>
      <c r="C239" s="149"/>
      <c r="D239" s="149"/>
      <c r="E239" s="45"/>
      <c r="F239" s="40"/>
      <c r="G239" s="16"/>
      <c r="H239" s="169"/>
      <c r="I239" s="35"/>
      <c r="J239" s="12"/>
      <c r="K239" s="12"/>
      <c r="L239" s="12">
        <f t="shared" si="14"/>
        <v>0</v>
      </c>
      <c r="M239" s="287"/>
      <c r="N239" s="12">
        <f t="shared" si="15"/>
        <v>0</v>
      </c>
      <c r="O239" s="12"/>
    </row>
    <row r="240" spans="1:15">
      <c r="A240" s="21" t="str">
        <f t="shared" si="16"/>
        <v/>
      </c>
      <c r="B240" s="152" t="str">
        <f>IF(AND(MONTH(E240)='IN-NX'!$J$5,'IN-NX'!$D$7=(D240&amp;"/"&amp;C240)),"x","")</f>
        <v/>
      </c>
      <c r="C240" s="149"/>
      <c r="D240" s="149"/>
      <c r="E240" s="45"/>
      <c r="F240" s="40"/>
      <c r="G240" s="16"/>
      <c r="H240" s="169"/>
      <c r="I240" s="35"/>
      <c r="J240" s="12"/>
      <c r="K240" s="12"/>
      <c r="L240" s="12">
        <f t="shared" si="14"/>
        <v>0</v>
      </c>
      <c r="M240" s="287"/>
      <c r="N240" s="12">
        <f t="shared" si="15"/>
        <v>0</v>
      </c>
      <c r="O240" s="12"/>
    </row>
    <row r="241" spans="1:15">
      <c r="A241" s="21" t="str">
        <f t="shared" si="16"/>
        <v/>
      </c>
      <c r="B241" s="152" t="str">
        <f>IF(AND(MONTH(E241)='IN-NX'!$J$5,'IN-NX'!$D$7=(D241&amp;"/"&amp;C241)),"x","")</f>
        <v/>
      </c>
      <c r="C241" s="149"/>
      <c r="D241" s="149"/>
      <c r="E241" s="45"/>
      <c r="F241" s="40"/>
      <c r="G241" s="16"/>
      <c r="H241" s="169"/>
      <c r="I241" s="35"/>
      <c r="J241" s="12"/>
      <c r="K241" s="12"/>
      <c r="L241" s="12">
        <f t="shared" si="14"/>
        <v>0</v>
      </c>
      <c r="M241" s="287"/>
      <c r="N241" s="12">
        <f t="shared" si="15"/>
        <v>0</v>
      </c>
      <c r="O241" s="12"/>
    </row>
    <row r="242" spans="1:15">
      <c r="A242" s="21" t="str">
        <f t="shared" si="16"/>
        <v/>
      </c>
      <c r="B242" s="152" t="str">
        <f>IF(AND(MONTH(E242)='IN-NX'!$J$5,'IN-NX'!$D$7=(D242&amp;"/"&amp;C242)),"x","")</f>
        <v/>
      </c>
      <c r="C242" s="149"/>
      <c r="D242" s="149"/>
      <c r="E242" s="45"/>
      <c r="F242" s="40"/>
      <c r="G242" s="16"/>
      <c r="H242" s="169"/>
      <c r="I242" s="35"/>
      <c r="J242" s="12"/>
      <c r="K242" s="12"/>
      <c r="L242" s="12">
        <f t="shared" ref="L242:L250" si="17">ROUND(J242*K242,0)</f>
        <v>0</v>
      </c>
      <c r="M242" s="287"/>
      <c r="N242" s="12">
        <f t="shared" ref="N242:N250" si="18">ROUND(J242*M242,0)</f>
        <v>0</v>
      </c>
      <c r="O242" s="12"/>
    </row>
    <row r="243" spans="1:15">
      <c r="A243" s="21" t="str">
        <f t="shared" si="16"/>
        <v/>
      </c>
      <c r="B243" s="152" t="str">
        <f>IF(AND(MONTH(E243)='IN-NX'!$J$5,'IN-NX'!$D$7=(D243&amp;"/"&amp;C243)),"x","")</f>
        <v/>
      </c>
      <c r="C243" s="149"/>
      <c r="D243" s="149"/>
      <c r="E243" s="45"/>
      <c r="F243" s="40"/>
      <c r="G243" s="16"/>
      <c r="H243" s="169"/>
      <c r="I243" s="35"/>
      <c r="J243" s="12"/>
      <c r="K243" s="12"/>
      <c r="L243" s="12">
        <f t="shared" si="17"/>
        <v>0</v>
      </c>
      <c r="M243" s="287"/>
      <c r="N243" s="12">
        <f t="shared" si="18"/>
        <v>0</v>
      </c>
      <c r="O243" s="12"/>
    </row>
    <row r="244" spans="1:15">
      <c r="A244" s="21" t="str">
        <f t="shared" si="16"/>
        <v/>
      </c>
      <c r="B244" s="152" t="str">
        <f>IF(AND(MONTH(E244)='IN-NX'!$J$5,'IN-NX'!$D$7=(D244&amp;"/"&amp;C244)),"x","")</f>
        <v/>
      </c>
      <c r="C244" s="149"/>
      <c r="D244" s="149"/>
      <c r="E244" s="45"/>
      <c r="F244" s="40"/>
      <c r="G244" s="16"/>
      <c r="H244" s="169"/>
      <c r="I244" s="35"/>
      <c r="J244" s="12"/>
      <c r="K244" s="12"/>
      <c r="L244" s="12">
        <f t="shared" si="17"/>
        <v>0</v>
      </c>
      <c r="M244" s="287"/>
      <c r="N244" s="12">
        <f t="shared" si="18"/>
        <v>0</v>
      </c>
      <c r="O244" s="12"/>
    </row>
    <row r="245" spans="1:15">
      <c r="A245" s="21" t="str">
        <f t="shared" si="16"/>
        <v/>
      </c>
      <c r="B245" s="152" t="str">
        <f>IF(AND(MONTH(E245)='IN-NX'!$J$5,'IN-NX'!$D$7=(D245&amp;"/"&amp;C245)),"x","")</f>
        <v/>
      </c>
      <c r="C245" s="149"/>
      <c r="D245" s="149"/>
      <c r="E245" s="45"/>
      <c r="F245" s="40"/>
      <c r="G245" s="16"/>
      <c r="H245" s="169"/>
      <c r="I245" s="35"/>
      <c r="J245" s="12"/>
      <c r="K245" s="12"/>
      <c r="L245" s="12">
        <f t="shared" si="17"/>
        <v>0</v>
      </c>
      <c r="M245" s="287"/>
      <c r="N245" s="12">
        <f t="shared" si="18"/>
        <v>0</v>
      </c>
      <c r="O245" s="12"/>
    </row>
    <row r="246" spans="1:15">
      <c r="A246" s="21" t="str">
        <f t="shared" si="16"/>
        <v/>
      </c>
      <c r="B246" s="152" t="str">
        <f>IF(AND(MONTH(E246)='IN-NX'!$J$5,'IN-NX'!$D$7=(D246&amp;"/"&amp;C246)),"x","")</f>
        <v/>
      </c>
      <c r="C246" s="149"/>
      <c r="D246" s="149"/>
      <c r="E246" s="45"/>
      <c r="F246" s="40"/>
      <c r="G246" s="16"/>
      <c r="H246" s="169"/>
      <c r="I246" s="35"/>
      <c r="J246" s="12"/>
      <c r="K246" s="12"/>
      <c r="L246" s="12">
        <f t="shared" si="17"/>
        <v>0</v>
      </c>
      <c r="M246" s="287"/>
      <c r="N246" s="12">
        <f t="shared" si="18"/>
        <v>0</v>
      </c>
      <c r="O246" s="12"/>
    </row>
    <row r="247" spans="1:15">
      <c r="A247" s="21" t="str">
        <f t="shared" si="16"/>
        <v/>
      </c>
      <c r="B247" s="152" t="str">
        <f>IF(AND(MONTH(E247)='IN-NX'!$J$5,'IN-NX'!$D$7=(D247&amp;"/"&amp;C247)),"x","")</f>
        <v/>
      </c>
      <c r="C247" s="149"/>
      <c r="D247" s="149"/>
      <c r="E247" s="45"/>
      <c r="F247" s="40"/>
      <c r="G247" s="16"/>
      <c r="H247" s="169"/>
      <c r="I247" s="35"/>
      <c r="J247" s="12"/>
      <c r="K247" s="12"/>
      <c r="L247" s="12">
        <f t="shared" si="17"/>
        <v>0</v>
      </c>
      <c r="M247" s="287"/>
      <c r="N247" s="12">
        <f t="shared" si="18"/>
        <v>0</v>
      </c>
      <c r="O247" s="12"/>
    </row>
    <row r="248" spans="1:15">
      <c r="A248" s="21" t="str">
        <f t="shared" si="16"/>
        <v/>
      </c>
      <c r="B248" s="152" t="str">
        <f>IF(AND(MONTH(E248)='IN-NX'!$J$5,'IN-NX'!$D$7=(D248&amp;"/"&amp;C248)),"x","")</f>
        <v/>
      </c>
      <c r="C248" s="149"/>
      <c r="D248" s="149"/>
      <c r="E248" s="45"/>
      <c r="F248" s="40"/>
      <c r="G248" s="16"/>
      <c r="H248" s="169"/>
      <c r="I248" s="35"/>
      <c r="J248" s="12"/>
      <c r="K248" s="12"/>
      <c r="L248" s="12">
        <f t="shared" si="17"/>
        <v>0</v>
      </c>
      <c r="M248" s="287"/>
      <c r="N248" s="12">
        <f t="shared" si="18"/>
        <v>0</v>
      </c>
      <c r="O248" s="12"/>
    </row>
    <row r="249" spans="1:15">
      <c r="A249" s="21" t="str">
        <f t="shared" si="16"/>
        <v/>
      </c>
      <c r="B249" s="152" t="str">
        <f>IF(AND(MONTH(E249)='IN-NX'!$J$5,'IN-NX'!$D$7=(D249&amp;"/"&amp;C249)),"x","")</f>
        <v/>
      </c>
      <c r="C249" s="149"/>
      <c r="D249" s="149"/>
      <c r="E249" s="45"/>
      <c r="F249" s="40"/>
      <c r="G249" s="16"/>
      <c r="H249" s="169"/>
      <c r="I249" s="35"/>
      <c r="J249" s="12"/>
      <c r="K249" s="12"/>
      <c r="L249" s="12">
        <f t="shared" si="17"/>
        <v>0</v>
      </c>
      <c r="M249" s="287"/>
      <c r="N249" s="12">
        <f t="shared" si="18"/>
        <v>0</v>
      </c>
      <c r="O249" s="12"/>
    </row>
    <row r="250" spans="1:15">
      <c r="A250" s="21" t="str">
        <f t="shared" si="16"/>
        <v/>
      </c>
      <c r="B250" s="152" t="str">
        <f>IF(AND(MONTH(E250)='IN-NX'!$J$5,'IN-NX'!$D$7=(D250&amp;"/"&amp;C250)),"x","")</f>
        <v/>
      </c>
      <c r="C250" s="149"/>
      <c r="D250" s="149"/>
      <c r="E250" s="45"/>
      <c r="F250" s="40"/>
      <c r="G250" s="16"/>
      <c r="H250" s="169"/>
      <c r="I250" s="35"/>
      <c r="J250" s="12"/>
      <c r="K250" s="12"/>
      <c r="L250" s="12">
        <f t="shared" si="17"/>
        <v>0</v>
      </c>
      <c r="M250" s="287"/>
      <c r="N250" s="12">
        <f t="shared" si="18"/>
        <v>0</v>
      </c>
      <c r="O250" s="12"/>
    </row>
    <row r="251" spans="1:15">
      <c r="A251" s="21" t="str">
        <f t="shared" si="16"/>
        <v/>
      </c>
      <c r="B251" s="152" t="str">
        <f>IF(AND(MONTH(E251)='IN-NX'!$J$5,'IN-NX'!$D$7=(D251&amp;"/"&amp;C251)),"x","")</f>
        <v/>
      </c>
      <c r="C251" s="149"/>
      <c r="D251" s="149"/>
      <c r="E251" s="45"/>
      <c r="F251" s="40"/>
      <c r="G251" s="16"/>
      <c r="H251" s="169"/>
      <c r="I251" s="169"/>
      <c r="J251" s="12"/>
      <c r="K251" s="12"/>
      <c r="L251" s="12">
        <f t="shared" ref="L251:L276" si="19">ROUND(J251*K251,0)</f>
        <v>0</v>
      </c>
      <c r="M251" s="287"/>
      <c r="N251" s="12">
        <f t="shared" ref="N251:N276" si="20">ROUND(J251*M251,0)</f>
        <v>0</v>
      </c>
      <c r="O251" s="12"/>
    </row>
    <row r="252" spans="1:15">
      <c r="A252" s="21" t="str">
        <f t="shared" si="16"/>
        <v/>
      </c>
      <c r="B252" s="152" t="str">
        <f>IF(AND(MONTH(E252)='IN-NX'!$J$5,'IN-NX'!$D$7=(D252&amp;"/"&amp;C252)),"x","")</f>
        <v/>
      </c>
      <c r="C252" s="149"/>
      <c r="D252" s="149"/>
      <c r="E252" s="45"/>
      <c r="F252" s="40"/>
      <c r="G252" s="16"/>
      <c r="H252" s="169"/>
      <c r="I252" s="169"/>
      <c r="J252" s="12"/>
      <c r="K252" s="12"/>
      <c r="L252" s="12">
        <f t="shared" si="19"/>
        <v>0</v>
      </c>
      <c r="M252" s="287"/>
      <c r="N252" s="12">
        <f t="shared" si="20"/>
        <v>0</v>
      </c>
      <c r="O252" s="12"/>
    </row>
    <row r="253" spans="1:15">
      <c r="A253" s="21" t="str">
        <f t="shared" si="16"/>
        <v/>
      </c>
      <c r="B253" s="152" t="str">
        <f>IF(AND(MONTH(E253)='IN-NX'!$J$5,'IN-NX'!$D$7=(D253&amp;"/"&amp;C253)),"x","")</f>
        <v/>
      </c>
      <c r="C253" s="149"/>
      <c r="D253" s="149"/>
      <c r="E253" s="45"/>
      <c r="F253" s="40"/>
      <c r="G253" s="16"/>
      <c r="H253" s="169"/>
      <c r="I253" s="169"/>
      <c r="J253" s="12"/>
      <c r="K253" s="12"/>
      <c r="L253" s="12">
        <f t="shared" si="19"/>
        <v>0</v>
      </c>
      <c r="M253" s="287"/>
      <c r="N253" s="12">
        <f t="shared" si="20"/>
        <v>0</v>
      </c>
      <c r="O253" s="12"/>
    </row>
    <row r="254" spans="1:15">
      <c r="A254" s="21" t="str">
        <f t="shared" si="16"/>
        <v/>
      </c>
      <c r="B254" s="152" t="str">
        <f>IF(AND(MONTH(E254)='IN-NX'!$J$5,'IN-NX'!$D$7=(D254&amp;"/"&amp;C254)),"x","")</f>
        <v/>
      </c>
      <c r="C254" s="149"/>
      <c r="D254" s="149"/>
      <c r="E254" s="45"/>
      <c r="F254" s="40"/>
      <c r="G254" s="16"/>
      <c r="H254" s="169"/>
      <c r="I254" s="35"/>
      <c r="J254" s="12"/>
      <c r="K254" s="12"/>
      <c r="L254" s="12">
        <f t="shared" si="19"/>
        <v>0</v>
      </c>
      <c r="M254" s="287"/>
      <c r="N254" s="12">
        <f t="shared" si="20"/>
        <v>0</v>
      </c>
      <c r="O254" s="12"/>
    </row>
    <row r="255" spans="1:15">
      <c r="A255" s="21" t="str">
        <f t="shared" si="16"/>
        <v/>
      </c>
      <c r="B255" s="152" t="str">
        <f>IF(AND(MONTH(E255)='IN-NX'!$J$5,'IN-NX'!$D$7=(D255&amp;"/"&amp;C255)),"x","")</f>
        <v/>
      </c>
      <c r="C255" s="149"/>
      <c r="D255" s="149"/>
      <c r="E255" s="45"/>
      <c r="F255" s="40"/>
      <c r="G255" s="16"/>
      <c r="H255" s="169"/>
      <c r="I255" s="35"/>
      <c r="J255" s="12"/>
      <c r="K255" s="12"/>
      <c r="L255" s="12">
        <f t="shared" si="19"/>
        <v>0</v>
      </c>
      <c r="M255" s="287"/>
      <c r="N255" s="12">
        <f t="shared" si="20"/>
        <v>0</v>
      </c>
      <c r="O255" s="12"/>
    </row>
    <row r="256" spans="1:15">
      <c r="A256" s="21" t="str">
        <f t="shared" si="16"/>
        <v/>
      </c>
      <c r="B256" s="152" t="str">
        <f>IF(AND(MONTH(E256)='IN-NX'!$J$5,'IN-NX'!$D$7=(D256&amp;"/"&amp;C256)),"x","")</f>
        <v/>
      </c>
      <c r="C256" s="149"/>
      <c r="D256" s="149"/>
      <c r="E256" s="45"/>
      <c r="F256" s="40"/>
      <c r="G256" s="16"/>
      <c r="H256" s="169"/>
      <c r="I256" s="35"/>
      <c r="J256" s="12"/>
      <c r="K256" s="12"/>
      <c r="L256" s="12">
        <f t="shared" si="19"/>
        <v>0</v>
      </c>
      <c r="M256" s="287"/>
      <c r="N256" s="12">
        <f t="shared" si="20"/>
        <v>0</v>
      </c>
      <c r="O256" s="12"/>
    </row>
    <row r="257" spans="1:15">
      <c r="A257" s="21" t="str">
        <f t="shared" si="16"/>
        <v/>
      </c>
      <c r="B257" s="152" t="str">
        <f>IF(AND(MONTH(E257)='IN-NX'!$J$5,'IN-NX'!$D$7=(D257&amp;"/"&amp;C257)),"x","")</f>
        <v/>
      </c>
      <c r="C257" s="149"/>
      <c r="D257" s="149"/>
      <c r="E257" s="45"/>
      <c r="F257" s="40"/>
      <c r="G257" s="16"/>
      <c r="H257" s="169"/>
      <c r="I257" s="35"/>
      <c r="J257" s="12"/>
      <c r="K257" s="12"/>
      <c r="L257" s="12">
        <f t="shared" si="19"/>
        <v>0</v>
      </c>
      <c r="M257" s="287"/>
      <c r="N257" s="12">
        <f t="shared" si="20"/>
        <v>0</v>
      </c>
      <c r="O257" s="12"/>
    </row>
    <row r="258" spans="1:15">
      <c r="A258" s="21" t="str">
        <f t="shared" si="16"/>
        <v/>
      </c>
      <c r="B258" s="152" t="str">
        <f>IF(AND(MONTH(E258)='IN-NX'!$J$5,'IN-NX'!$D$7=(D258&amp;"/"&amp;C258)),"x","")</f>
        <v/>
      </c>
      <c r="C258" s="149"/>
      <c r="D258" s="149"/>
      <c r="E258" s="45"/>
      <c r="F258" s="40"/>
      <c r="G258" s="16"/>
      <c r="H258" s="169"/>
      <c r="I258" s="35"/>
      <c r="J258" s="12"/>
      <c r="K258" s="12"/>
      <c r="L258" s="12">
        <f t="shared" si="19"/>
        <v>0</v>
      </c>
      <c r="M258" s="287"/>
      <c r="N258" s="12">
        <f t="shared" si="20"/>
        <v>0</v>
      </c>
      <c r="O258" s="12"/>
    </row>
    <row r="259" spans="1:15">
      <c r="A259" s="21" t="str">
        <f t="shared" si="16"/>
        <v/>
      </c>
      <c r="B259" s="152" t="str">
        <f>IF(AND(MONTH(E259)='IN-NX'!$J$5,'IN-NX'!$D$7=(D259&amp;"/"&amp;C259)),"x","")</f>
        <v/>
      </c>
      <c r="C259" s="149"/>
      <c r="D259" s="149"/>
      <c r="E259" s="45"/>
      <c r="F259" s="40"/>
      <c r="G259" s="16"/>
      <c r="H259" s="169"/>
      <c r="I259" s="35"/>
      <c r="J259" s="12"/>
      <c r="K259" s="12"/>
      <c r="L259" s="12">
        <f t="shared" si="19"/>
        <v>0</v>
      </c>
      <c r="M259" s="287"/>
      <c r="N259" s="12">
        <f t="shared" si="20"/>
        <v>0</v>
      </c>
      <c r="O259" s="12"/>
    </row>
    <row r="260" spans="1:15">
      <c r="A260" s="21" t="str">
        <f t="shared" si="16"/>
        <v/>
      </c>
      <c r="B260" s="152" t="str">
        <f>IF(AND(MONTH(E260)='IN-NX'!$J$5,'IN-NX'!$D$7=(D260&amp;"/"&amp;C260)),"x","")</f>
        <v/>
      </c>
      <c r="C260" s="149"/>
      <c r="D260" s="149"/>
      <c r="E260" s="45"/>
      <c r="F260" s="40"/>
      <c r="G260" s="16"/>
      <c r="H260" s="169"/>
      <c r="I260" s="35"/>
      <c r="J260" s="12"/>
      <c r="K260" s="12"/>
      <c r="L260" s="12">
        <f t="shared" si="19"/>
        <v>0</v>
      </c>
      <c r="M260" s="287"/>
      <c r="N260" s="12">
        <f t="shared" si="20"/>
        <v>0</v>
      </c>
      <c r="O260" s="12"/>
    </row>
    <row r="261" spans="1:15">
      <c r="A261" s="21" t="str">
        <f t="shared" si="16"/>
        <v/>
      </c>
      <c r="B261" s="152" t="str">
        <f>IF(AND(MONTH(E261)='IN-NX'!$J$5,'IN-NX'!$D$7=(D261&amp;"/"&amp;C261)),"x","")</f>
        <v/>
      </c>
      <c r="C261" s="149"/>
      <c r="D261" s="149"/>
      <c r="E261" s="45"/>
      <c r="F261" s="40"/>
      <c r="G261" s="16"/>
      <c r="H261" s="169"/>
      <c r="I261" s="35"/>
      <c r="J261" s="12"/>
      <c r="K261" s="12"/>
      <c r="L261" s="12">
        <f t="shared" si="19"/>
        <v>0</v>
      </c>
      <c r="M261" s="287"/>
      <c r="N261" s="12">
        <f t="shared" si="20"/>
        <v>0</v>
      </c>
      <c r="O261" s="12"/>
    </row>
    <row r="262" spans="1:15">
      <c r="A262" s="21" t="str">
        <f t="shared" si="16"/>
        <v/>
      </c>
      <c r="B262" s="152" t="str">
        <f>IF(AND(MONTH(E262)='IN-NX'!$J$5,'IN-NX'!$D$7=(D262&amp;"/"&amp;C262)),"x","")</f>
        <v/>
      </c>
      <c r="C262" s="149"/>
      <c r="D262" s="149"/>
      <c r="E262" s="45"/>
      <c r="F262" s="40"/>
      <c r="G262" s="16"/>
      <c r="H262" s="169"/>
      <c r="I262" s="169"/>
      <c r="J262" s="12"/>
      <c r="K262" s="12"/>
      <c r="L262" s="12">
        <f t="shared" si="19"/>
        <v>0</v>
      </c>
      <c r="M262" s="287"/>
      <c r="N262" s="12">
        <f t="shared" si="20"/>
        <v>0</v>
      </c>
      <c r="O262" s="12"/>
    </row>
    <row r="263" spans="1:15">
      <c r="A263" s="21" t="str">
        <f t="shared" si="16"/>
        <v/>
      </c>
      <c r="B263" s="152" t="str">
        <f>IF(AND(MONTH(E263)='IN-NX'!$J$5,'IN-NX'!$D$7=(D263&amp;"/"&amp;C263)),"x","")</f>
        <v/>
      </c>
      <c r="C263" s="149"/>
      <c r="D263" s="149"/>
      <c r="E263" s="45"/>
      <c r="F263" s="40"/>
      <c r="G263" s="16"/>
      <c r="H263" s="169"/>
      <c r="I263" s="169"/>
      <c r="J263" s="12"/>
      <c r="K263" s="12"/>
      <c r="L263" s="12">
        <f t="shared" si="19"/>
        <v>0</v>
      </c>
      <c r="M263" s="287"/>
      <c r="N263" s="12">
        <f t="shared" si="20"/>
        <v>0</v>
      </c>
      <c r="O263" s="12"/>
    </row>
    <row r="264" spans="1:15">
      <c r="A264" s="21" t="str">
        <f t="shared" si="16"/>
        <v/>
      </c>
      <c r="B264" s="152" t="str">
        <f>IF(AND(MONTH(E264)='IN-NX'!$J$5,'IN-NX'!$D$7=(D264&amp;"/"&amp;C264)),"x","")</f>
        <v/>
      </c>
      <c r="C264" s="149"/>
      <c r="D264" s="149"/>
      <c r="E264" s="45"/>
      <c r="F264" s="40"/>
      <c r="G264" s="16"/>
      <c r="H264" s="169"/>
      <c r="I264" s="35"/>
      <c r="J264" s="12"/>
      <c r="K264" s="12"/>
      <c r="L264" s="12">
        <f t="shared" si="19"/>
        <v>0</v>
      </c>
      <c r="M264" s="287"/>
      <c r="N264" s="12">
        <f t="shared" si="20"/>
        <v>0</v>
      </c>
      <c r="O264" s="12"/>
    </row>
    <row r="265" spans="1:15">
      <c r="A265" s="21" t="str">
        <f t="shared" si="16"/>
        <v/>
      </c>
      <c r="B265" s="152" t="str">
        <f>IF(AND(MONTH(E265)='IN-NX'!$J$5,'IN-NX'!$D$7=(D265&amp;"/"&amp;C265)),"x","")</f>
        <v/>
      </c>
      <c r="C265" s="149"/>
      <c r="D265" s="149"/>
      <c r="E265" s="45"/>
      <c r="F265" s="40"/>
      <c r="G265" s="16"/>
      <c r="H265" s="169"/>
      <c r="I265" s="35"/>
      <c r="J265" s="12"/>
      <c r="K265" s="12"/>
      <c r="L265" s="12">
        <f t="shared" si="19"/>
        <v>0</v>
      </c>
      <c r="M265" s="287"/>
      <c r="N265" s="12">
        <f t="shared" si="20"/>
        <v>0</v>
      </c>
      <c r="O265" s="12"/>
    </row>
    <row r="266" spans="1:15">
      <c r="A266" s="21" t="str">
        <f t="shared" si="16"/>
        <v/>
      </c>
      <c r="B266" s="152" t="str">
        <f>IF(AND(MONTH(E266)='IN-NX'!$J$5,'IN-NX'!$D$7=(D266&amp;"/"&amp;C266)),"x","")</f>
        <v/>
      </c>
      <c r="C266" s="149"/>
      <c r="D266" s="149"/>
      <c r="E266" s="45"/>
      <c r="F266" s="40"/>
      <c r="G266" s="16"/>
      <c r="H266" s="169"/>
      <c r="I266" s="35"/>
      <c r="J266" s="12"/>
      <c r="K266" s="12"/>
      <c r="L266" s="12">
        <f t="shared" si="19"/>
        <v>0</v>
      </c>
      <c r="M266" s="287"/>
      <c r="N266" s="12">
        <f t="shared" si="20"/>
        <v>0</v>
      </c>
      <c r="O266" s="12"/>
    </row>
    <row r="267" spans="1:15">
      <c r="A267" s="21" t="str">
        <f t="shared" si="16"/>
        <v/>
      </c>
      <c r="B267" s="152" t="str">
        <f>IF(AND(MONTH(E267)='IN-NX'!$J$5,'IN-NX'!$D$7=(D267&amp;"/"&amp;C267)),"x","")</f>
        <v/>
      </c>
      <c r="C267" s="149"/>
      <c r="D267" s="149"/>
      <c r="E267" s="45"/>
      <c r="F267" s="40"/>
      <c r="G267" s="16"/>
      <c r="H267" s="169"/>
      <c r="I267" s="169"/>
      <c r="J267" s="12"/>
      <c r="K267" s="12"/>
      <c r="L267" s="12">
        <f t="shared" si="19"/>
        <v>0</v>
      </c>
      <c r="M267" s="287"/>
      <c r="N267" s="12">
        <f t="shared" si="20"/>
        <v>0</v>
      </c>
      <c r="O267" s="12"/>
    </row>
    <row r="268" spans="1:15">
      <c r="A268" s="21" t="str">
        <f t="shared" si="16"/>
        <v/>
      </c>
      <c r="B268" s="152" t="str">
        <f>IF(AND(MONTH(E268)='IN-NX'!$J$5,'IN-NX'!$D$7=(D268&amp;"/"&amp;C268)),"x","")</f>
        <v/>
      </c>
      <c r="C268" s="149"/>
      <c r="D268" s="149"/>
      <c r="E268" s="45"/>
      <c r="F268" s="40"/>
      <c r="G268" s="16"/>
      <c r="H268" s="169"/>
      <c r="I268" s="35"/>
      <c r="J268" s="12"/>
      <c r="K268" s="12"/>
      <c r="L268" s="12">
        <f t="shared" si="19"/>
        <v>0</v>
      </c>
      <c r="M268" s="287"/>
      <c r="N268" s="12">
        <f t="shared" si="20"/>
        <v>0</v>
      </c>
      <c r="O268" s="12"/>
    </row>
    <row r="269" spans="1:15">
      <c r="A269" s="21" t="str">
        <f t="shared" ref="A269:A332" si="21">IF(E269&lt;&gt;"",MONTH(E269),"")</f>
        <v/>
      </c>
      <c r="B269" s="152" t="str">
        <f>IF(AND(MONTH(E269)='IN-NX'!$J$5,'IN-NX'!$D$7=(D269&amp;"/"&amp;C269)),"x","")</f>
        <v/>
      </c>
      <c r="C269" s="149"/>
      <c r="D269" s="149"/>
      <c r="E269" s="45"/>
      <c r="F269" s="40"/>
      <c r="G269" s="16"/>
      <c r="H269" s="169"/>
      <c r="I269" s="35"/>
      <c r="J269" s="12"/>
      <c r="K269" s="12"/>
      <c r="L269" s="12">
        <f t="shared" si="19"/>
        <v>0</v>
      </c>
      <c r="M269" s="287"/>
      <c r="N269" s="12">
        <f t="shared" si="20"/>
        <v>0</v>
      </c>
      <c r="O269" s="12"/>
    </row>
    <row r="270" spans="1:15">
      <c r="A270" s="21" t="str">
        <f t="shared" si="21"/>
        <v/>
      </c>
      <c r="B270" s="152" t="str">
        <f>IF(AND(MONTH(E270)='IN-NX'!$J$5,'IN-NX'!$D$7=(D270&amp;"/"&amp;C270)),"x","")</f>
        <v/>
      </c>
      <c r="C270" s="149"/>
      <c r="D270" s="149"/>
      <c r="E270" s="45"/>
      <c r="F270" s="40"/>
      <c r="G270" s="16"/>
      <c r="H270" s="169"/>
      <c r="I270" s="35"/>
      <c r="J270" s="12"/>
      <c r="K270" s="12"/>
      <c r="L270" s="12">
        <f t="shared" si="19"/>
        <v>0</v>
      </c>
      <c r="M270" s="287"/>
      <c r="N270" s="12">
        <f t="shared" si="20"/>
        <v>0</v>
      </c>
      <c r="O270" s="12"/>
    </row>
    <row r="271" spans="1:15">
      <c r="A271" s="21" t="str">
        <f t="shared" si="21"/>
        <v/>
      </c>
      <c r="B271" s="152" t="str">
        <f>IF(AND(MONTH(E271)='IN-NX'!$J$5,'IN-NX'!$D$7=(D271&amp;"/"&amp;C271)),"x","")</f>
        <v/>
      </c>
      <c r="C271" s="149"/>
      <c r="D271" s="149"/>
      <c r="E271" s="45"/>
      <c r="F271" s="40"/>
      <c r="G271" s="16"/>
      <c r="H271" s="169"/>
      <c r="I271" s="35"/>
      <c r="J271" s="12"/>
      <c r="K271" s="12"/>
      <c r="L271" s="12">
        <f t="shared" si="19"/>
        <v>0</v>
      </c>
      <c r="M271" s="287"/>
      <c r="N271" s="12">
        <f t="shared" si="20"/>
        <v>0</v>
      </c>
      <c r="O271" s="12"/>
    </row>
    <row r="272" spans="1:15">
      <c r="A272" s="21" t="str">
        <f t="shared" si="21"/>
        <v/>
      </c>
      <c r="B272" s="152" t="str">
        <f>IF(AND(MONTH(E272)='IN-NX'!$J$5,'IN-NX'!$D$7=(D272&amp;"/"&amp;C272)),"x","")</f>
        <v/>
      </c>
      <c r="C272" s="149"/>
      <c r="D272" s="149"/>
      <c r="E272" s="45"/>
      <c r="F272" s="40"/>
      <c r="G272" s="16"/>
      <c r="H272" s="169"/>
      <c r="I272" s="35"/>
      <c r="J272" s="12"/>
      <c r="K272" s="12"/>
      <c r="L272" s="12">
        <f t="shared" si="19"/>
        <v>0</v>
      </c>
      <c r="M272" s="287"/>
      <c r="N272" s="12">
        <f t="shared" si="20"/>
        <v>0</v>
      </c>
      <c r="O272" s="12"/>
    </row>
    <row r="273" spans="1:15">
      <c r="A273" s="21" t="str">
        <f t="shared" si="21"/>
        <v/>
      </c>
      <c r="B273" s="152" t="str">
        <f>IF(AND(MONTH(E273)='IN-NX'!$J$5,'IN-NX'!$D$7=(D273&amp;"/"&amp;C273)),"x","")</f>
        <v/>
      </c>
      <c r="C273" s="149"/>
      <c r="D273" s="149"/>
      <c r="E273" s="45"/>
      <c r="F273" s="40"/>
      <c r="G273" s="16"/>
      <c r="H273" s="169"/>
      <c r="I273" s="35"/>
      <c r="J273" s="12"/>
      <c r="K273" s="12"/>
      <c r="L273" s="12">
        <f t="shared" si="19"/>
        <v>0</v>
      </c>
      <c r="M273" s="287"/>
      <c r="N273" s="12">
        <f t="shared" si="20"/>
        <v>0</v>
      </c>
      <c r="O273" s="12"/>
    </row>
    <row r="274" spans="1:15">
      <c r="A274" s="21" t="str">
        <f t="shared" si="21"/>
        <v/>
      </c>
      <c r="B274" s="152" t="str">
        <f>IF(AND(MONTH(E274)='IN-NX'!$J$5,'IN-NX'!$D$7=(D274&amp;"/"&amp;C274)),"x","")</f>
        <v/>
      </c>
      <c r="C274" s="149"/>
      <c r="D274" s="149"/>
      <c r="E274" s="45"/>
      <c r="F274" s="40"/>
      <c r="G274" s="16"/>
      <c r="H274" s="169"/>
      <c r="I274" s="35"/>
      <c r="J274" s="12"/>
      <c r="K274" s="12"/>
      <c r="L274" s="12">
        <f t="shared" si="19"/>
        <v>0</v>
      </c>
      <c r="M274" s="287"/>
      <c r="N274" s="12">
        <f t="shared" si="20"/>
        <v>0</v>
      </c>
      <c r="O274" s="12"/>
    </row>
    <row r="275" spans="1:15">
      <c r="A275" s="21" t="str">
        <f t="shared" si="21"/>
        <v/>
      </c>
      <c r="B275" s="152" t="str">
        <f>IF(AND(MONTH(E275)='IN-NX'!$J$5,'IN-NX'!$D$7=(D275&amp;"/"&amp;C275)),"x","")</f>
        <v/>
      </c>
      <c r="C275" s="149"/>
      <c r="D275" s="149"/>
      <c r="E275" s="45"/>
      <c r="F275" s="40"/>
      <c r="G275" s="16"/>
      <c r="H275" s="169"/>
      <c r="I275" s="35"/>
      <c r="J275" s="12"/>
      <c r="K275" s="12"/>
      <c r="L275" s="12">
        <f t="shared" si="19"/>
        <v>0</v>
      </c>
      <c r="M275" s="287"/>
      <c r="N275" s="12">
        <f t="shared" si="20"/>
        <v>0</v>
      </c>
      <c r="O275" s="12"/>
    </row>
    <row r="276" spans="1:15">
      <c r="A276" s="21" t="str">
        <f t="shared" si="21"/>
        <v/>
      </c>
      <c r="B276" s="152" t="str">
        <f>IF(AND(MONTH(E276)='IN-NX'!$J$5,'IN-NX'!$D$7=(D276&amp;"/"&amp;C276)),"x","")</f>
        <v/>
      </c>
      <c r="C276" s="149"/>
      <c r="D276" s="149"/>
      <c r="E276" s="45"/>
      <c r="F276" s="40"/>
      <c r="G276" s="16"/>
      <c r="H276" s="169"/>
      <c r="I276" s="35"/>
      <c r="J276" s="12"/>
      <c r="K276" s="12"/>
      <c r="L276" s="12">
        <f t="shared" si="19"/>
        <v>0</v>
      </c>
      <c r="M276" s="287"/>
      <c r="N276" s="12">
        <f t="shared" si="20"/>
        <v>0</v>
      </c>
      <c r="O276" s="12"/>
    </row>
    <row r="277" spans="1:15">
      <c r="A277" s="21" t="str">
        <f t="shared" si="21"/>
        <v/>
      </c>
      <c r="B277" s="152" t="str">
        <f>IF(AND(MONTH(E277)='IN-NX'!$J$5,'IN-NX'!$D$7=(D277&amp;"/"&amp;C277)),"x","")</f>
        <v/>
      </c>
      <c r="C277" s="149"/>
      <c r="D277" s="149"/>
      <c r="E277" s="45"/>
      <c r="F277" s="40"/>
      <c r="G277" s="16"/>
      <c r="H277" s="169"/>
      <c r="I277" s="35"/>
      <c r="J277" s="12"/>
      <c r="K277" s="12"/>
      <c r="L277" s="12">
        <f t="shared" ref="L277:L310" si="22">ROUND(J277*K277,0)</f>
        <v>0</v>
      </c>
      <c r="M277" s="287"/>
      <c r="N277" s="12">
        <f t="shared" ref="N277:N310" si="23">ROUND(J277*M277,0)</f>
        <v>0</v>
      </c>
      <c r="O277" s="12"/>
    </row>
    <row r="278" spans="1:15">
      <c r="A278" s="21" t="str">
        <f t="shared" si="21"/>
        <v/>
      </c>
      <c r="B278" s="152" t="str">
        <f>IF(AND(MONTH(E278)='IN-NX'!$J$5,'IN-NX'!$D$7=(D278&amp;"/"&amp;C278)),"x","")</f>
        <v/>
      </c>
      <c r="C278" s="149"/>
      <c r="D278" s="149"/>
      <c r="E278" s="45"/>
      <c r="F278" s="40"/>
      <c r="G278" s="16"/>
      <c r="H278" s="169"/>
      <c r="I278" s="35"/>
      <c r="J278" s="12"/>
      <c r="K278" s="12"/>
      <c r="L278" s="12">
        <f t="shared" si="22"/>
        <v>0</v>
      </c>
      <c r="M278" s="287"/>
      <c r="N278" s="12">
        <f t="shared" si="23"/>
        <v>0</v>
      </c>
      <c r="O278" s="12"/>
    </row>
    <row r="279" spans="1:15">
      <c r="A279" s="21" t="str">
        <f t="shared" si="21"/>
        <v/>
      </c>
      <c r="B279" s="152" t="str">
        <f>IF(AND(MONTH(E279)='IN-NX'!$J$5,'IN-NX'!$D$7=(D279&amp;"/"&amp;C279)),"x","")</f>
        <v/>
      </c>
      <c r="C279" s="149"/>
      <c r="D279" s="149"/>
      <c r="E279" s="45"/>
      <c r="F279" s="40"/>
      <c r="G279" s="16"/>
      <c r="H279" s="169"/>
      <c r="I279" s="35"/>
      <c r="J279" s="12"/>
      <c r="K279" s="12"/>
      <c r="L279" s="12">
        <f t="shared" si="22"/>
        <v>0</v>
      </c>
      <c r="M279" s="287"/>
      <c r="N279" s="12">
        <f t="shared" si="23"/>
        <v>0</v>
      </c>
      <c r="O279" s="12"/>
    </row>
    <row r="280" spans="1:15">
      <c r="A280" s="21" t="str">
        <f t="shared" si="21"/>
        <v/>
      </c>
      <c r="B280" s="152" t="str">
        <f>IF(AND(MONTH(E280)='IN-NX'!$J$5,'IN-NX'!$D$7=(D280&amp;"/"&amp;C280)),"x","")</f>
        <v/>
      </c>
      <c r="C280" s="149"/>
      <c r="D280" s="149"/>
      <c r="E280" s="45"/>
      <c r="F280" s="40"/>
      <c r="G280" s="16"/>
      <c r="H280" s="169"/>
      <c r="I280" s="35"/>
      <c r="J280" s="12"/>
      <c r="K280" s="12"/>
      <c r="L280" s="12">
        <f t="shared" si="22"/>
        <v>0</v>
      </c>
      <c r="M280" s="287"/>
      <c r="N280" s="12">
        <f t="shared" si="23"/>
        <v>0</v>
      </c>
      <c r="O280" s="12"/>
    </row>
    <row r="281" spans="1:15">
      <c r="A281" s="21" t="str">
        <f t="shared" si="21"/>
        <v/>
      </c>
      <c r="B281" s="152" t="str">
        <f>IF(AND(MONTH(E281)='IN-NX'!$J$5,'IN-NX'!$D$7=(D281&amp;"/"&amp;C281)),"x","")</f>
        <v/>
      </c>
      <c r="C281" s="149"/>
      <c r="D281" s="149"/>
      <c r="E281" s="45"/>
      <c r="F281" s="40"/>
      <c r="G281" s="16"/>
      <c r="H281" s="169"/>
      <c r="I281" s="35"/>
      <c r="J281" s="12"/>
      <c r="K281" s="12"/>
      <c r="L281" s="12">
        <f t="shared" si="22"/>
        <v>0</v>
      </c>
      <c r="M281" s="287"/>
      <c r="N281" s="12">
        <f t="shared" si="23"/>
        <v>0</v>
      </c>
      <c r="O281" s="12"/>
    </row>
    <row r="282" spans="1:15">
      <c r="A282" s="21" t="str">
        <f t="shared" si="21"/>
        <v/>
      </c>
      <c r="B282" s="152" t="str">
        <f>IF(AND(MONTH(E282)='IN-NX'!$J$5,'IN-NX'!$D$7=(D282&amp;"/"&amp;C282)),"x","")</f>
        <v/>
      </c>
      <c r="C282" s="149"/>
      <c r="D282" s="149"/>
      <c r="E282" s="45"/>
      <c r="F282" s="40"/>
      <c r="G282" s="16"/>
      <c r="H282" s="169"/>
      <c r="I282" s="35"/>
      <c r="J282" s="12"/>
      <c r="K282" s="12"/>
      <c r="L282" s="12">
        <f t="shared" si="22"/>
        <v>0</v>
      </c>
      <c r="M282" s="287"/>
      <c r="N282" s="12">
        <f t="shared" si="23"/>
        <v>0</v>
      </c>
      <c r="O282" s="12"/>
    </row>
    <row r="283" spans="1:15">
      <c r="A283" s="21" t="str">
        <f t="shared" si="21"/>
        <v/>
      </c>
      <c r="B283" s="152" t="str">
        <f>IF(AND(MONTH(E283)='IN-NX'!$J$5,'IN-NX'!$D$7=(D283&amp;"/"&amp;C283)),"x","")</f>
        <v/>
      </c>
      <c r="C283" s="149"/>
      <c r="D283" s="149"/>
      <c r="E283" s="45"/>
      <c r="F283" s="40"/>
      <c r="G283" s="16"/>
      <c r="H283" s="169"/>
      <c r="I283" s="35"/>
      <c r="J283" s="12"/>
      <c r="K283" s="12"/>
      <c r="L283" s="12">
        <f t="shared" ref="L283:L284" si="24">ROUND(J283*K283,0)</f>
        <v>0</v>
      </c>
      <c r="M283" s="287"/>
      <c r="N283" s="12">
        <f t="shared" si="23"/>
        <v>0</v>
      </c>
      <c r="O283" s="12"/>
    </row>
    <row r="284" spans="1:15">
      <c r="A284" s="21" t="str">
        <f t="shared" si="21"/>
        <v/>
      </c>
      <c r="B284" s="152" t="str">
        <f>IF(AND(MONTH(E284)='IN-NX'!$J$5,'IN-NX'!$D$7=(D284&amp;"/"&amp;C284)),"x","")</f>
        <v/>
      </c>
      <c r="C284" s="149"/>
      <c r="D284" s="149"/>
      <c r="E284" s="45"/>
      <c r="F284" s="40"/>
      <c r="G284" s="16"/>
      <c r="H284" s="169"/>
      <c r="I284" s="35"/>
      <c r="J284" s="12"/>
      <c r="K284" s="12"/>
      <c r="L284" s="12">
        <f t="shared" si="24"/>
        <v>0</v>
      </c>
      <c r="M284" s="287"/>
      <c r="N284" s="12">
        <f t="shared" si="23"/>
        <v>0</v>
      </c>
      <c r="O284" s="12"/>
    </row>
    <row r="285" spans="1:15">
      <c r="A285" s="21" t="str">
        <f t="shared" si="21"/>
        <v/>
      </c>
      <c r="B285" s="152" t="str">
        <f>IF(AND(MONTH(E285)='IN-NX'!$J$5,'IN-NX'!$D$7=(D285&amp;"/"&amp;C285)),"x","")</f>
        <v/>
      </c>
      <c r="C285" s="149"/>
      <c r="D285" s="149"/>
      <c r="E285" s="45"/>
      <c r="F285" s="40"/>
      <c r="G285" s="16"/>
      <c r="H285" s="169"/>
      <c r="I285" s="35"/>
      <c r="J285" s="12"/>
      <c r="K285" s="12"/>
      <c r="L285" s="12">
        <f t="shared" si="22"/>
        <v>0</v>
      </c>
      <c r="M285" s="287"/>
      <c r="N285" s="12">
        <f t="shared" si="23"/>
        <v>0</v>
      </c>
      <c r="O285" s="12"/>
    </row>
    <row r="286" spans="1:15">
      <c r="A286" s="21" t="str">
        <f t="shared" si="21"/>
        <v/>
      </c>
      <c r="B286" s="152" t="str">
        <f>IF(AND(MONTH(E286)='IN-NX'!$J$5,'IN-NX'!$D$7=(D286&amp;"/"&amp;C286)),"x","")</f>
        <v/>
      </c>
      <c r="C286" s="149"/>
      <c r="D286" s="149"/>
      <c r="E286" s="45"/>
      <c r="F286" s="40"/>
      <c r="G286" s="16"/>
      <c r="H286" s="169"/>
      <c r="I286" s="35"/>
      <c r="J286" s="12"/>
      <c r="K286" s="12"/>
      <c r="L286" s="12">
        <f t="shared" si="22"/>
        <v>0</v>
      </c>
      <c r="M286" s="287"/>
      <c r="N286" s="12">
        <f t="shared" si="23"/>
        <v>0</v>
      </c>
      <c r="O286" s="12"/>
    </row>
    <row r="287" spans="1:15">
      <c r="A287" s="21" t="str">
        <f t="shared" si="21"/>
        <v/>
      </c>
      <c r="B287" s="152" t="str">
        <f>IF(AND(MONTH(E287)='IN-NX'!$J$5,'IN-NX'!$D$7=(D287&amp;"/"&amp;C287)),"x","")</f>
        <v/>
      </c>
      <c r="C287" s="149"/>
      <c r="D287" s="149"/>
      <c r="E287" s="45"/>
      <c r="F287" s="40"/>
      <c r="G287" s="16"/>
      <c r="H287" s="169"/>
      <c r="I287" s="169"/>
      <c r="J287" s="12"/>
      <c r="K287" s="12"/>
      <c r="L287" s="12">
        <f>ROUND(J287*K287,0)</f>
        <v>0</v>
      </c>
      <c r="M287" s="287"/>
      <c r="N287" s="12">
        <f t="shared" si="23"/>
        <v>0</v>
      </c>
      <c r="O287" s="12"/>
    </row>
    <row r="288" spans="1:15">
      <c r="A288" s="21" t="str">
        <f t="shared" si="21"/>
        <v/>
      </c>
      <c r="B288" s="152" t="str">
        <f>IF(AND(MONTH(E288)='IN-NX'!$J$5,'IN-NX'!$D$7=(D288&amp;"/"&amp;C288)),"x","")</f>
        <v/>
      </c>
      <c r="C288" s="149"/>
      <c r="D288" s="149"/>
      <c r="E288" s="45"/>
      <c r="F288" s="40"/>
      <c r="G288" s="16"/>
      <c r="H288" s="169"/>
      <c r="I288" s="169"/>
      <c r="J288" s="12"/>
      <c r="K288" s="12"/>
      <c r="L288" s="12">
        <f>ROUND(J288*K288,0)</f>
        <v>0</v>
      </c>
      <c r="M288" s="287"/>
      <c r="N288" s="12">
        <f t="shared" si="23"/>
        <v>0</v>
      </c>
      <c r="O288" s="12"/>
    </row>
    <row r="289" spans="1:15">
      <c r="A289" s="21" t="str">
        <f t="shared" si="21"/>
        <v/>
      </c>
      <c r="B289" s="152" t="str">
        <f>IF(AND(MONTH(E289)='IN-NX'!$J$5,'IN-NX'!$D$7=(D289&amp;"/"&amp;C289)),"x","")</f>
        <v/>
      </c>
      <c r="C289" s="149"/>
      <c r="D289" s="149"/>
      <c r="E289" s="45"/>
      <c r="F289" s="40"/>
      <c r="G289" s="16"/>
      <c r="H289" s="169"/>
      <c r="I289" s="169"/>
      <c r="J289" s="12"/>
      <c r="K289" s="12"/>
      <c r="L289" s="12">
        <f>ROUND(J289*K289,0)</f>
        <v>0</v>
      </c>
      <c r="M289" s="287"/>
      <c r="N289" s="12">
        <f t="shared" si="23"/>
        <v>0</v>
      </c>
      <c r="O289" s="12"/>
    </row>
    <row r="290" spans="1:15">
      <c r="A290" s="21" t="str">
        <f t="shared" si="21"/>
        <v/>
      </c>
      <c r="B290" s="152" t="str">
        <f>IF(AND(MONTH(E290)='IN-NX'!$J$5,'IN-NX'!$D$7=(D290&amp;"/"&amp;C290)),"x","")</f>
        <v/>
      </c>
      <c r="C290" s="149"/>
      <c r="D290" s="149"/>
      <c r="E290" s="45"/>
      <c r="F290" s="40"/>
      <c r="G290" s="16"/>
      <c r="H290" s="169"/>
      <c r="I290" s="169"/>
      <c r="J290" s="12"/>
      <c r="K290" s="12"/>
      <c r="L290" s="12">
        <f t="shared" si="22"/>
        <v>0</v>
      </c>
      <c r="M290" s="287"/>
      <c r="N290" s="12">
        <f t="shared" si="23"/>
        <v>0</v>
      </c>
      <c r="O290" s="12"/>
    </row>
    <row r="291" spans="1:15">
      <c r="A291" s="21" t="str">
        <f t="shared" si="21"/>
        <v/>
      </c>
      <c r="B291" s="152" t="str">
        <f>IF(AND(MONTH(E291)='IN-NX'!$J$5,'IN-NX'!$D$7=(D291&amp;"/"&amp;C291)),"x","")</f>
        <v/>
      </c>
      <c r="C291" s="149"/>
      <c r="D291" s="149"/>
      <c r="E291" s="45"/>
      <c r="F291" s="40"/>
      <c r="G291" s="16"/>
      <c r="H291" s="169"/>
      <c r="I291" s="169"/>
      <c r="J291" s="12"/>
      <c r="K291" s="12"/>
      <c r="L291" s="12">
        <f t="shared" si="22"/>
        <v>0</v>
      </c>
      <c r="M291" s="287"/>
      <c r="N291" s="12">
        <f t="shared" si="23"/>
        <v>0</v>
      </c>
      <c r="O291" s="12"/>
    </row>
    <row r="292" spans="1:15">
      <c r="A292" s="21" t="str">
        <f t="shared" si="21"/>
        <v/>
      </c>
      <c r="B292" s="152" t="str">
        <f>IF(AND(MONTH(E292)='IN-NX'!$J$5,'IN-NX'!$D$7=(D292&amp;"/"&amp;C292)),"x","")</f>
        <v/>
      </c>
      <c r="C292" s="149"/>
      <c r="D292" s="149"/>
      <c r="E292" s="45"/>
      <c r="F292" s="40"/>
      <c r="G292" s="16"/>
      <c r="H292" s="169"/>
      <c r="I292" s="35"/>
      <c r="J292" s="12"/>
      <c r="K292" s="12"/>
      <c r="L292" s="12">
        <f t="shared" si="22"/>
        <v>0</v>
      </c>
      <c r="M292" s="287"/>
      <c r="N292" s="12">
        <f t="shared" si="23"/>
        <v>0</v>
      </c>
      <c r="O292" s="12"/>
    </row>
    <row r="293" spans="1:15">
      <c r="A293" s="21" t="str">
        <f t="shared" si="21"/>
        <v/>
      </c>
      <c r="B293" s="152" t="str">
        <f>IF(AND(MONTH(E293)='IN-NX'!$J$5,'IN-NX'!$D$7=(D293&amp;"/"&amp;C293)),"x","")</f>
        <v/>
      </c>
      <c r="C293" s="149"/>
      <c r="D293" s="149"/>
      <c r="E293" s="45"/>
      <c r="F293" s="40"/>
      <c r="G293" s="16"/>
      <c r="H293" s="169"/>
      <c r="I293" s="35"/>
      <c r="J293" s="12"/>
      <c r="K293" s="12"/>
      <c r="L293" s="12">
        <f t="shared" si="22"/>
        <v>0</v>
      </c>
      <c r="M293" s="287"/>
      <c r="N293" s="12">
        <f t="shared" si="23"/>
        <v>0</v>
      </c>
      <c r="O293" s="12"/>
    </row>
    <row r="294" spans="1:15">
      <c r="A294" s="21" t="str">
        <f t="shared" si="21"/>
        <v/>
      </c>
      <c r="B294" s="152" t="str">
        <f>IF(AND(MONTH(E294)='IN-NX'!$J$5,'IN-NX'!$D$7=(D294&amp;"/"&amp;C294)),"x","")</f>
        <v/>
      </c>
      <c r="C294" s="149"/>
      <c r="D294" s="149"/>
      <c r="E294" s="45"/>
      <c r="F294" s="40"/>
      <c r="G294" s="16"/>
      <c r="H294" s="169"/>
      <c r="I294" s="35"/>
      <c r="J294" s="12"/>
      <c r="K294" s="12"/>
      <c r="L294" s="12">
        <f t="shared" si="22"/>
        <v>0</v>
      </c>
      <c r="M294" s="287"/>
      <c r="N294" s="12">
        <f t="shared" si="23"/>
        <v>0</v>
      </c>
      <c r="O294" s="12"/>
    </row>
    <row r="295" spans="1:15">
      <c r="A295" s="21" t="str">
        <f t="shared" si="21"/>
        <v/>
      </c>
      <c r="B295" s="152" t="str">
        <f>IF(AND(MONTH(E295)='IN-NX'!$J$5,'IN-NX'!$D$7=(D295&amp;"/"&amp;C295)),"x","")</f>
        <v/>
      </c>
      <c r="C295" s="149"/>
      <c r="D295" s="149"/>
      <c r="E295" s="45"/>
      <c r="F295" s="40"/>
      <c r="G295" s="16"/>
      <c r="H295" s="169"/>
      <c r="I295" s="35"/>
      <c r="J295" s="12"/>
      <c r="K295" s="12"/>
      <c r="L295" s="12">
        <f t="shared" ref="L295:L298" si="25">ROUND(J295*K295,0)</f>
        <v>0</v>
      </c>
      <c r="M295" s="287"/>
      <c r="N295" s="12">
        <f t="shared" si="23"/>
        <v>0</v>
      </c>
      <c r="O295" s="12"/>
    </row>
    <row r="296" spans="1:15">
      <c r="A296" s="21" t="str">
        <f t="shared" si="21"/>
        <v/>
      </c>
      <c r="B296" s="152" t="str">
        <f>IF(AND(MONTH(E296)='IN-NX'!$J$5,'IN-NX'!$D$7=(D296&amp;"/"&amp;C296)),"x","")</f>
        <v/>
      </c>
      <c r="C296" s="149"/>
      <c r="D296" s="149"/>
      <c r="E296" s="45"/>
      <c r="F296" s="40"/>
      <c r="G296" s="16"/>
      <c r="H296" s="169"/>
      <c r="I296" s="35"/>
      <c r="J296" s="12"/>
      <c r="K296" s="12"/>
      <c r="L296" s="12">
        <f t="shared" ref="L296" si="26">ROUND(J296*K296,0)</f>
        <v>0</v>
      </c>
      <c r="M296" s="287"/>
      <c r="N296" s="12">
        <f t="shared" si="23"/>
        <v>0</v>
      </c>
      <c r="O296" s="12"/>
    </row>
    <row r="297" spans="1:15">
      <c r="A297" s="21" t="str">
        <f t="shared" si="21"/>
        <v/>
      </c>
      <c r="B297" s="152" t="str">
        <f>IF(AND(MONTH(E297)='IN-NX'!$J$5,'IN-NX'!$D$7=(D297&amp;"/"&amp;C297)),"x","")</f>
        <v/>
      </c>
      <c r="C297" s="149"/>
      <c r="D297" s="149"/>
      <c r="E297" s="45"/>
      <c r="F297" s="40"/>
      <c r="G297" s="16"/>
      <c r="H297" s="169"/>
      <c r="I297" s="35"/>
      <c r="J297" s="12"/>
      <c r="K297" s="12"/>
      <c r="L297" s="12">
        <f t="shared" si="25"/>
        <v>0</v>
      </c>
      <c r="M297" s="287"/>
      <c r="N297" s="12">
        <f t="shared" si="23"/>
        <v>0</v>
      </c>
      <c r="O297" s="12"/>
    </row>
    <row r="298" spans="1:15">
      <c r="A298" s="21" t="str">
        <f t="shared" si="21"/>
        <v/>
      </c>
      <c r="B298" s="152" t="str">
        <f>IF(AND(MONTH(E298)='IN-NX'!$J$5,'IN-NX'!$D$7=(D298&amp;"/"&amp;C298)),"x","")</f>
        <v/>
      </c>
      <c r="C298" s="149"/>
      <c r="D298" s="149"/>
      <c r="E298" s="45"/>
      <c r="F298" s="40"/>
      <c r="G298" s="16"/>
      <c r="H298" s="169"/>
      <c r="I298" s="169"/>
      <c r="J298" s="12"/>
      <c r="K298" s="12"/>
      <c r="L298" s="12">
        <f t="shared" si="25"/>
        <v>0</v>
      </c>
      <c r="M298" s="287"/>
      <c r="N298" s="12">
        <f t="shared" si="23"/>
        <v>0</v>
      </c>
      <c r="O298" s="12"/>
    </row>
    <row r="299" spans="1:15">
      <c r="A299" s="21" t="str">
        <f t="shared" si="21"/>
        <v/>
      </c>
      <c r="B299" s="152" t="str">
        <f>IF(AND(MONTH(E299)='IN-NX'!$J$5,'IN-NX'!$D$7=(D299&amp;"/"&amp;C299)),"x","")</f>
        <v/>
      </c>
      <c r="C299" s="149"/>
      <c r="D299" s="149"/>
      <c r="E299" s="45"/>
      <c r="F299" s="40"/>
      <c r="G299" s="16"/>
      <c r="H299" s="169"/>
      <c r="I299" s="169"/>
      <c r="J299" s="12"/>
      <c r="K299" s="12"/>
      <c r="L299" s="12">
        <f t="shared" si="22"/>
        <v>0</v>
      </c>
      <c r="M299" s="287"/>
      <c r="N299" s="12">
        <f t="shared" si="23"/>
        <v>0</v>
      </c>
      <c r="O299" s="12"/>
    </row>
    <row r="300" spans="1:15">
      <c r="A300" s="21" t="str">
        <f t="shared" si="21"/>
        <v/>
      </c>
      <c r="B300" s="152" t="str">
        <f>IF(AND(MONTH(E300)='IN-NX'!$J$5,'IN-NX'!$D$7=(D300&amp;"/"&amp;C300)),"x","")</f>
        <v/>
      </c>
      <c r="C300" s="149"/>
      <c r="D300" s="149"/>
      <c r="E300" s="45"/>
      <c r="F300" s="40"/>
      <c r="G300" s="16"/>
      <c r="H300" s="169"/>
      <c r="I300" s="35"/>
      <c r="J300" s="12"/>
      <c r="K300" s="12"/>
      <c r="L300" s="12">
        <f t="shared" si="22"/>
        <v>0</v>
      </c>
      <c r="M300" s="287"/>
      <c r="N300" s="12">
        <f t="shared" si="23"/>
        <v>0</v>
      </c>
      <c r="O300" s="12"/>
    </row>
    <row r="301" spans="1:15">
      <c r="A301" s="21" t="str">
        <f t="shared" si="21"/>
        <v/>
      </c>
      <c r="B301" s="152" t="str">
        <f>IF(AND(MONTH(E301)='IN-NX'!$J$5,'IN-NX'!$D$7=(D301&amp;"/"&amp;C301)),"x","")</f>
        <v/>
      </c>
      <c r="C301" s="149"/>
      <c r="D301" s="149"/>
      <c r="E301" s="45"/>
      <c r="F301" s="40"/>
      <c r="G301" s="16"/>
      <c r="H301" s="169"/>
      <c r="I301" s="35"/>
      <c r="J301" s="12"/>
      <c r="K301" s="12"/>
      <c r="L301" s="12">
        <f t="shared" si="22"/>
        <v>0</v>
      </c>
      <c r="M301" s="287"/>
      <c r="N301" s="12">
        <f t="shared" si="23"/>
        <v>0</v>
      </c>
      <c r="O301" s="12"/>
    </row>
    <row r="302" spans="1:15">
      <c r="A302" s="21" t="str">
        <f t="shared" si="21"/>
        <v/>
      </c>
      <c r="B302" s="152" t="str">
        <f>IF(AND(MONTH(E302)='IN-NX'!$J$5,'IN-NX'!$D$7=(D302&amp;"/"&amp;C302)),"x","")</f>
        <v/>
      </c>
      <c r="C302" s="149"/>
      <c r="D302" s="149"/>
      <c r="E302" s="45"/>
      <c r="F302" s="40"/>
      <c r="G302" s="16"/>
      <c r="H302" s="169"/>
      <c r="I302" s="35"/>
      <c r="J302" s="12"/>
      <c r="K302" s="12"/>
      <c r="L302" s="12">
        <f t="shared" si="22"/>
        <v>0</v>
      </c>
      <c r="M302" s="287"/>
      <c r="N302" s="12">
        <f t="shared" si="23"/>
        <v>0</v>
      </c>
      <c r="O302" s="12"/>
    </row>
    <row r="303" spans="1:15">
      <c r="A303" s="21" t="str">
        <f t="shared" si="21"/>
        <v/>
      </c>
      <c r="B303" s="152" t="str">
        <f>IF(AND(MONTH(E303)='IN-NX'!$J$5,'IN-NX'!$D$7=(D303&amp;"/"&amp;C303)),"x","")</f>
        <v/>
      </c>
      <c r="C303" s="149"/>
      <c r="D303" s="149"/>
      <c r="E303" s="45"/>
      <c r="F303" s="40"/>
      <c r="G303" s="16"/>
      <c r="H303" s="169"/>
      <c r="I303" s="35"/>
      <c r="J303" s="12"/>
      <c r="K303" s="12"/>
      <c r="L303" s="12">
        <f t="shared" si="22"/>
        <v>0</v>
      </c>
      <c r="M303" s="287"/>
      <c r="N303" s="12">
        <f t="shared" si="23"/>
        <v>0</v>
      </c>
      <c r="O303" s="12"/>
    </row>
    <row r="304" spans="1:15">
      <c r="A304" s="21" t="str">
        <f t="shared" si="21"/>
        <v/>
      </c>
      <c r="B304" s="152" t="str">
        <f>IF(AND(MONTH(E304)='IN-NX'!$J$5,'IN-NX'!$D$7=(D304&amp;"/"&amp;C304)),"x","")</f>
        <v/>
      </c>
      <c r="C304" s="149"/>
      <c r="D304" s="149"/>
      <c r="E304" s="45"/>
      <c r="F304" s="40"/>
      <c r="G304" s="16"/>
      <c r="H304" s="169"/>
      <c r="I304" s="35"/>
      <c r="J304" s="12"/>
      <c r="K304" s="12"/>
      <c r="L304" s="12">
        <f t="shared" si="22"/>
        <v>0</v>
      </c>
      <c r="M304" s="287"/>
      <c r="N304" s="12">
        <f t="shared" si="23"/>
        <v>0</v>
      </c>
      <c r="O304" s="12"/>
    </row>
    <row r="305" spans="1:15">
      <c r="A305" s="21" t="str">
        <f t="shared" si="21"/>
        <v/>
      </c>
      <c r="B305" s="152" t="str">
        <f>IF(AND(MONTH(E305)='IN-NX'!$J$5,'IN-NX'!$D$7=(D305&amp;"/"&amp;C305)),"x","")</f>
        <v/>
      </c>
      <c r="C305" s="149"/>
      <c r="D305" s="149"/>
      <c r="E305" s="45"/>
      <c r="F305" s="40"/>
      <c r="G305" s="16"/>
      <c r="H305" s="169"/>
      <c r="I305" s="35"/>
      <c r="J305" s="12"/>
      <c r="K305" s="12"/>
      <c r="L305" s="12">
        <f t="shared" si="22"/>
        <v>0</v>
      </c>
      <c r="M305" s="287"/>
      <c r="N305" s="12">
        <f t="shared" si="23"/>
        <v>0</v>
      </c>
      <c r="O305" s="12"/>
    </row>
    <row r="306" spans="1:15">
      <c r="A306" s="21" t="str">
        <f t="shared" si="21"/>
        <v/>
      </c>
      <c r="B306" s="152" t="str">
        <f>IF(AND(MONTH(E306)='IN-NX'!$J$5,'IN-NX'!$D$7=(D306&amp;"/"&amp;C306)),"x","")</f>
        <v/>
      </c>
      <c r="C306" s="149"/>
      <c r="D306" s="149"/>
      <c r="E306" s="45"/>
      <c r="F306" s="40"/>
      <c r="G306" s="16"/>
      <c r="H306" s="169"/>
      <c r="I306" s="169"/>
      <c r="J306" s="12"/>
      <c r="K306" s="12"/>
      <c r="L306" s="12">
        <f>ROUND(J306*K306,0)</f>
        <v>0</v>
      </c>
      <c r="M306" s="287"/>
      <c r="N306" s="12">
        <f>ROUND(J306*M306,0)</f>
        <v>0</v>
      </c>
      <c r="O306" s="12"/>
    </row>
    <row r="307" spans="1:15">
      <c r="A307" s="21" t="str">
        <f t="shared" si="21"/>
        <v/>
      </c>
      <c r="B307" s="152" t="str">
        <f>IF(AND(MONTH(E307)='IN-NX'!$J$5,'IN-NX'!$D$7=(D307&amp;"/"&amp;C307)),"x","")</f>
        <v/>
      </c>
      <c r="C307" s="149"/>
      <c r="D307" s="149"/>
      <c r="E307" s="45"/>
      <c r="F307" s="40"/>
      <c r="G307" s="16"/>
      <c r="H307" s="169"/>
      <c r="I307" s="169"/>
      <c r="J307" s="12"/>
      <c r="K307" s="12"/>
      <c r="L307" s="12">
        <f>ROUND(J307*K307,0)</f>
        <v>0</v>
      </c>
      <c r="M307" s="287"/>
      <c r="N307" s="12">
        <f>ROUND(J307*M307,0)</f>
        <v>0</v>
      </c>
      <c r="O307" s="12"/>
    </row>
    <row r="308" spans="1:15">
      <c r="A308" s="21" t="str">
        <f t="shared" si="21"/>
        <v/>
      </c>
      <c r="B308" s="152" t="str">
        <f>IF(AND(MONTH(E308)='IN-NX'!$J$5,'IN-NX'!$D$7=(D308&amp;"/"&amp;C308)),"x","")</f>
        <v/>
      </c>
      <c r="C308" s="149"/>
      <c r="D308" s="149"/>
      <c r="E308" s="45"/>
      <c r="F308" s="40"/>
      <c r="G308" s="16"/>
      <c r="H308" s="169"/>
      <c r="I308" s="35"/>
      <c r="J308" s="12"/>
      <c r="K308" s="12"/>
      <c r="L308" s="12">
        <f t="shared" si="22"/>
        <v>0</v>
      </c>
      <c r="M308" s="287"/>
      <c r="N308" s="12">
        <f t="shared" si="23"/>
        <v>0</v>
      </c>
      <c r="O308" s="12"/>
    </row>
    <row r="309" spans="1:15">
      <c r="A309" s="21" t="str">
        <f t="shared" si="21"/>
        <v/>
      </c>
      <c r="B309" s="152" t="str">
        <f>IF(AND(MONTH(E309)='IN-NX'!$J$5,'IN-NX'!$D$7=(D309&amp;"/"&amp;C309)),"x","")</f>
        <v/>
      </c>
      <c r="C309" s="149"/>
      <c r="D309" s="149"/>
      <c r="E309" s="45"/>
      <c r="F309" s="40"/>
      <c r="G309" s="16"/>
      <c r="H309" s="169"/>
      <c r="I309" s="35"/>
      <c r="J309" s="12"/>
      <c r="K309" s="12"/>
      <c r="L309" s="12">
        <f t="shared" si="22"/>
        <v>0</v>
      </c>
      <c r="M309" s="287"/>
      <c r="N309" s="12">
        <f t="shared" si="23"/>
        <v>0</v>
      </c>
      <c r="O309" s="12"/>
    </row>
    <row r="310" spans="1:15">
      <c r="A310" s="21" t="str">
        <f t="shared" si="21"/>
        <v/>
      </c>
      <c r="B310" s="152" t="str">
        <f>IF(AND(MONTH(E310)='IN-NX'!$J$5,'IN-NX'!$D$7=(D310&amp;"/"&amp;C310)),"x","")</f>
        <v/>
      </c>
      <c r="C310" s="149"/>
      <c r="D310" s="149"/>
      <c r="E310" s="45"/>
      <c r="F310" s="40"/>
      <c r="G310" s="16"/>
      <c r="H310" s="169"/>
      <c r="I310" s="35"/>
      <c r="J310" s="12"/>
      <c r="K310" s="12"/>
      <c r="L310" s="12">
        <f t="shared" si="22"/>
        <v>0</v>
      </c>
      <c r="M310" s="287"/>
      <c r="N310" s="12">
        <f t="shared" si="23"/>
        <v>0</v>
      </c>
      <c r="O310" s="12"/>
    </row>
    <row r="311" spans="1:15">
      <c r="A311" s="21" t="str">
        <f t="shared" si="21"/>
        <v/>
      </c>
      <c r="B311" s="152" t="str">
        <f>IF(AND(MONTH(E311)='IN-NX'!$J$5,'IN-NX'!$D$7=(D311&amp;"/"&amp;C311)),"x","")</f>
        <v/>
      </c>
      <c r="C311" s="149"/>
      <c r="D311" s="149"/>
      <c r="E311" s="45"/>
      <c r="F311" s="40"/>
      <c r="G311" s="16"/>
      <c r="H311" s="169"/>
      <c r="I311" s="35"/>
      <c r="J311" s="12"/>
      <c r="K311" s="12"/>
      <c r="L311" s="12">
        <f t="shared" ref="L311:L320" si="27">ROUND(J311*K311,0)</f>
        <v>0</v>
      </c>
      <c r="M311" s="287"/>
      <c r="N311" s="12">
        <f t="shared" ref="N311:N320" si="28">ROUND(J311*M311,0)</f>
        <v>0</v>
      </c>
      <c r="O311" s="12"/>
    </row>
    <row r="312" spans="1:15">
      <c r="A312" s="21" t="str">
        <f t="shared" si="21"/>
        <v/>
      </c>
      <c r="B312" s="152" t="str">
        <f>IF(AND(MONTH(E312)='IN-NX'!$J$5,'IN-NX'!$D$7=(D312&amp;"/"&amp;C312)),"x","")</f>
        <v/>
      </c>
      <c r="C312" s="149"/>
      <c r="D312" s="149"/>
      <c r="E312" s="45"/>
      <c r="F312" s="40"/>
      <c r="G312" s="16"/>
      <c r="H312" s="169"/>
      <c r="I312" s="35"/>
      <c r="J312" s="12"/>
      <c r="K312" s="12"/>
      <c r="L312" s="12">
        <f t="shared" si="27"/>
        <v>0</v>
      </c>
      <c r="M312" s="287"/>
      <c r="N312" s="12">
        <f t="shared" si="28"/>
        <v>0</v>
      </c>
      <c r="O312" s="12"/>
    </row>
    <row r="313" spans="1:15">
      <c r="A313" s="21" t="str">
        <f t="shared" si="21"/>
        <v/>
      </c>
      <c r="B313" s="152" t="str">
        <f>IF(AND(MONTH(E313)='IN-NX'!$J$5,'IN-NX'!$D$7=(D313&amp;"/"&amp;C313)),"x","")</f>
        <v/>
      </c>
      <c r="C313" s="149"/>
      <c r="D313" s="149"/>
      <c r="E313" s="45"/>
      <c r="F313" s="40"/>
      <c r="G313" s="16"/>
      <c r="H313" s="169"/>
      <c r="I313" s="35"/>
      <c r="J313" s="12"/>
      <c r="K313" s="12"/>
      <c r="L313" s="12">
        <f t="shared" si="27"/>
        <v>0</v>
      </c>
      <c r="M313" s="287"/>
      <c r="N313" s="12">
        <f t="shared" si="28"/>
        <v>0</v>
      </c>
      <c r="O313" s="12"/>
    </row>
    <row r="314" spans="1:15">
      <c r="A314" s="21" t="str">
        <f t="shared" si="21"/>
        <v/>
      </c>
      <c r="B314" s="152" t="str">
        <f>IF(AND(MONTH(E314)='IN-NX'!$J$5,'IN-NX'!$D$7=(D314&amp;"/"&amp;C314)),"x","")</f>
        <v/>
      </c>
      <c r="C314" s="149"/>
      <c r="D314" s="149"/>
      <c r="E314" s="45"/>
      <c r="F314" s="40"/>
      <c r="G314" s="16"/>
      <c r="H314" s="169"/>
      <c r="I314" s="35"/>
      <c r="J314" s="12"/>
      <c r="K314" s="12"/>
      <c r="L314" s="12">
        <f t="shared" si="27"/>
        <v>0</v>
      </c>
      <c r="M314" s="287"/>
      <c r="N314" s="12">
        <f t="shared" si="28"/>
        <v>0</v>
      </c>
      <c r="O314" s="12"/>
    </row>
    <row r="315" spans="1:15">
      <c r="A315" s="21" t="str">
        <f t="shared" si="21"/>
        <v/>
      </c>
      <c r="B315" s="152" t="str">
        <f>IF(AND(MONTH(E315)='IN-NX'!$J$5,'IN-NX'!$D$7=(D315&amp;"/"&amp;C315)),"x","")</f>
        <v/>
      </c>
      <c r="C315" s="149"/>
      <c r="D315" s="149"/>
      <c r="E315" s="45"/>
      <c r="F315" s="40"/>
      <c r="G315" s="16"/>
      <c r="H315" s="169"/>
      <c r="I315" s="35"/>
      <c r="J315" s="12"/>
      <c r="K315" s="12"/>
      <c r="L315" s="12">
        <f t="shared" si="27"/>
        <v>0</v>
      </c>
      <c r="M315" s="287"/>
      <c r="N315" s="12">
        <f t="shared" si="28"/>
        <v>0</v>
      </c>
      <c r="O315" s="12"/>
    </row>
    <row r="316" spans="1:15">
      <c r="A316" s="21" t="str">
        <f t="shared" si="21"/>
        <v/>
      </c>
      <c r="B316" s="152" t="str">
        <f>IF(AND(MONTH(E316)='IN-NX'!$J$5,'IN-NX'!$D$7=(D316&amp;"/"&amp;C316)),"x","")</f>
        <v/>
      </c>
      <c r="C316" s="149"/>
      <c r="D316" s="149"/>
      <c r="E316" s="45"/>
      <c r="F316" s="40"/>
      <c r="G316" s="16"/>
      <c r="H316" s="169"/>
      <c r="I316" s="35"/>
      <c r="J316" s="12"/>
      <c r="K316" s="12"/>
      <c r="L316" s="12">
        <f t="shared" si="27"/>
        <v>0</v>
      </c>
      <c r="M316" s="287"/>
      <c r="N316" s="12">
        <f t="shared" si="28"/>
        <v>0</v>
      </c>
      <c r="O316" s="12"/>
    </row>
    <row r="317" spans="1:15">
      <c r="A317" s="21" t="str">
        <f t="shared" si="21"/>
        <v/>
      </c>
      <c r="B317" s="152" t="str">
        <f>IF(AND(MONTH(E317)='IN-NX'!$J$5,'IN-NX'!$D$7=(D317&amp;"/"&amp;C317)),"x","")</f>
        <v/>
      </c>
      <c r="C317" s="149"/>
      <c r="D317" s="149"/>
      <c r="E317" s="45"/>
      <c r="F317" s="40"/>
      <c r="G317" s="16"/>
      <c r="H317" s="169"/>
      <c r="I317" s="35"/>
      <c r="J317" s="12"/>
      <c r="K317" s="12"/>
      <c r="L317" s="12">
        <f t="shared" si="27"/>
        <v>0</v>
      </c>
      <c r="M317" s="287"/>
      <c r="N317" s="12">
        <f t="shared" si="28"/>
        <v>0</v>
      </c>
      <c r="O317" s="12"/>
    </row>
    <row r="318" spans="1:15">
      <c r="A318" s="21" t="str">
        <f t="shared" si="21"/>
        <v/>
      </c>
      <c r="B318" s="152" t="str">
        <f>IF(AND(MONTH(E318)='IN-NX'!$J$5,'IN-NX'!$D$7=(D318&amp;"/"&amp;C318)),"x","")</f>
        <v/>
      </c>
      <c r="C318" s="149"/>
      <c r="D318" s="149"/>
      <c r="E318" s="45"/>
      <c r="F318" s="40"/>
      <c r="G318" s="16"/>
      <c r="H318" s="169"/>
      <c r="I318" s="35"/>
      <c r="J318" s="12"/>
      <c r="K318" s="12"/>
      <c r="L318" s="12">
        <f t="shared" si="27"/>
        <v>0</v>
      </c>
      <c r="M318" s="287"/>
      <c r="N318" s="12">
        <f t="shared" si="28"/>
        <v>0</v>
      </c>
      <c r="O318" s="12"/>
    </row>
    <row r="319" spans="1:15">
      <c r="A319" s="21" t="str">
        <f t="shared" si="21"/>
        <v/>
      </c>
      <c r="B319" s="152" t="str">
        <f>IF(AND(MONTH(E319)='IN-NX'!$J$5,'IN-NX'!$D$7=(D319&amp;"/"&amp;C319)),"x","")</f>
        <v/>
      </c>
      <c r="C319" s="149"/>
      <c r="D319" s="149"/>
      <c r="E319" s="45"/>
      <c r="F319" s="40"/>
      <c r="G319" s="16"/>
      <c r="H319" s="169"/>
      <c r="I319" s="35"/>
      <c r="J319" s="12"/>
      <c r="K319" s="12"/>
      <c r="L319" s="12">
        <f t="shared" si="27"/>
        <v>0</v>
      </c>
      <c r="M319" s="287"/>
      <c r="N319" s="12">
        <f t="shared" si="28"/>
        <v>0</v>
      </c>
      <c r="O319" s="12"/>
    </row>
    <row r="320" spans="1:15">
      <c r="A320" s="21" t="str">
        <f t="shared" si="21"/>
        <v/>
      </c>
      <c r="B320" s="152" t="str">
        <f>IF(AND(MONTH(E320)='IN-NX'!$J$5,'IN-NX'!$D$7=(D320&amp;"/"&amp;C320)),"x","")</f>
        <v/>
      </c>
      <c r="C320" s="149"/>
      <c r="D320" s="149"/>
      <c r="E320" s="45"/>
      <c r="F320" s="40"/>
      <c r="G320" s="16"/>
      <c r="H320" s="169"/>
      <c r="I320" s="35"/>
      <c r="J320" s="12"/>
      <c r="K320" s="12"/>
      <c r="L320" s="12">
        <f t="shared" si="27"/>
        <v>0</v>
      </c>
      <c r="M320" s="287"/>
      <c r="N320" s="12">
        <f t="shared" si="28"/>
        <v>0</v>
      </c>
      <c r="O320" s="12"/>
    </row>
    <row r="321" spans="1:15">
      <c r="A321" s="21" t="str">
        <f t="shared" si="21"/>
        <v/>
      </c>
      <c r="B321" s="152" t="str">
        <f>IF(AND(MONTH(E321)='IN-NX'!$J$5,'IN-NX'!$D$7=(D321&amp;"/"&amp;C321)),"x","")</f>
        <v/>
      </c>
      <c r="C321" s="149"/>
      <c r="D321" s="149"/>
      <c r="E321" s="45"/>
      <c r="F321" s="40"/>
      <c r="G321" s="16"/>
      <c r="H321" s="169"/>
      <c r="I321" s="169"/>
      <c r="J321" s="12"/>
      <c r="K321" s="12"/>
      <c r="L321" s="12">
        <f>ROUND(J321*K321,0)</f>
        <v>0</v>
      </c>
      <c r="M321" s="287"/>
      <c r="N321" s="12">
        <f>ROUND(J321*M321,0)</f>
        <v>0</v>
      </c>
      <c r="O321" s="12"/>
    </row>
    <row r="322" spans="1:15">
      <c r="A322" s="21" t="str">
        <f t="shared" si="21"/>
        <v/>
      </c>
      <c r="B322" s="152" t="str">
        <f>IF(AND(MONTH(E322)='IN-NX'!$J$5,'IN-NX'!$D$7=(D322&amp;"/"&amp;C322)),"x","")</f>
        <v/>
      </c>
      <c r="C322" s="149"/>
      <c r="D322" s="149"/>
      <c r="E322" s="45"/>
      <c r="F322" s="40"/>
      <c r="G322" s="16"/>
      <c r="H322" s="169"/>
      <c r="I322" s="169"/>
      <c r="J322" s="12"/>
      <c r="K322" s="12"/>
      <c r="L322" s="12">
        <f t="shared" ref="L322:L324" si="29">ROUND(J322*K322,0)</f>
        <v>0</v>
      </c>
      <c r="M322" s="287"/>
      <c r="N322" s="12">
        <f t="shared" ref="N322:N324" si="30">ROUND(J322*M322,0)</f>
        <v>0</v>
      </c>
      <c r="O322" s="12"/>
    </row>
    <row r="323" spans="1:15">
      <c r="A323" s="21" t="str">
        <f t="shared" si="21"/>
        <v/>
      </c>
      <c r="B323" s="152" t="str">
        <f>IF(AND(MONTH(E323)='IN-NX'!$J$5,'IN-NX'!$D$7=(D323&amp;"/"&amp;C323)),"x","")</f>
        <v/>
      </c>
      <c r="C323" s="149"/>
      <c r="D323" s="149"/>
      <c r="E323" s="45"/>
      <c r="F323" s="40"/>
      <c r="G323" s="16"/>
      <c r="H323" s="169"/>
      <c r="I323" s="169"/>
      <c r="J323" s="12"/>
      <c r="K323" s="12"/>
      <c r="L323" s="12">
        <f t="shared" ref="L323" si="31">ROUND(J323*K323,0)</f>
        <v>0</v>
      </c>
      <c r="M323" s="287"/>
      <c r="N323" s="12">
        <f t="shared" ref="N323" si="32">ROUND(J323*M323,0)</f>
        <v>0</v>
      </c>
      <c r="O323" s="12"/>
    </row>
    <row r="324" spans="1:15">
      <c r="A324" s="21" t="str">
        <f t="shared" si="21"/>
        <v/>
      </c>
      <c r="B324" s="152" t="str">
        <f>IF(AND(MONTH(E324)='IN-NX'!$J$5,'IN-NX'!$D$7=(D324&amp;"/"&amp;C324)),"x","")</f>
        <v/>
      </c>
      <c r="C324" s="149"/>
      <c r="D324" s="149"/>
      <c r="E324" s="45"/>
      <c r="F324" s="40"/>
      <c r="G324" s="16"/>
      <c r="H324" s="169"/>
      <c r="I324" s="169"/>
      <c r="J324" s="12"/>
      <c r="K324" s="12"/>
      <c r="L324" s="12">
        <f t="shared" si="29"/>
        <v>0</v>
      </c>
      <c r="M324" s="287"/>
      <c r="N324" s="12">
        <f t="shared" si="30"/>
        <v>0</v>
      </c>
      <c r="O324" s="12"/>
    </row>
    <row r="325" spans="1:15" s="210" customFormat="1">
      <c r="A325" s="21" t="str">
        <f t="shared" si="21"/>
        <v/>
      </c>
      <c r="B325" s="152" t="str">
        <f>IF(AND(MONTH(E325)='IN-NX'!$J$5,'IN-NX'!$D$7=(D325&amp;"/"&amp;C325)),"x","")</f>
        <v/>
      </c>
      <c r="C325" s="202"/>
      <c r="D325" s="202"/>
      <c r="E325" s="204"/>
      <c r="F325" s="205"/>
      <c r="G325" s="206"/>
      <c r="H325" s="207"/>
      <c r="I325" s="208"/>
      <c r="J325" s="209"/>
      <c r="K325" s="209"/>
      <c r="L325" s="209">
        <f t="shared" ref="L325:L370" si="33">ROUND(J325*K325,0)</f>
        <v>0</v>
      </c>
      <c r="M325" s="289"/>
      <c r="N325" s="209">
        <f t="shared" ref="N325:N370" si="34">ROUND(J325*M325,0)</f>
        <v>0</v>
      </c>
      <c r="O325" s="12"/>
    </row>
    <row r="326" spans="1:15" s="210" customFormat="1">
      <c r="A326" s="21" t="str">
        <f t="shared" si="21"/>
        <v/>
      </c>
      <c r="B326" s="152" t="str">
        <f>IF(AND(MONTH(E326)='IN-NX'!$J$5,'IN-NX'!$D$7=(D326&amp;"/"&amp;C326)),"x","")</f>
        <v/>
      </c>
      <c r="C326" s="202"/>
      <c r="D326" s="202"/>
      <c r="E326" s="204"/>
      <c r="F326" s="205"/>
      <c r="G326" s="206"/>
      <c r="H326" s="207"/>
      <c r="I326" s="208"/>
      <c r="J326" s="209"/>
      <c r="K326" s="209"/>
      <c r="L326" s="209">
        <f t="shared" si="33"/>
        <v>0</v>
      </c>
      <c r="M326" s="289"/>
      <c r="N326" s="209">
        <f t="shared" si="34"/>
        <v>0</v>
      </c>
      <c r="O326" s="12"/>
    </row>
    <row r="327" spans="1:15" s="210" customFormat="1">
      <c r="A327" s="21" t="str">
        <f t="shared" si="21"/>
        <v/>
      </c>
      <c r="B327" s="152" t="str">
        <f>IF(AND(MONTH(E327)='IN-NX'!$J$5,'IN-NX'!$D$7=(D327&amp;"/"&amp;C327)),"x","")</f>
        <v/>
      </c>
      <c r="C327" s="202"/>
      <c r="D327" s="202"/>
      <c r="E327" s="204"/>
      <c r="F327" s="205"/>
      <c r="G327" s="206"/>
      <c r="H327" s="211"/>
      <c r="I327" s="208"/>
      <c r="J327" s="209"/>
      <c r="K327" s="209"/>
      <c r="L327" s="209">
        <f t="shared" si="33"/>
        <v>0</v>
      </c>
      <c r="M327" s="289"/>
      <c r="N327" s="209">
        <f t="shared" si="34"/>
        <v>0</v>
      </c>
      <c r="O327" s="12"/>
    </row>
    <row r="328" spans="1:15" s="210" customFormat="1">
      <c r="A328" s="21" t="str">
        <f t="shared" si="21"/>
        <v/>
      </c>
      <c r="B328" s="152" t="str">
        <f>IF(AND(MONTH(E328)='IN-NX'!$J$5,'IN-NX'!$D$7=(D328&amp;"/"&amp;C328)),"x","")</f>
        <v/>
      </c>
      <c r="C328" s="202"/>
      <c r="D328" s="202"/>
      <c r="E328" s="204"/>
      <c r="F328" s="205"/>
      <c r="G328" s="206"/>
      <c r="H328" s="211"/>
      <c r="I328" s="208"/>
      <c r="J328" s="209"/>
      <c r="K328" s="209"/>
      <c r="L328" s="209">
        <f t="shared" si="33"/>
        <v>0</v>
      </c>
      <c r="M328" s="289"/>
      <c r="N328" s="209">
        <f t="shared" si="34"/>
        <v>0</v>
      </c>
      <c r="O328" s="12"/>
    </row>
    <row r="329" spans="1:15" s="210" customFormat="1">
      <c r="A329" s="21" t="str">
        <f t="shared" si="21"/>
        <v/>
      </c>
      <c r="B329" s="152" t="str">
        <f>IF(AND(MONTH(E329)='IN-NX'!$J$5,'IN-NX'!$D$7=(D329&amp;"/"&amp;C329)),"x","")</f>
        <v/>
      </c>
      <c r="C329" s="202"/>
      <c r="D329" s="202"/>
      <c r="E329" s="204"/>
      <c r="F329" s="205"/>
      <c r="G329" s="206"/>
      <c r="H329" s="211"/>
      <c r="I329" s="208"/>
      <c r="J329" s="209"/>
      <c r="K329" s="209"/>
      <c r="L329" s="209">
        <f t="shared" si="33"/>
        <v>0</v>
      </c>
      <c r="M329" s="289"/>
      <c r="N329" s="209">
        <f t="shared" si="34"/>
        <v>0</v>
      </c>
      <c r="O329" s="12"/>
    </row>
    <row r="330" spans="1:15" s="210" customFormat="1">
      <c r="A330" s="21" t="str">
        <f t="shared" si="21"/>
        <v/>
      </c>
      <c r="B330" s="152" t="str">
        <f>IF(AND(MONTH(E330)='IN-NX'!$J$5,'IN-NX'!$D$7=(D330&amp;"/"&amp;C330)),"x","")</f>
        <v/>
      </c>
      <c r="C330" s="202"/>
      <c r="D330" s="202"/>
      <c r="E330" s="204"/>
      <c r="F330" s="205"/>
      <c r="G330" s="206"/>
      <c r="H330" s="207"/>
      <c r="I330" s="208"/>
      <c r="J330" s="209"/>
      <c r="K330" s="209"/>
      <c r="L330" s="209">
        <f>ROUND(J330*K330,0)</f>
        <v>0</v>
      </c>
      <c r="M330" s="289"/>
      <c r="N330" s="209">
        <f>ROUND(J330*M330,0)</f>
        <v>0</v>
      </c>
      <c r="O330" s="12"/>
    </row>
    <row r="331" spans="1:15" s="210" customFormat="1">
      <c r="A331" s="21" t="str">
        <f t="shared" si="21"/>
        <v/>
      </c>
      <c r="B331" s="152" t="str">
        <f>IF(AND(MONTH(E331)='IN-NX'!$J$5,'IN-NX'!$D$7=(D331&amp;"/"&amp;C331)),"x","")</f>
        <v/>
      </c>
      <c r="C331" s="202"/>
      <c r="D331" s="202"/>
      <c r="E331" s="204"/>
      <c r="F331" s="205"/>
      <c r="G331" s="206"/>
      <c r="H331" s="207"/>
      <c r="I331" s="208"/>
      <c r="J331" s="209"/>
      <c r="K331" s="209"/>
      <c r="L331" s="209">
        <f t="shared" si="33"/>
        <v>0</v>
      </c>
      <c r="M331" s="289"/>
      <c r="N331" s="209">
        <f t="shared" si="34"/>
        <v>0</v>
      </c>
      <c r="O331" s="12"/>
    </row>
    <row r="332" spans="1:15" s="210" customFormat="1">
      <c r="A332" s="21" t="str">
        <f t="shared" si="21"/>
        <v/>
      </c>
      <c r="B332" s="152" t="str">
        <f>IF(AND(MONTH(E332)='IN-NX'!$J$5,'IN-NX'!$D$7=(D332&amp;"/"&amp;C332)),"x","")</f>
        <v/>
      </c>
      <c r="C332" s="202"/>
      <c r="D332" s="202"/>
      <c r="E332" s="204"/>
      <c r="F332" s="205"/>
      <c r="G332" s="206"/>
      <c r="H332" s="207"/>
      <c r="I332" s="208"/>
      <c r="J332" s="209"/>
      <c r="K332" s="209"/>
      <c r="L332" s="209">
        <f t="shared" si="33"/>
        <v>0</v>
      </c>
      <c r="M332" s="289"/>
      <c r="N332" s="209">
        <f t="shared" si="34"/>
        <v>0</v>
      </c>
      <c r="O332" s="12"/>
    </row>
    <row r="333" spans="1:15" s="210" customFormat="1">
      <c r="A333" s="21" t="str">
        <f t="shared" ref="A333:A396" si="35">IF(E333&lt;&gt;"",MONTH(E333),"")</f>
        <v/>
      </c>
      <c r="B333" s="152" t="str">
        <f>IF(AND(MONTH(E333)='IN-NX'!$J$5,'IN-NX'!$D$7=(D333&amp;"/"&amp;C333)),"x","")</f>
        <v/>
      </c>
      <c r="C333" s="202"/>
      <c r="D333" s="202"/>
      <c r="E333" s="204"/>
      <c r="F333" s="205"/>
      <c r="G333" s="206"/>
      <c r="H333" s="207"/>
      <c r="I333" s="208"/>
      <c r="J333" s="209"/>
      <c r="K333" s="209"/>
      <c r="L333" s="209">
        <f t="shared" si="33"/>
        <v>0</v>
      </c>
      <c r="M333" s="289"/>
      <c r="N333" s="209">
        <f t="shared" si="34"/>
        <v>0</v>
      </c>
      <c r="O333" s="12"/>
    </row>
    <row r="334" spans="1:15" s="210" customFormat="1">
      <c r="A334" s="21" t="str">
        <f t="shared" si="35"/>
        <v/>
      </c>
      <c r="B334" s="152" t="str">
        <f>IF(AND(MONTH(E334)='IN-NX'!$J$5,'IN-NX'!$D$7=(D334&amp;"/"&amp;C334)),"x","")</f>
        <v/>
      </c>
      <c r="C334" s="202"/>
      <c r="D334" s="202"/>
      <c r="E334" s="204"/>
      <c r="F334" s="205"/>
      <c r="G334" s="206"/>
      <c r="H334" s="207"/>
      <c r="I334" s="208"/>
      <c r="J334" s="209"/>
      <c r="K334" s="209"/>
      <c r="L334" s="209">
        <f>ROUND(J334*K334,0)</f>
        <v>0</v>
      </c>
      <c r="M334" s="289"/>
      <c r="N334" s="209">
        <f>ROUND(J334*M334,0)</f>
        <v>0</v>
      </c>
      <c r="O334" s="12"/>
    </row>
    <row r="335" spans="1:15" s="210" customFormat="1">
      <c r="A335" s="21" t="str">
        <f t="shared" si="35"/>
        <v/>
      </c>
      <c r="B335" s="152" t="str">
        <f>IF(AND(MONTH(E335)='IN-NX'!$J$5,'IN-NX'!$D$7=(D335&amp;"/"&amp;C335)),"x","")</f>
        <v/>
      </c>
      <c r="C335" s="202"/>
      <c r="D335" s="202"/>
      <c r="E335" s="204"/>
      <c r="F335" s="205"/>
      <c r="G335" s="206"/>
      <c r="H335" s="207"/>
      <c r="I335" s="208"/>
      <c r="J335" s="209"/>
      <c r="K335" s="209"/>
      <c r="L335" s="209">
        <f t="shared" si="33"/>
        <v>0</v>
      </c>
      <c r="M335" s="289"/>
      <c r="N335" s="209">
        <f t="shared" si="34"/>
        <v>0</v>
      </c>
      <c r="O335" s="12"/>
    </row>
    <row r="336" spans="1:15" s="210" customFormat="1">
      <c r="A336" s="21" t="str">
        <f t="shared" si="35"/>
        <v/>
      </c>
      <c r="B336" s="152" t="str">
        <f>IF(AND(MONTH(E336)='IN-NX'!$J$5,'IN-NX'!$D$7=(D336&amp;"/"&amp;C336)),"x","")</f>
        <v/>
      </c>
      <c r="C336" s="202"/>
      <c r="D336" s="202"/>
      <c r="E336" s="204"/>
      <c r="F336" s="205"/>
      <c r="G336" s="206"/>
      <c r="H336" s="207"/>
      <c r="I336" s="208"/>
      <c r="J336" s="209"/>
      <c r="K336" s="209"/>
      <c r="L336" s="209">
        <f t="shared" si="33"/>
        <v>0</v>
      </c>
      <c r="M336" s="289"/>
      <c r="N336" s="209">
        <f t="shared" si="34"/>
        <v>0</v>
      </c>
      <c r="O336" s="12"/>
    </row>
    <row r="337" spans="1:15" s="210" customFormat="1">
      <c r="A337" s="21" t="str">
        <f t="shared" si="35"/>
        <v/>
      </c>
      <c r="B337" s="152" t="str">
        <f>IF(AND(MONTH(E337)='IN-NX'!$J$5,'IN-NX'!$D$7=(D337&amp;"/"&amp;C337)),"x","")</f>
        <v/>
      </c>
      <c r="C337" s="202"/>
      <c r="D337" s="202"/>
      <c r="E337" s="204"/>
      <c r="F337" s="205"/>
      <c r="G337" s="206"/>
      <c r="H337" s="207"/>
      <c r="I337" s="208"/>
      <c r="J337" s="209"/>
      <c r="K337" s="209"/>
      <c r="L337" s="209">
        <f t="shared" si="33"/>
        <v>0</v>
      </c>
      <c r="M337" s="289"/>
      <c r="N337" s="209">
        <f t="shared" si="34"/>
        <v>0</v>
      </c>
      <c r="O337" s="12"/>
    </row>
    <row r="338" spans="1:15" s="210" customFormat="1">
      <c r="A338" s="21" t="str">
        <f t="shared" si="35"/>
        <v/>
      </c>
      <c r="B338" s="152" t="str">
        <f>IF(AND(MONTH(E338)='IN-NX'!$J$5,'IN-NX'!$D$7=(D338&amp;"/"&amp;C338)),"x","")</f>
        <v/>
      </c>
      <c r="C338" s="202"/>
      <c r="D338" s="202"/>
      <c r="E338" s="204"/>
      <c r="F338" s="205"/>
      <c r="G338" s="206"/>
      <c r="H338" s="211"/>
      <c r="I338" s="208"/>
      <c r="J338" s="209"/>
      <c r="K338" s="209"/>
      <c r="L338" s="209">
        <f>ROUND(J338*K338,0)</f>
        <v>0</v>
      </c>
      <c r="M338" s="289"/>
      <c r="N338" s="209">
        <f>ROUND(J338*M338,0)</f>
        <v>0</v>
      </c>
      <c r="O338" s="12"/>
    </row>
    <row r="339" spans="1:15" s="210" customFormat="1">
      <c r="A339" s="21" t="str">
        <f t="shared" si="35"/>
        <v/>
      </c>
      <c r="B339" s="152" t="str">
        <f>IF(AND(MONTH(E339)='IN-NX'!$J$5,'IN-NX'!$D$7=(D339&amp;"/"&amp;C339)),"x","")</f>
        <v/>
      </c>
      <c r="C339" s="202"/>
      <c r="D339" s="202"/>
      <c r="E339" s="204"/>
      <c r="F339" s="205"/>
      <c r="G339" s="206"/>
      <c r="H339" s="211"/>
      <c r="I339" s="208"/>
      <c r="J339" s="209"/>
      <c r="K339" s="209"/>
      <c r="L339" s="209">
        <f t="shared" si="33"/>
        <v>0</v>
      </c>
      <c r="M339" s="289"/>
      <c r="N339" s="209">
        <f t="shared" si="34"/>
        <v>0</v>
      </c>
      <c r="O339" s="12"/>
    </row>
    <row r="340" spans="1:15" s="210" customFormat="1">
      <c r="A340" s="21" t="str">
        <f t="shared" si="35"/>
        <v/>
      </c>
      <c r="B340" s="152" t="str">
        <f>IF(AND(MONTH(E340)='IN-NX'!$J$5,'IN-NX'!$D$7=(D340&amp;"/"&amp;C340)),"x","")</f>
        <v/>
      </c>
      <c r="C340" s="202"/>
      <c r="D340" s="202"/>
      <c r="E340" s="204"/>
      <c r="F340" s="205"/>
      <c r="G340" s="206"/>
      <c r="H340" s="211"/>
      <c r="I340" s="208"/>
      <c r="J340" s="209"/>
      <c r="K340" s="209"/>
      <c r="L340" s="209">
        <f t="shared" si="33"/>
        <v>0</v>
      </c>
      <c r="M340" s="289"/>
      <c r="N340" s="209">
        <f t="shared" si="34"/>
        <v>0</v>
      </c>
      <c r="O340" s="12"/>
    </row>
    <row r="341" spans="1:15" s="210" customFormat="1">
      <c r="A341" s="21" t="str">
        <f t="shared" si="35"/>
        <v/>
      </c>
      <c r="B341" s="152" t="str">
        <f>IF(AND(MONTH(E341)='IN-NX'!$J$5,'IN-NX'!$D$7=(D341&amp;"/"&amp;C341)),"x","")</f>
        <v/>
      </c>
      <c r="C341" s="202"/>
      <c r="D341" s="202"/>
      <c r="E341" s="204"/>
      <c r="F341" s="205"/>
      <c r="G341" s="206"/>
      <c r="H341" s="211"/>
      <c r="I341" s="208"/>
      <c r="J341" s="209"/>
      <c r="K341" s="209"/>
      <c r="L341" s="209">
        <f t="shared" si="33"/>
        <v>0</v>
      </c>
      <c r="M341" s="289"/>
      <c r="N341" s="209">
        <f t="shared" si="34"/>
        <v>0</v>
      </c>
      <c r="O341" s="12"/>
    </row>
    <row r="342" spans="1:15" s="210" customFormat="1">
      <c r="A342" s="21" t="str">
        <f t="shared" si="35"/>
        <v/>
      </c>
      <c r="B342" s="152" t="str">
        <f>IF(AND(MONTH(E342)='IN-NX'!$J$5,'IN-NX'!$D$7=(D342&amp;"/"&amp;C342)),"x","")</f>
        <v/>
      </c>
      <c r="C342" s="202"/>
      <c r="D342" s="202"/>
      <c r="E342" s="204"/>
      <c r="F342" s="205"/>
      <c r="G342" s="206"/>
      <c r="H342" s="207"/>
      <c r="I342" s="208"/>
      <c r="J342" s="209"/>
      <c r="K342" s="209"/>
      <c r="L342" s="209">
        <f t="shared" si="33"/>
        <v>0</v>
      </c>
      <c r="M342" s="289"/>
      <c r="N342" s="209">
        <f t="shared" si="34"/>
        <v>0</v>
      </c>
      <c r="O342" s="12"/>
    </row>
    <row r="343" spans="1:15" s="210" customFormat="1">
      <c r="A343" s="21" t="str">
        <f t="shared" si="35"/>
        <v/>
      </c>
      <c r="B343" s="152" t="str">
        <f>IF(AND(MONTH(E343)='IN-NX'!$J$5,'IN-NX'!$D$7=(D343&amp;"/"&amp;C343)),"x","")</f>
        <v/>
      </c>
      <c r="C343" s="202"/>
      <c r="D343" s="202"/>
      <c r="E343" s="204"/>
      <c r="F343" s="205"/>
      <c r="G343" s="206"/>
      <c r="H343" s="207"/>
      <c r="I343" s="208"/>
      <c r="J343" s="209"/>
      <c r="K343" s="209"/>
      <c r="L343" s="209">
        <f t="shared" si="33"/>
        <v>0</v>
      </c>
      <c r="M343" s="289"/>
      <c r="N343" s="209">
        <f t="shared" si="34"/>
        <v>0</v>
      </c>
      <c r="O343" s="12"/>
    </row>
    <row r="344" spans="1:15" s="210" customFormat="1">
      <c r="A344" s="21" t="str">
        <f t="shared" si="35"/>
        <v/>
      </c>
      <c r="B344" s="152" t="str">
        <f>IF(AND(MONTH(E344)='IN-NX'!$J$5,'IN-NX'!$D$7=(D344&amp;"/"&amp;C344)),"x","")</f>
        <v/>
      </c>
      <c r="C344" s="202"/>
      <c r="D344" s="202"/>
      <c r="E344" s="204"/>
      <c r="F344" s="205"/>
      <c r="G344" s="206"/>
      <c r="H344" s="211"/>
      <c r="I344" s="208"/>
      <c r="J344" s="209"/>
      <c r="K344" s="209"/>
      <c r="L344" s="209">
        <f t="shared" si="33"/>
        <v>0</v>
      </c>
      <c r="M344" s="289"/>
      <c r="N344" s="209">
        <f t="shared" si="34"/>
        <v>0</v>
      </c>
      <c r="O344" s="12"/>
    </row>
    <row r="345" spans="1:15" s="210" customFormat="1">
      <c r="A345" s="21" t="str">
        <f t="shared" si="35"/>
        <v/>
      </c>
      <c r="B345" s="152" t="str">
        <f>IF(AND(MONTH(E345)='IN-NX'!$J$5,'IN-NX'!$D$7=(D345&amp;"/"&amp;C345)),"x","")</f>
        <v/>
      </c>
      <c r="C345" s="202"/>
      <c r="D345" s="202"/>
      <c r="E345" s="204"/>
      <c r="F345" s="205"/>
      <c r="G345" s="206"/>
      <c r="H345" s="211"/>
      <c r="I345" s="208"/>
      <c r="J345" s="209"/>
      <c r="K345" s="209"/>
      <c r="L345" s="209">
        <f t="shared" si="33"/>
        <v>0</v>
      </c>
      <c r="M345" s="289"/>
      <c r="N345" s="209">
        <f t="shared" si="34"/>
        <v>0</v>
      </c>
      <c r="O345" s="12"/>
    </row>
    <row r="346" spans="1:15" s="210" customFormat="1">
      <c r="A346" s="21" t="str">
        <f t="shared" si="35"/>
        <v/>
      </c>
      <c r="B346" s="152" t="str">
        <f>IF(AND(MONTH(E346)='IN-NX'!$J$5,'IN-NX'!$D$7=(D346&amp;"/"&amp;C346)),"x","")</f>
        <v/>
      </c>
      <c r="C346" s="202"/>
      <c r="D346" s="202"/>
      <c r="E346" s="204"/>
      <c r="F346" s="205"/>
      <c r="G346" s="206"/>
      <c r="H346" s="211"/>
      <c r="I346" s="208"/>
      <c r="J346" s="209"/>
      <c r="K346" s="209"/>
      <c r="L346" s="209">
        <f t="shared" si="33"/>
        <v>0</v>
      </c>
      <c r="M346" s="289"/>
      <c r="N346" s="209">
        <f t="shared" si="34"/>
        <v>0</v>
      </c>
      <c r="O346" s="12"/>
    </row>
    <row r="347" spans="1:15" s="210" customFormat="1">
      <c r="A347" s="21" t="str">
        <f t="shared" si="35"/>
        <v/>
      </c>
      <c r="B347" s="152" t="str">
        <f>IF(AND(MONTH(E347)='IN-NX'!$J$5,'IN-NX'!$D$7=(D347&amp;"/"&amp;C347)),"x","")</f>
        <v/>
      </c>
      <c r="C347" s="202"/>
      <c r="D347" s="202"/>
      <c r="E347" s="204"/>
      <c r="F347" s="205"/>
      <c r="G347" s="206"/>
      <c r="H347" s="211"/>
      <c r="I347" s="208"/>
      <c r="J347" s="209"/>
      <c r="K347" s="209"/>
      <c r="L347" s="209">
        <f t="shared" si="33"/>
        <v>0</v>
      </c>
      <c r="M347" s="289"/>
      <c r="N347" s="209">
        <f t="shared" si="34"/>
        <v>0</v>
      </c>
      <c r="O347" s="12"/>
    </row>
    <row r="348" spans="1:15" s="210" customFormat="1">
      <c r="A348" s="21" t="str">
        <f t="shared" si="35"/>
        <v/>
      </c>
      <c r="B348" s="152" t="str">
        <f>IF(AND(MONTH(E348)='IN-NX'!$J$5,'IN-NX'!$D$7=(D348&amp;"/"&amp;C348)),"x","")</f>
        <v/>
      </c>
      <c r="C348" s="202"/>
      <c r="D348" s="202"/>
      <c r="E348" s="204"/>
      <c r="F348" s="205"/>
      <c r="G348" s="206"/>
      <c r="H348" s="211"/>
      <c r="I348" s="208"/>
      <c r="J348" s="209"/>
      <c r="K348" s="209"/>
      <c r="L348" s="209">
        <f t="shared" si="33"/>
        <v>0</v>
      </c>
      <c r="M348" s="289"/>
      <c r="N348" s="209">
        <f t="shared" si="34"/>
        <v>0</v>
      </c>
      <c r="O348" s="12"/>
    </row>
    <row r="349" spans="1:15" s="210" customFormat="1">
      <c r="A349" s="21" t="str">
        <f t="shared" si="35"/>
        <v/>
      </c>
      <c r="B349" s="152" t="str">
        <f>IF(AND(MONTH(E349)='IN-NX'!$J$5,'IN-NX'!$D$7=(D349&amp;"/"&amp;C349)),"x","")</f>
        <v/>
      </c>
      <c r="C349" s="202"/>
      <c r="D349" s="202"/>
      <c r="E349" s="204"/>
      <c r="F349" s="205"/>
      <c r="G349" s="206"/>
      <c r="H349" s="211"/>
      <c r="I349" s="208"/>
      <c r="J349" s="209"/>
      <c r="K349" s="209"/>
      <c r="L349" s="209">
        <f t="shared" si="33"/>
        <v>0</v>
      </c>
      <c r="M349" s="289"/>
      <c r="N349" s="209">
        <f t="shared" si="34"/>
        <v>0</v>
      </c>
      <c r="O349" s="12"/>
    </row>
    <row r="350" spans="1:15" s="210" customFormat="1">
      <c r="A350" s="21" t="str">
        <f t="shared" si="35"/>
        <v/>
      </c>
      <c r="B350" s="152" t="str">
        <f>IF(AND(MONTH(E350)='IN-NX'!$J$5,'IN-NX'!$D$7=(D350&amp;"/"&amp;C350)),"x","")</f>
        <v/>
      </c>
      <c r="C350" s="202"/>
      <c r="D350" s="202"/>
      <c r="E350" s="204"/>
      <c r="F350" s="205"/>
      <c r="G350" s="206"/>
      <c r="H350" s="211"/>
      <c r="I350" s="208"/>
      <c r="J350" s="209"/>
      <c r="K350" s="209"/>
      <c r="L350" s="209">
        <f t="shared" si="33"/>
        <v>0</v>
      </c>
      <c r="M350" s="289"/>
      <c r="N350" s="209">
        <f t="shared" si="34"/>
        <v>0</v>
      </c>
      <c r="O350" s="12"/>
    </row>
    <row r="351" spans="1:15" s="210" customFormat="1">
      <c r="A351" s="21" t="str">
        <f t="shared" si="35"/>
        <v/>
      </c>
      <c r="B351" s="152" t="str">
        <f>IF(AND(MONTH(E351)='IN-NX'!$J$5,'IN-NX'!$D$7=(D351&amp;"/"&amp;C351)),"x","")</f>
        <v/>
      </c>
      <c r="C351" s="202"/>
      <c r="D351" s="202"/>
      <c r="E351" s="204"/>
      <c r="F351" s="205"/>
      <c r="G351" s="206"/>
      <c r="H351" s="211"/>
      <c r="I351" s="208"/>
      <c r="J351" s="209"/>
      <c r="K351" s="209"/>
      <c r="L351" s="209">
        <f>ROUND(J351*K351,0)</f>
        <v>0</v>
      </c>
      <c r="M351" s="289"/>
      <c r="N351" s="209">
        <f>ROUND(J351*M351,0)</f>
        <v>0</v>
      </c>
      <c r="O351" s="12"/>
    </row>
    <row r="352" spans="1:15" s="210" customFormat="1">
      <c r="A352" s="21" t="str">
        <f t="shared" si="35"/>
        <v/>
      </c>
      <c r="B352" s="152" t="str">
        <f>IF(AND(MONTH(E352)='IN-NX'!$J$5,'IN-NX'!$D$7=(D352&amp;"/"&amp;C352)),"x","")</f>
        <v/>
      </c>
      <c r="C352" s="202"/>
      <c r="D352" s="202"/>
      <c r="E352" s="204"/>
      <c r="F352" s="205"/>
      <c r="G352" s="206"/>
      <c r="H352" s="211"/>
      <c r="I352" s="208"/>
      <c r="J352" s="209"/>
      <c r="K352" s="209"/>
      <c r="L352" s="209">
        <f t="shared" si="33"/>
        <v>0</v>
      </c>
      <c r="M352" s="289"/>
      <c r="N352" s="209">
        <f t="shared" si="34"/>
        <v>0</v>
      </c>
      <c r="O352" s="12"/>
    </row>
    <row r="353" spans="1:15" s="210" customFormat="1">
      <c r="A353" s="21" t="str">
        <f t="shared" si="35"/>
        <v/>
      </c>
      <c r="B353" s="152" t="str">
        <f>IF(AND(MONTH(E353)='IN-NX'!$J$5,'IN-NX'!$D$7=(D353&amp;"/"&amp;C353)),"x","")</f>
        <v/>
      </c>
      <c r="C353" s="202"/>
      <c r="D353" s="202"/>
      <c r="E353" s="204"/>
      <c r="F353" s="205"/>
      <c r="G353" s="206"/>
      <c r="H353" s="211"/>
      <c r="I353" s="208"/>
      <c r="J353" s="209"/>
      <c r="K353" s="209"/>
      <c r="L353" s="209">
        <f t="shared" si="33"/>
        <v>0</v>
      </c>
      <c r="M353" s="289"/>
      <c r="N353" s="209">
        <f t="shared" si="34"/>
        <v>0</v>
      </c>
      <c r="O353" s="12"/>
    </row>
    <row r="354" spans="1:15" s="210" customFormat="1">
      <c r="A354" s="21" t="str">
        <f t="shared" si="35"/>
        <v/>
      </c>
      <c r="B354" s="152" t="str">
        <f>IF(AND(MONTH(E354)='IN-NX'!$J$5,'IN-NX'!$D$7=(D354&amp;"/"&amp;C354)),"x","")</f>
        <v/>
      </c>
      <c r="C354" s="202"/>
      <c r="D354" s="202"/>
      <c r="E354" s="204"/>
      <c r="F354" s="205"/>
      <c r="G354" s="206"/>
      <c r="H354" s="211"/>
      <c r="I354" s="208"/>
      <c r="J354" s="209"/>
      <c r="K354" s="209"/>
      <c r="L354" s="209">
        <f t="shared" si="33"/>
        <v>0</v>
      </c>
      <c r="M354" s="289"/>
      <c r="N354" s="209">
        <f t="shared" si="34"/>
        <v>0</v>
      </c>
      <c r="O354" s="12"/>
    </row>
    <row r="355" spans="1:15" s="210" customFormat="1">
      <c r="A355" s="21" t="str">
        <f t="shared" si="35"/>
        <v/>
      </c>
      <c r="B355" s="152" t="str">
        <f>IF(AND(MONTH(E355)='IN-NX'!$J$5,'IN-NX'!$D$7=(D355&amp;"/"&amp;C355)),"x","")</f>
        <v/>
      </c>
      <c r="C355" s="202"/>
      <c r="D355" s="203"/>
      <c r="E355" s="204"/>
      <c r="F355" s="205"/>
      <c r="G355" s="206"/>
      <c r="H355" s="207"/>
      <c r="I355" s="208"/>
      <c r="J355" s="209"/>
      <c r="K355" s="209"/>
      <c r="L355" s="209">
        <f t="shared" si="33"/>
        <v>0</v>
      </c>
      <c r="M355" s="289"/>
      <c r="N355" s="209">
        <f t="shared" si="34"/>
        <v>0</v>
      </c>
      <c r="O355" s="12"/>
    </row>
    <row r="356" spans="1:15" s="210" customFormat="1">
      <c r="A356" s="21" t="str">
        <f t="shared" si="35"/>
        <v/>
      </c>
      <c r="B356" s="152" t="str">
        <f>IF(AND(MONTH(E356)='IN-NX'!$J$5,'IN-NX'!$D$7=(D356&amp;"/"&amp;C356)),"x","")</f>
        <v/>
      </c>
      <c r="C356" s="202"/>
      <c r="D356" s="202"/>
      <c r="E356" s="204"/>
      <c r="F356" s="205"/>
      <c r="G356" s="206"/>
      <c r="H356" s="211"/>
      <c r="I356" s="208"/>
      <c r="J356" s="209"/>
      <c r="K356" s="209"/>
      <c r="L356" s="209">
        <f t="shared" si="33"/>
        <v>0</v>
      </c>
      <c r="M356" s="289"/>
      <c r="N356" s="209">
        <f t="shared" si="34"/>
        <v>0</v>
      </c>
      <c r="O356" s="12"/>
    </row>
    <row r="357" spans="1:15" s="210" customFormat="1">
      <c r="A357" s="21" t="str">
        <f t="shared" si="35"/>
        <v/>
      </c>
      <c r="B357" s="152" t="str">
        <f>IF(AND(MONTH(E357)='IN-NX'!$J$5,'IN-NX'!$D$7=(D357&amp;"/"&amp;C357)),"x","")</f>
        <v/>
      </c>
      <c r="C357" s="202"/>
      <c r="D357" s="203"/>
      <c r="E357" s="204"/>
      <c r="F357" s="205"/>
      <c r="G357" s="206"/>
      <c r="H357" s="207"/>
      <c r="I357" s="208"/>
      <c r="J357" s="209"/>
      <c r="K357" s="209"/>
      <c r="L357" s="209">
        <f t="shared" si="33"/>
        <v>0</v>
      </c>
      <c r="M357" s="289"/>
      <c r="N357" s="209">
        <f t="shared" si="34"/>
        <v>0</v>
      </c>
      <c r="O357" s="12"/>
    </row>
    <row r="358" spans="1:15" s="210" customFormat="1">
      <c r="A358" s="21" t="str">
        <f t="shared" si="35"/>
        <v/>
      </c>
      <c r="B358" s="152" t="str">
        <f>IF(AND(MONTH(E358)='IN-NX'!$J$5,'IN-NX'!$D$7=(D358&amp;"/"&amp;C358)),"x","")</f>
        <v/>
      </c>
      <c r="C358" s="202"/>
      <c r="D358" s="203"/>
      <c r="E358" s="204"/>
      <c r="F358" s="205"/>
      <c r="G358" s="206"/>
      <c r="H358" s="207"/>
      <c r="I358" s="208"/>
      <c r="J358" s="209"/>
      <c r="K358" s="209"/>
      <c r="L358" s="209">
        <f t="shared" si="33"/>
        <v>0</v>
      </c>
      <c r="M358" s="289"/>
      <c r="N358" s="209">
        <f t="shared" si="34"/>
        <v>0</v>
      </c>
      <c r="O358" s="12"/>
    </row>
    <row r="359" spans="1:15" s="210" customFormat="1">
      <c r="A359" s="21" t="str">
        <f t="shared" si="35"/>
        <v/>
      </c>
      <c r="B359" s="152" t="str">
        <f>IF(AND(MONTH(E359)='IN-NX'!$J$5,'IN-NX'!$D$7=(D359&amp;"/"&amp;C359)),"x","")</f>
        <v/>
      </c>
      <c r="C359" s="202"/>
      <c r="D359" s="203"/>
      <c r="E359" s="204"/>
      <c r="F359" s="205"/>
      <c r="G359" s="206"/>
      <c r="H359" s="207"/>
      <c r="I359" s="208"/>
      <c r="J359" s="209"/>
      <c r="K359" s="209"/>
      <c r="L359" s="209">
        <f t="shared" si="33"/>
        <v>0</v>
      </c>
      <c r="M359" s="289"/>
      <c r="N359" s="209">
        <f t="shared" si="34"/>
        <v>0</v>
      </c>
      <c r="O359" s="12"/>
    </row>
    <row r="360" spans="1:15" s="210" customFormat="1">
      <c r="A360" s="21" t="str">
        <f t="shared" si="35"/>
        <v/>
      </c>
      <c r="B360" s="152" t="str">
        <f>IF(AND(MONTH(E360)='IN-NX'!$J$5,'IN-NX'!$D$7=(D360&amp;"/"&amp;C360)),"x","")</f>
        <v/>
      </c>
      <c r="C360" s="202"/>
      <c r="D360" s="203"/>
      <c r="E360" s="204"/>
      <c r="F360" s="205"/>
      <c r="G360" s="206"/>
      <c r="H360" s="207"/>
      <c r="I360" s="208"/>
      <c r="J360" s="209"/>
      <c r="K360" s="209"/>
      <c r="L360" s="209">
        <f t="shared" si="33"/>
        <v>0</v>
      </c>
      <c r="M360" s="289"/>
      <c r="N360" s="209">
        <f t="shared" si="34"/>
        <v>0</v>
      </c>
      <c r="O360" s="12"/>
    </row>
    <row r="361" spans="1:15" s="210" customFormat="1">
      <c r="A361" s="21" t="str">
        <f t="shared" si="35"/>
        <v/>
      </c>
      <c r="B361" s="152" t="str">
        <f>IF(AND(MONTH(E361)='IN-NX'!$J$5,'IN-NX'!$D$7=(D361&amp;"/"&amp;C361)),"x","")</f>
        <v/>
      </c>
      <c r="C361" s="202"/>
      <c r="D361" s="203"/>
      <c r="E361" s="204"/>
      <c r="F361" s="205"/>
      <c r="G361" s="206"/>
      <c r="H361" s="207"/>
      <c r="I361" s="208"/>
      <c r="J361" s="209"/>
      <c r="K361" s="209"/>
      <c r="L361" s="209">
        <f t="shared" si="33"/>
        <v>0</v>
      </c>
      <c r="M361" s="289"/>
      <c r="N361" s="209">
        <f t="shared" si="34"/>
        <v>0</v>
      </c>
      <c r="O361" s="12"/>
    </row>
    <row r="362" spans="1:15" s="210" customFormat="1">
      <c r="A362" s="21" t="str">
        <f t="shared" si="35"/>
        <v/>
      </c>
      <c r="B362" s="152" t="str">
        <f>IF(AND(MONTH(E362)='IN-NX'!$J$5,'IN-NX'!$D$7=(D362&amp;"/"&amp;C362)),"x","")</f>
        <v/>
      </c>
      <c r="C362" s="202"/>
      <c r="D362" s="203"/>
      <c r="E362" s="204"/>
      <c r="F362" s="205"/>
      <c r="G362" s="206"/>
      <c r="H362" s="207"/>
      <c r="I362" s="208"/>
      <c r="J362" s="209"/>
      <c r="K362" s="209"/>
      <c r="L362" s="209">
        <f t="shared" si="33"/>
        <v>0</v>
      </c>
      <c r="M362" s="289"/>
      <c r="N362" s="209">
        <f t="shared" si="34"/>
        <v>0</v>
      </c>
      <c r="O362" s="12"/>
    </row>
    <row r="363" spans="1:15" s="210" customFormat="1">
      <c r="A363" s="21" t="str">
        <f t="shared" si="35"/>
        <v/>
      </c>
      <c r="B363" s="152" t="str">
        <f>IF(AND(MONTH(E363)='IN-NX'!$J$5,'IN-NX'!$D$7=(D363&amp;"/"&amp;C363)),"x","")</f>
        <v/>
      </c>
      <c r="C363" s="202"/>
      <c r="D363" s="202"/>
      <c r="E363" s="204"/>
      <c r="F363" s="205"/>
      <c r="G363" s="206"/>
      <c r="H363" s="211"/>
      <c r="I363" s="208"/>
      <c r="J363" s="209"/>
      <c r="K363" s="209"/>
      <c r="L363" s="209">
        <f t="shared" si="33"/>
        <v>0</v>
      </c>
      <c r="M363" s="289"/>
      <c r="N363" s="209">
        <f t="shared" si="34"/>
        <v>0</v>
      </c>
      <c r="O363" s="12"/>
    </row>
    <row r="364" spans="1:15" s="210" customFormat="1">
      <c r="A364" s="21" t="str">
        <f t="shared" si="35"/>
        <v/>
      </c>
      <c r="B364" s="152" t="str">
        <f>IF(AND(MONTH(E364)='IN-NX'!$J$5,'IN-NX'!$D$7=(D364&amp;"/"&amp;C364)),"x","")</f>
        <v/>
      </c>
      <c r="C364" s="202"/>
      <c r="D364" s="202"/>
      <c r="E364" s="204"/>
      <c r="F364" s="205"/>
      <c r="G364" s="206"/>
      <c r="H364" s="211"/>
      <c r="I364" s="208"/>
      <c r="J364" s="209"/>
      <c r="K364" s="209"/>
      <c r="L364" s="209">
        <f t="shared" si="33"/>
        <v>0</v>
      </c>
      <c r="M364" s="289"/>
      <c r="N364" s="209">
        <f t="shared" si="34"/>
        <v>0</v>
      </c>
      <c r="O364" s="12"/>
    </row>
    <row r="365" spans="1:15" s="210" customFormat="1">
      <c r="A365" s="21" t="str">
        <f t="shared" si="35"/>
        <v/>
      </c>
      <c r="B365" s="152" t="str">
        <f>IF(AND(MONTH(E365)='IN-NX'!$J$5,'IN-NX'!$D$7=(D365&amp;"/"&amp;C365)),"x","")</f>
        <v/>
      </c>
      <c r="C365" s="202"/>
      <c r="D365" s="202"/>
      <c r="E365" s="204"/>
      <c r="F365" s="205"/>
      <c r="G365" s="206"/>
      <c r="H365" s="211"/>
      <c r="I365" s="208"/>
      <c r="J365" s="209"/>
      <c r="K365" s="209"/>
      <c r="L365" s="209">
        <f t="shared" si="33"/>
        <v>0</v>
      </c>
      <c r="M365" s="289"/>
      <c r="N365" s="209">
        <f t="shared" si="34"/>
        <v>0</v>
      </c>
      <c r="O365" s="12"/>
    </row>
    <row r="366" spans="1:15" s="210" customFormat="1">
      <c r="A366" s="21" t="str">
        <f t="shared" si="35"/>
        <v/>
      </c>
      <c r="B366" s="152" t="str">
        <f>IF(AND(MONTH(E366)='IN-NX'!$J$5,'IN-NX'!$D$7=(D366&amp;"/"&amp;C366)),"x","")</f>
        <v/>
      </c>
      <c r="C366" s="202"/>
      <c r="D366" s="202"/>
      <c r="E366" s="204"/>
      <c r="F366" s="205"/>
      <c r="G366" s="206"/>
      <c r="H366" s="211"/>
      <c r="I366" s="208"/>
      <c r="J366" s="209"/>
      <c r="K366" s="209"/>
      <c r="L366" s="209">
        <f t="shared" si="33"/>
        <v>0</v>
      </c>
      <c r="M366" s="289"/>
      <c r="N366" s="209">
        <f t="shared" si="34"/>
        <v>0</v>
      </c>
      <c r="O366" s="12"/>
    </row>
    <row r="367" spans="1:15" s="210" customFormat="1">
      <c r="A367" s="21" t="str">
        <f t="shared" si="35"/>
        <v/>
      </c>
      <c r="B367" s="152" t="str">
        <f>IF(AND(MONTH(E367)='IN-NX'!$J$5,'IN-NX'!$D$7=(D367&amp;"/"&amp;C367)),"x","")</f>
        <v/>
      </c>
      <c r="C367" s="202"/>
      <c r="D367" s="202"/>
      <c r="E367" s="204"/>
      <c r="F367" s="205"/>
      <c r="G367" s="206"/>
      <c r="H367" s="211"/>
      <c r="I367" s="208"/>
      <c r="J367" s="209"/>
      <c r="K367" s="209"/>
      <c r="L367" s="209">
        <f t="shared" si="33"/>
        <v>0</v>
      </c>
      <c r="M367" s="289"/>
      <c r="N367" s="209">
        <f t="shared" si="34"/>
        <v>0</v>
      </c>
      <c r="O367" s="12"/>
    </row>
    <row r="368" spans="1:15" s="210" customFormat="1">
      <c r="A368" s="21" t="str">
        <f t="shared" si="35"/>
        <v/>
      </c>
      <c r="B368" s="152" t="str">
        <f>IF(AND(MONTH(E368)='IN-NX'!$J$5,'IN-NX'!$D$7=(D368&amp;"/"&amp;C368)),"x","")</f>
        <v/>
      </c>
      <c r="C368" s="202"/>
      <c r="D368" s="202"/>
      <c r="E368" s="204"/>
      <c r="F368" s="205"/>
      <c r="G368" s="206"/>
      <c r="H368" s="211"/>
      <c r="I368" s="208"/>
      <c r="J368" s="209"/>
      <c r="K368" s="209"/>
      <c r="L368" s="209">
        <f t="shared" si="33"/>
        <v>0</v>
      </c>
      <c r="M368" s="289"/>
      <c r="N368" s="209">
        <f t="shared" si="34"/>
        <v>0</v>
      </c>
      <c r="O368" s="12"/>
    </row>
    <row r="369" spans="1:15" s="210" customFormat="1">
      <c r="A369" s="21" t="str">
        <f t="shared" si="35"/>
        <v/>
      </c>
      <c r="B369" s="152" t="str">
        <f>IF(AND(MONTH(E369)='IN-NX'!$J$5,'IN-NX'!$D$7=(D369&amp;"/"&amp;C369)),"x","")</f>
        <v/>
      </c>
      <c r="C369" s="203"/>
      <c r="D369" s="203"/>
      <c r="E369" s="204"/>
      <c r="F369" s="205"/>
      <c r="G369" s="206"/>
      <c r="H369" s="207"/>
      <c r="I369" s="208"/>
      <c r="J369" s="209"/>
      <c r="K369" s="209"/>
      <c r="L369" s="209">
        <f t="shared" si="33"/>
        <v>0</v>
      </c>
      <c r="M369" s="289"/>
      <c r="N369" s="209">
        <f t="shared" si="34"/>
        <v>0</v>
      </c>
      <c r="O369" s="12"/>
    </row>
    <row r="370" spans="1:15" s="210" customFormat="1">
      <c r="A370" s="21" t="str">
        <f t="shared" si="35"/>
        <v/>
      </c>
      <c r="B370" s="152" t="str">
        <f>IF(AND(MONTH(E370)='IN-NX'!$J$5,'IN-NX'!$D$7=(D370&amp;"/"&amp;C370)),"x","")</f>
        <v/>
      </c>
      <c r="C370" s="203"/>
      <c r="D370" s="203"/>
      <c r="E370" s="204"/>
      <c r="F370" s="205"/>
      <c r="G370" s="206"/>
      <c r="H370" s="207"/>
      <c r="I370" s="208"/>
      <c r="J370" s="209"/>
      <c r="K370" s="209"/>
      <c r="L370" s="209">
        <f t="shared" si="33"/>
        <v>0</v>
      </c>
      <c r="M370" s="289"/>
      <c r="N370" s="209">
        <f t="shared" si="34"/>
        <v>0</v>
      </c>
      <c r="O370" s="12"/>
    </row>
    <row r="371" spans="1:15" s="210" customFormat="1">
      <c r="A371" s="21" t="str">
        <f t="shared" si="35"/>
        <v/>
      </c>
      <c r="B371" s="152" t="str">
        <f>IF(AND(MONTH(E371)='IN-NX'!$J$5,'IN-NX'!$D$7=(D371&amp;"/"&amp;C371)),"x","")</f>
        <v/>
      </c>
      <c r="C371" s="203"/>
      <c r="D371" s="203"/>
      <c r="E371" s="204"/>
      <c r="F371" s="205"/>
      <c r="G371" s="206"/>
      <c r="H371" s="207"/>
      <c r="I371" s="208"/>
      <c r="J371" s="209"/>
      <c r="K371" s="209"/>
      <c r="L371" s="209">
        <f t="shared" ref="L371:L377" si="36">ROUND(J371*K371,0)</f>
        <v>0</v>
      </c>
      <c r="M371" s="289"/>
      <c r="N371" s="209">
        <f t="shared" ref="N371:N377" si="37">ROUND(J371*M371,0)</f>
        <v>0</v>
      </c>
      <c r="O371" s="12"/>
    </row>
    <row r="372" spans="1:15" s="210" customFormat="1">
      <c r="A372" s="21" t="str">
        <f t="shared" si="35"/>
        <v/>
      </c>
      <c r="B372" s="152" t="str">
        <f>IF(AND(MONTH(E372)='IN-NX'!$J$5,'IN-NX'!$D$7=(D372&amp;"/"&amp;C372)),"x","")</f>
        <v/>
      </c>
      <c r="C372" s="203"/>
      <c r="D372" s="203"/>
      <c r="E372" s="204"/>
      <c r="F372" s="205"/>
      <c r="G372" s="206"/>
      <c r="H372" s="207"/>
      <c r="I372" s="208"/>
      <c r="J372" s="209"/>
      <c r="K372" s="209"/>
      <c r="L372" s="209">
        <f t="shared" si="36"/>
        <v>0</v>
      </c>
      <c r="M372" s="289"/>
      <c r="N372" s="209">
        <f t="shared" si="37"/>
        <v>0</v>
      </c>
      <c r="O372" s="12"/>
    </row>
    <row r="373" spans="1:15" s="210" customFormat="1">
      <c r="A373" s="21" t="str">
        <f t="shared" si="35"/>
        <v/>
      </c>
      <c r="B373" s="152" t="str">
        <f>IF(AND(MONTH(E373)='IN-NX'!$J$5,'IN-NX'!$D$7=(D373&amp;"/"&amp;C373)),"x","")</f>
        <v/>
      </c>
      <c r="C373" s="203"/>
      <c r="D373" s="203"/>
      <c r="E373" s="204"/>
      <c r="F373" s="205"/>
      <c r="G373" s="206"/>
      <c r="H373" s="207"/>
      <c r="I373" s="208"/>
      <c r="J373" s="209"/>
      <c r="K373" s="209"/>
      <c r="L373" s="209">
        <f t="shared" si="36"/>
        <v>0</v>
      </c>
      <c r="M373" s="289"/>
      <c r="N373" s="209">
        <f t="shared" si="37"/>
        <v>0</v>
      </c>
      <c r="O373" s="12"/>
    </row>
    <row r="374" spans="1:15" s="210" customFormat="1">
      <c r="A374" s="21" t="str">
        <f t="shared" si="35"/>
        <v/>
      </c>
      <c r="B374" s="152" t="str">
        <f>IF(AND(MONTH(E374)='IN-NX'!$J$5,'IN-NX'!$D$7=(D374&amp;"/"&amp;C374)),"x","")</f>
        <v/>
      </c>
      <c r="C374" s="203"/>
      <c r="D374" s="203"/>
      <c r="E374" s="204"/>
      <c r="F374" s="205"/>
      <c r="G374" s="206"/>
      <c r="H374" s="207"/>
      <c r="I374" s="208"/>
      <c r="J374" s="209"/>
      <c r="K374" s="209"/>
      <c r="L374" s="209">
        <f t="shared" si="36"/>
        <v>0</v>
      </c>
      <c r="M374" s="289"/>
      <c r="N374" s="209">
        <f t="shared" si="37"/>
        <v>0</v>
      </c>
      <c r="O374" s="12"/>
    </row>
    <row r="375" spans="1:15" s="210" customFormat="1">
      <c r="A375" s="21" t="str">
        <f t="shared" si="35"/>
        <v/>
      </c>
      <c r="B375" s="152" t="str">
        <f>IF(AND(MONTH(E375)='IN-NX'!$J$5,'IN-NX'!$D$7=(D375&amp;"/"&amp;C375)),"x","")</f>
        <v/>
      </c>
      <c r="C375" s="203"/>
      <c r="D375" s="203"/>
      <c r="E375" s="204"/>
      <c r="F375" s="205"/>
      <c r="G375" s="206"/>
      <c r="H375" s="207"/>
      <c r="I375" s="208"/>
      <c r="J375" s="209"/>
      <c r="K375" s="209"/>
      <c r="L375" s="209">
        <f t="shared" si="36"/>
        <v>0</v>
      </c>
      <c r="M375" s="289"/>
      <c r="N375" s="209">
        <f t="shared" si="37"/>
        <v>0</v>
      </c>
      <c r="O375" s="12"/>
    </row>
    <row r="376" spans="1:15" s="210" customFormat="1">
      <c r="A376" s="21" t="str">
        <f t="shared" si="35"/>
        <v/>
      </c>
      <c r="B376" s="152" t="str">
        <f>IF(AND(MONTH(E376)='IN-NX'!$J$5,'IN-NX'!$D$7=(D376&amp;"/"&amp;C376)),"x","")</f>
        <v/>
      </c>
      <c r="C376" s="203"/>
      <c r="D376" s="203"/>
      <c r="E376" s="204"/>
      <c r="F376" s="205"/>
      <c r="G376" s="206"/>
      <c r="H376" s="207"/>
      <c r="I376" s="208"/>
      <c r="J376" s="209"/>
      <c r="K376" s="209"/>
      <c r="L376" s="209">
        <f t="shared" si="36"/>
        <v>0</v>
      </c>
      <c r="M376" s="289"/>
      <c r="N376" s="209">
        <f t="shared" si="37"/>
        <v>0</v>
      </c>
      <c r="O376" s="12"/>
    </row>
    <row r="377" spans="1:15" s="210" customFormat="1">
      <c r="A377" s="21" t="str">
        <f t="shared" si="35"/>
        <v/>
      </c>
      <c r="B377" s="152" t="str">
        <f>IF(AND(MONTH(E377)='IN-NX'!$J$5,'IN-NX'!$D$7=(D377&amp;"/"&amp;C377)),"x","")</f>
        <v/>
      </c>
      <c r="C377" s="203"/>
      <c r="D377" s="203"/>
      <c r="E377" s="204"/>
      <c r="F377" s="205"/>
      <c r="G377" s="206"/>
      <c r="H377" s="207"/>
      <c r="I377" s="208"/>
      <c r="J377" s="209"/>
      <c r="K377" s="209"/>
      <c r="L377" s="209">
        <f t="shared" si="36"/>
        <v>0</v>
      </c>
      <c r="M377" s="289"/>
      <c r="N377" s="209">
        <f t="shared" si="37"/>
        <v>0</v>
      </c>
      <c r="O377" s="12"/>
    </row>
    <row r="378" spans="1:15" s="210" customFormat="1">
      <c r="A378" s="21" t="str">
        <f t="shared" si="35"/>
        <v/>
      </c>
      <c r="B378" s="152" t="str">
        <f>IF(AND(MONTH(E378)='IN-NX'!$J$5,'IN-NX'!$D$7=(D378&amp;"/"&amp;C378)),"x","")</f>
        <v/>
      </c>
      <c r="C378" s="203"/>
      <c r="D378" s="203"/>
      <c r="E378" s="204"/>
      <c r="F378" s="205"/>
      <c r="G378" s="206"/>
      <c r="H378" s="207"/>
      <c r="I378" s="208"/>
      <c r="J378" s="209"/>
      <c r="K378" s="209"/>
      <c r="L378" s="209">
        <f t="shared" ref="L378:L383" si="38">ROUND(J378*K378,0)</f>
        <v>0</v>
      </c>
      <c r="M378" s="289"/>
      <c r="N378" s="209">
        <f t="shared" ref="N378:N383" si="39">ROUND(J378*M378,0)</f>
        <v>0</v>
      </c>
      <c r="O378" s="12"/>
    </row>
    <row r="379" spans="1:15" s="210" customFormat="1">
      <c r="A379" s="21" t="str">
        <f t="shared" si="35"/>
        <v/>
      </c>
      <c r="B379" s="152" t="str">
        <f>IF(AND(MONTH(E379)='IN-NX'!$J$5,'IN-NX'!$D$7=(D379&amp;"/"&amp;C379)),"x","")</f>
        <v/>
      </c>
      <c r="C379" s="203"/>
      <c r="D379" s="203"/>
      <c r="E379" s="204"/>
      <c r="F379" s="205"/>
      <c r="G379" s="206"/>
      <c r="H379" s="207"/>
      <c r="I379" s="208"/>
      <c r="J379" s="209"/>
      <c r="K379" s="209"/>
      <c r="L379" s="209">
        <f t="shared" si="38"/>
        <v>0</v>
      </c>
      <c r="M379" s="289"/>
      <c r="N379" s="209">
        <f t="shared" si="39"/>
        <v>0</v>
      </c>
      <c r="O379" s="12"/>
    </row>
    <row r="380" spans="1:15" s="210" customFormat="1">
      <c r="A380" s="21" t="str">
        <f t="shared" si="35"/>
        <v/>
      </c>
      <c r="B380" s="152" t="str">
        <f>IF(AND(MONTH(E380)='IN-NX'!$J$5,'IN-NX'!$D$7=(D380&amp;"/"&amp;C380)),"x","")</f>
        <v/>
      </c>
      <c r="C380" s="203"/>
      <c r="D380" s="203"/>
      <c r="E380" s="204"/>
      <c r="F380" s="205"/>
      <c r="G380" s="206"/>
      <c r="H380" s="207"/>
      <c r="I380" s="208"/>
      <c r="J380" s="209"/>
      <c r="K380" s="209"/>
      <c r="L380" s="209">
        <f t="shared" si="38"/>
        <v>0</v>
      </c>
      <c r="M380" s="289"/>
      <c r="N380" s="209">
        <f t="shared" si="39"/>
        <v>0</v>
      </c>
      <c r="O380" s="12"/>
    </row>
    <row r="381" spans="1:15" s="210" customFormat="1">
      <c r="A381" s="21" t="str">
        <f t="shared" si="35"/>
        <v/>
      </c>
      <c r="B381" s="152" t="str">
        <f>IF(AND(MONTH(E381)='IN-NX'!$J$5,'IN-NX'!$D$7=(D381&amp;"/"&amp;C381)),"x","")</f>
        <v/>
      </c>
      <c r="C381" s="203"/>
      <c r="D381" s="203"/>
      <c r="E381" s="204"/>
      <c r="F381" s="205"/>
      <c r="G381" s="206"/>
      <c r="H381" s="207"/>
      <c r="I381" s="208"/>
      <c r="J381" s="209"/>
      <c r="K381" s="209"/>
      <c r="L381" s="209">
        <f t="shared" si="38"/>
        <v>0</v>
      </c>
      <c r="M381" s="289"/>
      <c r="N381" s="209">
        <f t="shared" si="39"/>
        <v>0</v>
      </c>
      <c r="O381" s="12"/>
    </row>
    <row r="382" spans="1:15" s="210" customFormat="1">
      <c r="A382" s="21" t="str">
        <f t="shared" si="35"/>
        <v/>
      </c>
      <c r="B382" s="152" t="str">
        <f>IF(AND(MONTH(E382)='IN-NX'!$J$5,'IN-NX'!$D$7=(D382&amp;"/"&amp;C382)),"x","")</f>
        <v/>
      </c>
      <c r="C382" s="203"/>
      <c r="D382" s="203"/>
      <c r="E382" s="204"/>
      <c r="F382" s="205"/>
      <c r="G382" s="206"/>
      <c r="H382" s="207"/>
      <c r="I382" s="208"/>
      <c r="J382" s="209"/>
      <c r="K382" s="209"/>
      <c r="L382" s="209">
        <f t="shared" si="38"/>
        <v>0</v>
      </c>
      <c r="M382" s="289"/>
      <c r="N382" s="209">
        <f t="shared" si="39"/>
        <v>0</v>
      </c>
      <c r="O382" s="12"/>
    </row>
    <row r="383" spans="1:15" s="210" customFormat="1">
      <c r="A383" s="21" t="str">
        <f t="shared" si="35"/>
        <v/>
      </c>
      <c r="B383" s="152" t="str">
        <f>IF(AND(MONTH(E383)='IN-NX'!$J$5,'IN-NX'!$D$7=(D383&amp;"/"&amp;C383)),"x","")</f>
        <v/>
      </c>
      <c r="C383" s="203"/>
      <c r="D383" s="203"/>
      <c r="E383" s="204"/>
      <c r="F383" s="205"/>
      <c r="G383" s="206"/>
      <c r="H383" s="207"/>
      <c r="I383" s="208"/>
      <c r="J383" s="209"/>
      <c r="K383" s="209"/>
      <c r="L383" s="209">
        <f t="shared" si="38"/>
        <v>0</v>
      </c>
      <c r="M383" s="289"/>
      <c r="N383" s="209">
        <f t="shared" si="39"/>
        <v>0</v>
      </c>
      <c r="O383" s="12"/>
    </row>
    <row r="384" spans="1:15" s="210" customFormat="1">
      <c r="A384" s="21" t="str">
        <f t="shared" si="35"/>
        <v/>
      </c>
      <c r="B384" s="152" t="str">
        <f>IF(AND(MONTH(E384)='IN-NX'!$J$5,'IN-NX'!$D$7=(D384&amp;"/"&amp;C384)),"x","")</f>
        <v/>
      </c>
      <c r="C384" s="203"/>
      <c r="D384" s="203"/>
      <c r="E384" s="204"/>
      <c r="F384" s="205"/>
      <c r="G384" s="206"/>
      <c r="H384" s="207"/>
      <c r="I384" s="208"/>
      <c r="J384" s="209"/>
      <c r="K384" s="209"/>
      <c r="L384" s="209">
        <f t="shared" ref="L384:L389" si="40">ROUND(J384*K384,0)</f>
        <v>0</v>
      </c>
      <c r="M384" s="289"/>
      <c r="N384" s="209">
        <f t="shared" ref="N384:N389" si="41">ROUND(J384*M384,0)</f>
        <v>0</v>
      </c>
      <c r="O384" s="12"/>
    </row>
    <row r="385" spans="1:15" s="210" customFormat="1">
      <c r="A385" s="21" t="str">
        <f t="shared" si="35"/>
        <v/>
      </c>
      <c r="B385" s="152" t="str">
        <f>IF(AND(MONTH(E385)='IN-NX'!$J$5,'IN-NX'!$D$7=(D385&amp;"/"&amp;C385)),"x","")</f>
        <v/>
      </c>
      <c r="C385" s="203"/>
      <c r="D385" s="203"/>
      <c r="E385" s="204"/>
      <c r="F385" s="205"/>
      <c r="G385" s="206"/>
      <c r="H385" s="207"/>
      <c r="I385" s="208"/>
      <c r="J385" s="209"/>
      <c r="K385" s="209"/>
      <c r="L385" s="209">
        <f t="shared" si="40"/>
        <v>0</v>
      </c>
      <c r="M385" s="289"/>
      <c r="N385" s="209">
        <f t="shared" si="41"/>
        <v>0</v>
      </c>
      <c r="O385" s="12"/>
    </row>
    <row r="386" spans="1:15" s="210" customFormat="1">
      <c r="A386" s="21" t="str">
        <f t="shared" si="35"/>
        <v/>
      </c>
      <c r="B386" s="152" t="str">
        <f>IF(AND(MONTH(E386)='IN-NX'!$J$5,'IN-NX'!$D$7=(D386&amp;"/"&amp;C386)),"x","")</f>
        <v/>
      </c>
      <c r="C386" s="203"/>
      <c r="D386" s="203"/>
      <c r="E386" s="204"/>
      <c r="F386" s="205"/>
      <c r="G386" s="206"/>
      <c r="H386" s="207"/>
      <c r="I386" s="208"/>
      <c r="J386" s="209"/>
      <c r="K386" s="209"/>
      <c r="L386" s="209">
        <f t="shared" si="40"/>
        <v>0</v>
      </c>
      <c r="M386" s="289"/>
      <c r="N386" s="209">
        <f t="shared" si="41"/>
        <v>0</v>
      </c>
      <c r="O386" s="12"/>
    </row>
    <row r="387" spans="1:15" s="210" customFormat="1">
      <c r="A387" s="21" t="str">
        <f t="shared" si="35"/>
        <v/>
      </c>
      <c r="B387" s="152" t="str">
        <f>IF(AND(MONTH(E387)='IN-NX'!$J$5,'IN-NX'!$D$7=(D387&amp;"/"&amp;C387)),"x","")</f>
        <v/>
      </c>
      <c r="C387" s="203"/>
      <c r="D387" s="203"/>
      <c r="E387" s="204"/>
      <c r="F387" s="205"/>
      <c r="G387" s="206"/>
      <c r="H387" s="207"/>
      <c r="I387" s="208"/>
      <c r="J387" s="209"/>
      <c r="K387" s="209"/>
      <c r="L387" s="209">
        <f t="shared" si="40"/>
        <v>0</v>
      </c>
      <c r="M387" s="289"/>
      <c r="N387" s="209">
        <f t="shared" si="41"/>
        <v>0</v>
      </c>
      <c r="O387" s="12"/>
    </row>
    <row r="388" spans="1:15" s="210" customFormat="1">
      <c r="A388" s="21" t="str">
        <f t="shared" si="35"/>
        <v/>
      </c>
      <c r="B388" s="152" t="str">
        <f>IF(AND(MONTH(E388)='IN-NX'!$J$5,'IN-NX'!$D$7=(D388&amp;"/"&amp;C388)),"x","")</f>
        <v/>
      </c>
      <c r="C388" s="203"/>
      <c r="D388" s="203"/>
      <c r="E388" s="204"/>
      <c r="F388" s="205"/>
      <c r="G388" s="206"/>
      <c r="H388" s="207"/>
      <c r="I388" s="208"/>
      <c r="J388" s="209"/>
      <c r="K388" s="209"/>
      <c r="L388" s="209">
        <f t="shared" si="40"/>
        <v>0</v>
      </c>
      <c r="M388" s="289"/>
      <c r="N388" s="209">
        <f t="shared" si="41"/>
        <v>0</v>
      </c>
      <c r="O388" s="12"/>
    </row>
    <row r="389" spans="1:15" s="210" customFormat="1">
      <c r="A389" s="21" t="str">
        <f t="shared" si="35"/>
        <v/>
      </c>
      <c r="B389" s="152" t="str">
        <f>IF(AND(MONTH(E389)='IN-NX'!$J$5,'IN-NX'!$D$7=(D389&amp;"/"&amp;C389)),"x","")</f>
        <v/>
      </c>
      <c r="C389" s="203"/>
      <c r="D389" s="203"/>
      <c r="E389" s="204"/>
      <c r="F389" s="205"/>
      <c r="G389" s="206"/>
      <c r="H389" s="207"/>
      <c r="I389" s="208"/>
      <c r="J389" s="209"/>
      <c r="K389" s="209"/>
      <c r="L389" s="209">
        <f t="shared" si="40"/>
        <v>0</v>
      </c>
      <c r="M389" s="289"/>
      <c r="N389" s="12">
        <f t="shared" si="41"/>
        <v>0</v>
      </c>
      <c r="O389" s="12"/>
    </row>
    <row r="390" spans="1:15" s="210" customFormat="1">
      <c r="A390" s="21" t="str">
        <f t="shared" si="35"/>
        <v/>
      </c>
      <c r="B390" s="152" t="str">
        <f>IF(AND(MONTH(E390)='IN-NX'!$J$5,'IN-NX'!$D$7=(D390&amp;"/"&amp;C390)),"x","")</f>
        <v/>
      </c>
      <c r="C390" s="203"/>
      <c r="D390" s="203"/>
      <c r="E390" s="204"/>
      <c r="F390" s="205"/>
      <c r="G390" s="206"/>
      <c r="H390" s="207"/>
      <c r="I390" s="208"/>
      <c r="J390" s="209"/>
      <c r="K390" s="209"/>
      <c r="L390" s="209">
        <f t="shared" ref="L390:L399" si="42">ROUND(J390*K390,0)</f>
        <v>0</v>
      </c>
      <c r="M390" s="289"/>
      <c r="N390" s="209">
        <f t="shared" ref="N390:N399" si="43">ROUND(J390*M390,0)</f>
        <v>0</v>
      </c>
      <c r="O390" s="12"/>
    </row>
    <row r="391" spans="1:15" s="210" customFormat="1">
      <c r="A391" s="21" t="str">
        <f t="shared" si="35"/>
        <v/>
      </c>
      <c r="B391" s="152" t="str">
        <f>IF(AND(MONTH(E391)='IN-NX'!$J$5,'IN-NX'!$D$7=(D391&amp;"/"&amp;C391)),"x","")</f>
        <v/>
      </c>
      <c r="C391" s="203"/>
      <c r="D391" s="203"/>
      <c r="E391" s="204"/>
      <c r="F391" s="205"/>
      <c r="G391" s="206"/>
      <c r="H391" s="207"/>
      <c r="I391" s="208"/>
      <c r="J391" s="209"/>
      <c r="K391" s="209"/>
      <c r="L391" s="209">
        <f t="shared" si="42"/>
        <v>0</v>
      </c>
      <c r="M391" s="289"/>
      <c r="N391" s="209">
        <f t="shared" si="43"/>
        <v>0</v>
      </c>
      <c r="O391" s="12"/>
    </row>
    <row r="392" spans="1:15" s="210" customFormat="1">
      <c r="A392" s="21" t="str">
        <f t="shared" si="35"/>
        <v/>
      </c>
      <c r="B392" s="152" t="str">
        <f>IF(AND(MONTH(E392)='IN-NX'!$J$5,'IN-NX'!$D$7=(D392&amp;"/"&amp;C392)),"x","")</f>
        <v/>
      </c>
      <c r="C392" s="203"/>
      <c r="D392" s="203"/>
      <c r="E392" s="204"/>
      <c r="F392" s="205"/>
      <c r="G392" s="206"/>
      <c r="H392" s="207"/>
      <c r="I392" s="208"/>
      <c r="J392" s="209"/>
      <c r="K392" s="209"/>
      <c r="L392" s="209">
        <f t="shared" ref="L392" si="44">ROUND(J392*K392,0)</f>
        <v>0</v>
      </c>
      <c r="M392" s="289"/>
      <c r="N392" s="209">
        <f t="shared" ref="N392" si="45">ROUND(J392*M392,0)</f>
        <v>0</v>
      </c>
      <c r="O392" s="12"/>
    </row>
    <row r="393" spans="1:15" s="210" customFormat="1">
      <c r="A393" s="21" t="str">
        <f t="shared" si="35"/>
        <v/>
      </c>
      <c r="B393" s="152" t="str">
        <f>IF(AND(MONTH(E393)='IN-NX'!$J$5,'IN-NX'!$D$7=(D393&amp;"/"&amp;C393)),"x","")</f>
        <v/>
      </c>
      <c r="C393" s="203"/>
      <c r="D393" s="203"/>
      <c r="E393" s="204"/>
      <c r="F393" s="205"/>
      <c r="G393" s="206"/>
      <c r="H393" s="207"/>
      <c r="I393" s="208"/>
      <c r="J393" s="209"/>
      <c r="K393" s="209"/>
      <c r="L393" s="209">
        <f t="shared" si="42"/>
        <v>0</v>
      </c>
      <c r="M393" s="289"/>
      <c r="N393" s="209">
        <f t="shared" si="43"/>
        <v>0</v>
      </c>
      <c r="O393" s="12"/>
    </row>
    <row r="394" spans="1:15" s="210" customFormat="1">
      <c r="A394" s="21" t="str">
        <f t="shared" si="35"/>
        <v/>
      </c>
      <c r="B394" s="152" t="str">
        <f>IF(AND(MONTH(E394)='IN-NX'!$J$5,'IN-NX'!$D$7=(D394&amp;"/"&amp;C394)),"x","")</f>
        <v/>
      </c>
      <c r="C394" s="203"/>
      <c r="D394" s="203"/>
      <c r="E394" s="204"/>
      <c r="F394" s="205"/>
      <c r="G394" s="206"/>
      <c r="H394" s="207"/>
      <c r="I394" s="208"/>
      <c r="J394" s="209"/>
      <c r="K394" s="209"/>
      <c r="L394" s="209">
        <f t="shared" si="42"/>
        <v>0</v>
      </c>
      <c r="M394" s="289"/>
      <c r="N394" s="209">
        <f t="shared" si="43"/>
        <v>0</v>
      </c>
      <c r="O394" s="12"/>
    </row>
    <row r="395" spans="1:15" s="210" customFormat="1">
      <c r="A395" s="21" t="str">
        <f t="shared" si="35"/>
        <v/>
      </c>
      <c r="B395" s="152" t="str">
        <f>IF(AND(MONTH(E395)='IN-NX'!$J$5,'IN-NX'!$D$7=(D395&amp;"/"&amp;C395)),"x","")</f>
        <v/>
      </c>
      <c r="C395" s="203"/>
      <c r="D395" s="203"/>
      <c r="E395" s="204"/>
      <c r="F395" s="205"/>
      <c r="G395" s="206"/>
      <c r="H395" s="207"/>
      <c r="I395" s="208"/>
      <c r="J395" s="209"/>
      <c r="K395" s="209"/>
      <c r="L395" s="209">
        <f t="shared" ref="L395" si="46">ROUND(J395*K395,0)</f>
        <v>0</v>
      </c>
      <c r="M395" s="289"/>
      <c r="N395" s="209">
        <f t="shared" ref="N395" si="47">ROUND(J395*M395,0)</f>
        <v>0</v>
      </c>
      <c r="O395" s="12"/>
    </row>
    <row r="396" spans="1:15" s="210" customFormat="1">
      <c r="A396" s="21" t="str">
        <f t="shared" si="35"/>
        <v/>
      </c>
      <c r="B396" s="152" t="str">
        <f>IF(AND(MONTH(E396)='IN-NX'!$J$5,'IN-NX'!$D$7=(D396&amp;"/"&amp;C396)),"x","")</f>
        <v/>
      </c>
      <c r="C396" s="203"/>
      <c r="D396" s="203"/>
      <c r="E396" s="204"/>
      <c r="F396" s="205"/>
      <c r="G396" s="206"/>
      <c r="H396" s="207"/>
      <c r="I396" s="208"/>
      <c r="J396" s="209"/>
      <c r="K396" s="209"/>
      <c r="L396" s="209">
        <f t="shared" si="42"/>
        <v>0</v>
      </c>
      <c r="M396" s="289"/>
      <c r="N396" s="209">
        <f t="shared" si="43"/>
        <v>0</v>
      </c>
      <c r="O396" s="12"/>
    </row>
    <row r="397" spans="1:15" s="210" customFormat="1">
      <c r="A397" s="21" t="str">
        <f t="shared" ref="A397:A488" si="48">IF(E397&lt;&gt;"",MONTH(E397),"")</f>
        <v/>
      </c>
      <c r="B397" s="152" t="str">
        <f>IF(AND(MONTH(E397)='IN-NX'!$J$5,'IN-NX'!$D$7=(D397&amp;"/"&amp;C397)),"x","")</f>
        <v/>
      </c>
      <c r="C397" s="203"/>
      <c r="D397" s="203"/>
      <c r="E397" s="204"/>
      <c r="F397" s="205"/>
      <c r="G397" s="206"/>
      <c r="H397" s="207"/>
      <c r="I397" s="208"/>
      <c r="J397" s="209"/>
      <c r="K397" s="209"/>
      <c r="L397" s="209">
        <f>ROUND(J397*K397,0)</f>
        <v>0</v>
      </c>
      <c r="M397" s="289"/>
      <c r="N397" s="209">
        <f>ROUND(J397*M397,0)</f>
        <v>0</v>
      </c>
      <c r="O397" s="12"/>
    </row>
    <row r="398" spans="1:15" s="210" customFormat="1">
      <c r="A398" s="21" t="str">
        <f t="shared" si="48"/>
        <v/>
      </c>
      <c r="B398" s="152" t="str">
        <f>IF(AND(MONTH(E398)='IN-NX'!$J$5,'IN-NX'!$D$7=(D398&amp;"/"&amp;C398)),"x","")</f>
        <v/>
      </c>
      <c r="C398" s="203"/>
      <c r="D398" s="203"/>
      <c r="E398" s="204"/>
      <c r="F398" s="205"/>
      <c r="G398" s="206"/>
      <c r="H398" s="207"/>
      <c r="I398" s="208"/>
      <c r="J398" s="209"/>
      <c r="K398" s="209"/>
      <c r="L398" s="209">
        <f>ROUND(J398*K398,0)</f>
        <v>0</v>
      </c>
      <c r="M398" s="289"/>
      <c r="N398" s="209">
        <f>ROUND(J398*M398,0)</f>
        <v>0</v>
      </c>
      <c r="O398" s="12"/>
    </row>
    <row r="399" spans="1:15" s="210" customFormat="1">
      <c r="A399" s="21" t="str">
        <f t="shared" si="48"/>
        <v/>
      </c>
      <c r="B399" s="152" t="str">
        <f>IF(AND(MONTH(E399)='IN-NX'!$J$5,'IN-NX'!$D$7=(D399&amp;"/"&amp;C399)),"x","")</f>
        <v/>
      </c>
      <c r="C399" s="203"/>
      <c r="D399" s="203"/>
      <c r="E399" s="204"/>
      <c r="F399" s="205"/>
      <c r="G399" s="206"/>
      <c r="H399" s="207"/>
      <c r="I399" s="208"/>
      <c r="J399" s="209"/>
      <c r="K399" s="209"/>
      <c r="L399" s="209">
        <f t="shared" si="42"/>
        <v>0</v>
      </c>
      <c r="M399" s="289"/>
      <c r="N399" s="209">
        <f t="shared" si="43"/>
        <v>0</v>
      </c>
      <c r="O399" s="12"/>
    </row>
    <row r="400" spans="1:15" s="210" customFormat="1">
      <c r="A400" s="21" t="str">
        <f t="shared" si="48"/>
        <v/>
      </c>
      <c r="B400" s="152" t="str">
        <f>IF(AND(MONTH(E400)='IN-NX'!$J$5,'IN-NX'!$D$7=(D400&amp;"/"&amp;C400)),"x","")</f>
        <v/>
      </c>
      <c r="C400" s="203"/>
      <c r="D400" s="203"/>
      <c r="E400" s="204"/>
      <c r="F400" s="205"/>
      <c r="G400" s="206"/>
      <c r="H400" s="207"/>
      <c r="I400" s="208"/>
      <c r="J400" s="209"/>
      <c r="K400" s="209"/>
      <c r="L400" s="209">
        <f t="shared" ref="L400" si="49">ROUND(J400*K400,0)</f>
        <v>0</v>
      </c>
      <c r="M400" s="289"/>
      <c r="N400" s="209">
        <f t="shared" ref="N400" si="50">ROUND(J400*M400,0)</f>
        <v>0</v>
      </c>
      <c r="O400" s="12"/>
    </row>
    <row r="401" spans="1:15" s="210" customFormat="1">
      <c r="A401" s="21" t="str">
        <f t="shared" si="48"/>
        <v/>
      </c>
      <c r="B401" s="152" t="str">
        <f>IF(AND(MONTH(E401)='IN-NX'!$J$5,'IN-NX'!$D$7=(D401&amp;"/"&amp;C401)),"x","")</f>
        <v/>
      </c>
      <c r="C401" s="203"/>
      <c r="D401" s="203"/>
      <c r="E401" s="204"/>
      <c r="F401" s="205"/>
      <c r="G401" s="206"/>
      <c r="H401" s="207"/>
      <c r="I401" s="208"/>
      <c r="J401" s="209"/>
      <c r="K401" s="209"/>
      <c r="L401" s="209">
        <f t="shared" ref="L401:L410" si="51">ROUND(J401*K401,0)</f>
        <v>0</v>
      </c>
      <c r="M401" s="289"/>
      <c r="N401" s="209">
        <f t="shared" ref="N401:N410" si="52">ROUND(J401*M401,0)</f>
        <v>0</v>
      </c>
      <c r="O401" s="12"/>
    </row>
    <row r="402" spans="1:15" s="210" customFormat="1">
      <c r="A402" s="21" t="str">
        <f t="shared" si="48"/>
        <v/>
      </c>
      <c r="B402" s="152" t="str">
        <f>IF(AND(MONTH(E402)='IN-NX'!$J$5,'IN-NX'!$D$7=(D402&amp;"/"&amp;C402)),"x","")</f>
        <v/>
      </c>
      <c r="C402" s="203"/>
      <c r="D402" s="203"/>
      <c r="E402" s="204"/>
      <c r="F402" s="205"/>
      <c r="G402" s="206"/>
      <c r="H402" s="207"/>
      <c r="I402" s="208"/>
      <c r="J402" s="209"/>
      <c r="K402" s="209"/>
      <c r="L402" s="209">
        <f t="shared" si="51"/>
        <v>0</v>
      </c>
      <c r="M402" s="289"/>
      <c r="N402" s="209">
        <f t="shared" si="52"/>
        <v>0</v>
      </c>
      <c r="O402" s="12"/>
    </row>
    <row r="403" spans="1:15" s="210" customFormat="1">
      <c r="A403" s="21" t="str">
        <f t="shared" si="48"/>
        <v/>
      </c>
      <c r="B403" s="152" t="str">
        <f>IF(AND(MONTH(E403)='IN-NX'!$J$5,'IN-NX'!$D$7=(D403&amp;"/"&amp;C403)),"x","")</f>
        <v/>
      </c>
      <c r="C403" s="203"/>
      <c r="D403" s="203"/>
      <c r="E403" s="204"/>
      <c r="F403" s="205"/>
      <c r="G403" s="206"/>
      <c r="H403" s="207"/>
      <c r="I403" s="208"/>
      <c r="J403" s="209"/>
      <c r="K403" s="209"/>
      <c r="L403" s="209">
        <f t="shared" si="51"/>
        <v>0</v>
      </c>
      <c r="M403" s="289"/>
      <c r="N403" s="209">
        <f t="shared" si="52"/>
        <v>0</v>
      </c>
      <c r="O403" s="12"/>
    </row>
    <row r="404" spans="1:15" s="210" customFormat="1">
      <c r="A404" s="21" t="str">
        <f t="shared" si="48"/>
        <v/>
      </c>
      <c r="B404" s="152" t="str">
        <f>IF(AND(MONTH(E404)='IN-NX'!$J$5,'IN-NX'!$D$7=(D404&amp;"/"&amp;C404)),"x","")</f>
        <v/>
      </c>
      <c r="C404" s="203"/>
      <c r="D404" s="203"/>
      <c r="E404" s="204"/>
      <c r="F404" s="205"/>
      <c r="G404" s="206"/>
      <c r="H404" s="207"/>
      <c r="I404" s="208"/>
      <c r="J404" s="209"/>
      <c r="K404" s="209"/>
      <c r="L404" s="209">
        <f t="shared" si="51"/>
        <v>0</v>
      </c>
      <c r="M404" s="289"/>
      <c r="N404" s="209">
        <f t="shared" si="52"/>
        <v>0</v>
      </c>
      <c r="O404" s="12"/>
    </row>
    <row r="405" spans="1:15" s="210" customFormat="1">
      <c r="A405" s="21" t="str">
        <f>IF(E405&lt;&gt;"",MONTH(E405),"")</f>
        <v/>
      </c>
      <c r="B405" s="152" t="str">
        <f>IF(AND(MONTH(E405)='IN-NX'!$J$5,'IN-NX'!$D$7=(D405&amp;"/"&amp;C405)),"x","")</f>
        <v/>
      </c>
      <c r="C405" s="202"/>
      <c r="D405" s="202"/>
      <c r="E405" s="204"/>
      <c r="F405" s="205"/>
      <c r="G405" s="206"/>
      <c r="H405" s="207"/>
      <c r="I405" s="208"/>
      <c r="J405" s="209"/>
      <c r="K405" s="209"/>
      <c r="L405" s="209">
        <f>ROUND(J405*K405,0)</f>
        <v>0</v>
      </c>
      <c r="M405" s="289"/>
      <c r="N405" s="209">
        <f>ROUND(J405*M405,0)</f>
        <v>0</v>
      </c>
      <c r="O405" s="12"/>
    </row>
    <row r="406" spans="1:15" s="210" customFormat="1">
      <c r="A406" s="21" t="str">
        <f>IF(E406&lt;&gt;"",MONTH(E406),"")</f>
        <v/>
      </c>
      <c r="B406" s="152" t="str">
        <f>IF(AND(MONTH(E406)='IN-NX'!$J$5,'IN-NX'!$D$7=(D406&amp;"/"&amp;C406)),"x","")</f>
        <v/>
      </c>
      <c r="C406" s="202"/>
      <c r="D406" s="202"/>
      <c r="E406" s="204"/>
      <c r="F406" s="205"/>
      <c r="G406" s="206"/>
      <c r="H406" s="207"/>
      <c r="I406" s="208"/>
      <c r="J406" s="209"/>
      <c r="K406" s="209"/>
      <c r="L406" s="209">
        <f>ROUND(J406*K406,0)</f>
        <v>0</v>
      </c>
      <c r="M406" s="289"/>
      <c r="N406" s="209">
        <f>ROUND(J406*M406,0)</f>
        <v>0</v>
      </c>
      <c r="O406" s="12"/>
    </row>
    <row r="407" spans="1:15" s="210" customFormat="1">
      <c r="A407" s="21" t="str">
        <f>IF(E407&lt;&gt;"",MONTH(E407),"")</f>
        <v/>
      </c>
      <c r="B407" s="152" t="str">
        <f>IF(AND(MONTH(E407)='IN-NX'!$J$5,'IN-NX'!$D$7=(D407&amp;"/"&amp;C407)),"x","")</f>
        <v/>
      </c>
      <c r="C407" s="203"/>
      <c r="D407" s="203"/>
      <c r="E407" s="204"/>
      <c r="F407" s="205"/>
      <c r="G407" s="206"/>
      <c r="H407" s="207"/>
      <c r="I407" s="208"/>
      <c r="J407" s="209"/>
      <c r="K407" s="209"/>
      <c r="L407" s="209">
        <f t="shared" ref="L407" si="53">ROUND(J407*K407,0)</f>
        <v>0</v>
      </c>
      <c r="M407" s="289"/>
      <c r="N407" s="209">
        <f t="shared" ref="N407" si="54">ROUND(J407*M407,0)</f>
        <v>0</v>
      </c>
      <c r="O407" s="12"/>
    </row>
    <row r="408" spans="1:15" s="210" customFormat="1">
      <c r="A408" s="21" t="str">
        <f>IF(E408&lt;&gt;"",MONTH(E408),"")</f>
        <v/>
      </c>
      <c r="B408" s="152" t="str">
        <f>IF(AND(MONTH(E408)='IN-NX'!$J$5,'IN-NX'!$D$7=(D408&amp;"/"&amp;C408)),"x","")</f>
        <v/>
      </c>
      <c r="C408" s="203"/>
      <c r="D408" s="203"/>
      <c r="E408" s="204"/>
      <c r="F408" s="205"/>
      <c r="G408" s="206"/>
      <c r="H408" s="207"/>
      <c r="I408" s="208"/>
      <c r="J408" s="209"/>
      <c r="K408" s="209"/>
      <c r="L408" s="209">
        <f>ROUND(J408*K408,0)</f>
        <v>0</v>
      </c>
      <c r="M408" s="289"/>
      <c r="N408" s="209">
        <f>ROUND(J408*M408,0)</f>
        <v>0</v>
      </c>
      <c r="O408" s="12"/>
    </row>
    <row r="409" spans="1:15" s="210" customFormat="1">
      <c r="A409" s="21" t="str">
        <f>IF(E409&lt;&gt;"",MONTH(E409),"")</f>
        <v/>
      </c>
      <c r="B409" s="152" t="str">
        <f>IF(AND(MONTH(E409)='IN-NX'!$J$5,'IN-NX'!$D$7=(D409&amp;"/"&amp;C409)),"x","")</f>
        <v/>
      </c>
      <c r="C409" s="203"/>
      <c r="D409" s="203"/>
      <c r="E409" s="204"/>
      <c r="F409" s="205"/>
      <c r="G409" s="206"/>
      <c r="H409" s="207"/>
      <c r="I409" s="208"/>
      <c r="J409" s="209"/>
      <c r="K409" s="209"/>
      <c r="L409" s="209">
        <f>ROUND(J409*K409,0)</f>
        <v>0</v>
      </c>
      <c r="M409" s="289"/>
      <c r="N409" s="209">
        <f>ROUND(J409*M409,0)</f>
        <v>0</v>
      </c>
      <c r="O409" s="12"/>
    </row>
    <row r="410" spans="1:15" s="210" customFormat="1">
      <c r="A410" s="21" t="str">
        <f t="shared" si="48"/>
        <v/>
      </c>
      <c r="B410" s="152" t="str">
        <f>IF(AND(MONTH(E410)='IN-NX'!$J$5,'IN-NX'!$D$7=(D410&amp;"/"&amp;C410)),"x","")</f>
        <v/>
      </c>
      <c r="C410" s="203"/>
      <c r="D410" s="203"/>
      <c r="E410" s="204"/>
      <c r="F410" s="205"/>
      <c r="G410" s="206"/>
      <c r="H410" s="207"/>
      <c r="I410" s="208"/>
      <c r="J410" s="209"/>
      <c r="K410" s="209"/>
      <c r="L410" s="209">
        <f t="shared" si="51"/>
        <v>0</v>
      </c>
      <c r="M410" s="289"/>
      <c r="N410" s="209">
        <f t="shared" si="52"/>
        <v>0</v>
      </c>
      <c r="O410" s="12"/>
    </row>
    <row r="411" spans="1:15" s="210" customFormat="1">
      <c r="A411" s="21" t="str">
        <f t="shared" ref="A411:A414" si="55">IF(E411&lt;&gt;"",MONTH(E411),"")</f>
        <v/>
      </c>
      <c r="B411" s="152" t="str">
        <f>IF(AND(MONTH(E411)='IN-NX'!$J$5,'IN-NX'!$D$7=(D411&amp;"/"&amp;C411)),"x","")</f>
        <v/>
      </c>
      <c r="C411" s="203"/>
      <c r="D411" s="203"/>
      <c r="E411" s="204"/>
      <c r="F411" s="205"/>
      <c r="G411" s="206"/>
      <c r="H411" s="207"/>
      <c r="I411" s="208"/>
      <c r="J411" s="209"/>
      <c r="K411" s="209"/>
      <c r="L411" s="209">
        <f>ROUND(J411*K411,0)</f>
        <v>0</v>
      </c>
      <c r="M411" s="289"/>
      <c r="N411" s="209">
        <f>ROUND(J411*M411,0)</f>
        <v>0</v>
      </c>
      <c r="O411" s="12"/>
    </row>
    <row r="412" spans="1:15" s="210" customFormat="1">
      <c r="A412" s="21" t="str">
        <f t="shared" si="55"/>
        <v/>
      </c>
      <c r="B412" s="152" t="str">
        <f>IF(AND(MONTH(E412)='IN-NX'!$J$5,'IN-NX'!$D$7=(D412&amp;"/"&amp;C412)),"x","")</f>
        <v/>
      </c>
      <c r="C412" s="203"/>
      <c r="D412" s="203"/>
      <c r="E412" s="204"/>
      <c r="F412" s="205"/>
      <c r="G412" s="206"/>
      <c r="H412" s="207"/>
      <c r="I412" s="208"/>
      <c r="J412" s="209"/>
      <c r="K412" s="209"/>
      <c r="L412" s="209">
        <f t="shared" ref="L412" si="56">ROUND(J412*K412,0)</f>
        <v>0</v>
      </c>
      <c r="M412" s="289"/>
      <c r="N412" s="209">
        <f t="shared" ref="N412" si="57">ROUND(J412*M412,0)</f>
        <v>0</v>
      </c>
      <c r="O412" s="12"/>
    </row>
    <row r="413" spans="1:15" s="210" customFormat="1">
      <c r="A413" s="21" t="str">
        <f t="shared" ref="A413" si="58">IF(E413&lt;&gt;"",MONTH(E413),"")</f>
        <v/>
      </c>
      <c r="B413" s="152" t="str">
        <f>IF(AND(MONTH(E413)='IN-NX'!$J$5,'IN-NX'!$D$7=(D413&amp;"/"&amp;C413)),"x","")</f>
        <v/>
      </c>
      <c r="C413" s="203"/>
      <c r="D413" s="203"/>
      <c r="E413" s="204"/>
      <c r="F413" s="205"/>
      <c r="G413" s="206"/>
      <c r="H413" s="207"/>
      <c r="I413" s="208"/>
      <c r="J413" s="209"/>
      <c r="K413" s="209"/>
      <c r="L413" s="209">
        <f t="shared" ref="L413" si="59">ROUND(J413*K413,0)</f>
        <v>0</v>
      </c>
      <c r="M413" s="289"/>
      <c r="N413" s="209">
        <f t="shared" ref="N413" si="60">ROUND(J413*M413,0)</f>
        <v>0</v>
      </c>
      <c r="O413" s="12"/>
    </row>
    <row r="414" spans="1:15" s="210" customFormat="1">
      <c r="A414" s="21" t="str">
        <f t="shared" si="55"/>
        <v/>
      </c>
      <c r="B414" s="152" t="str">
        <f>IF(AND(MONTH(E414)='IN-NX'!$J$5,'IN-NX'!$D$7=(D414&amp;"/"&amp;C414)),"x","")</f>
        <v/>
      </c>
      <c r="C414" s="203"/>
      <c r="D414" s="203"/>
      <c r="E414" s="204"/>
      <c r="F414" s="205"/>
      <c r="G414" s="206"/>
      <c r="H414" s="207"/>
      <c r="I414" s="208"/>
      <c r="J414" s="209"/>
      <c r="K414" s="209"/>
      <c r="L414" s="209">
        <f t="shared" ref="L414" si="61">ROUND(J414*K414,0)</f>
        <v>0</v>
      </c>
      <c r="M414" s="289"/>
      <c r="N414" s="209">
        <f t="shared" ref="N414" si="62">ROUND(J414*M414,0)</f>
        <v>0</v>
      </c>
      <c r="O414" s="12"/>
    </row>
    <row r="415" spans="1:15" s="210" customFormat="1">
      <c r="A415" s="21" t="str">
        <f t="shared" ref="A415" si="63">IF(E415&lt;&gt;"",MONTH(E415),"")</f>
        <v/>
      </c>
      <c r="B415" s="152" t="str">
        <f>IF(AND(MONTH(E415)='IN-NX'!$J$5,'IN-NX'!$D$7=(D415&amp;"/"&amp;C415)),"x","")</f>
        <v/>
      </c>
      <c r="C415" s="203"/>
      <c r="D415" s="203"/>
      <c r="E415" s="204"/>
      <c r="F415" s="205"/>
      <c r="G415" s="206"/>
      <c r="H415" s="207"/>
      <c r="I415" s="208"/>
      <c r="J415" s="209"/>
      <c r="K415" s="209"/>
      <c r="L415" s="209">
        <f t="shared" ref="L415" si="64">ROUND(J415*K415,0)</f>
        <v>0</v>
      </c>
      <c r="M415" s="289"/>
      <c r="N415" s="209">
        <f t="shared" ref="N415" si="65">ROUND(J415*M415,0)</f>
        <v>0</v>
      </c>
      <c r="O415" s="12"/>
    </row>
    <row r="416" spans="1:15" s="210" customFormat="1">
      <c r="A416" s="21" t="str">
        <f t="shared" ref="A416:A417" si="66">IF(E416&lt;&gt;"",MONTH(E416),"")</f>
        <v/>
      </c>
      <c r="B416" s="152" t="str">
        <f>IF(AND(MONTH(E416)='IN-NX'!$J$5,'IN-NX'!$D$7=(D416&amp;"/"&amp;C416)),"x","")</f>
        <v/>
      </c>
      <c r="C416" s="203"/>
      <c r="D416" s="203"/>
      <c r="E416" s="204"/>
      <c r="F416" s="205"/>
      <c r="G416" s="206"/>
      <c r="H416" s="207"/>
      <c r="I416" s="208"/>
      <c r="J416" s="209"/>
      <c r="K416" s="209"/>
      <c r="L416" s="209">
        <f t="shared" ref="L416:L417" si="67">ROUND(J416*K416,0)</f>
        <v>0</v>
      </c>
      <c r="M416" s="289"/>
      <c r="N416" s="209">
        <f t="shared" ref="N416:N417" si="68">ROUND(J416*M416,0)</f>
        <v>0</v>
      </c>
      <c r="O416" s="12"/>
    </row>
    <row r="417" spans="1:16" s="210" customFormat="1">
      <c r="A417" s="21" t="str">
        <f t="shared" si="66"/>
        <v/>
      </c>
      <c r="B417" s="152" t="str">
        <f>IF(AND(MONTH(E417)='IN-NX'!$J$5,'IN-NX'!$D$7=(D417&amp;"/"&amp;C417)),"x","")</f>
        <v/>
      </c>
      <c r="C417" s="203"/>
      <c r="D417" s="203"/>
      <c r="E417" s="204"/>
      <c r="F417" s="205"/>
      <c r="G417" s="206"/>
      <c r="H417" s="207"/>
      <c r="I417" s="208"/>
      <c r="J417" s="209"/>
      <c r="K417" s="209"/>
      <c r="L417" s="209">
        <f t="shared" si="67"/>
        <v>0</v>
      </c>
      <c r="M417" s="289"/>
      <c r="N417" s="209">
        <f t="shared" si="68"/>
        <v>0</v>
      </c>
      <c r="O417" s="12"/>
    </row>
    <row r="418" spans="1:16" s="210" customFormat="1">
      <c r="A418" s="21" t="str">
        <f>IF(E418&lt;&gt;"",MONTH(E418),"")</f>
        <v/>
      </c>
      <c r="B418" s="152" t="str">
        <f>IF(AND(MONTH(E418)='IN-NX'!$J$5,'IN-NX'!$D$7=(D418&amp;"/"&amp;C418)),"x","")</f>
        <v/>
      </c>
      <c r="C418" s="203"/>
      <c r="D418" s="203"/>
      <c r="E418" s="204"/>
      <c r="F418" s="205"/>
      <c r="G418" s="206"/>
      <c r="H418" s="207"/>
      <c r="I418" s="208"/>
      <c r="J418" s="209"/>
      <c r="K418" s="209"/>
      <c r="L418" s="209">
        <f>ROUND(J418*K418,0)</f>
        <v>0</v>
      </c>
      <c r="M418" s="289"/>
      <c r="N418" s="209">
        <f>ROUND(J418*M418,0)</f>
        <v>0</v>
      </c>
      <c r="O418" s="12"/>
    </row>
    <row r="419" spans="1:16" s="210" customFormat="1">
      <c r="A419" s="21" t="str">
        <f>IF(E419&lt;&gt;"",MONTH(E419),"")</f>
        <v/>
      </c>
      <c r="B419" s="152" t="str">
        <f>IF(AND(MONTH(E419)='IN-NX'!$J$5,'IN-NX'!$D$7=(D419&amp;"/"&amp;C419)),"x","")</f>
        <v/>
      </c>
      <c r="C419" s="203"/>
      <c r="D419" s="203"/>
      <c r="E419" s="204"/>
      <c r="F419" s="205"/>
      <c r="G419" s="206"/>
      <c r="H419" s="207"/>
      <c r="I419" s="208"/>
      <c r="J419" s="209"/>
      <c r="K419" s="209"/>
      <c r="L419" s="209">
        <f>ROUND(J419*K419,0)</f>
        <v>0</v>
      </c>
      <c r="M419" s="289"/>
      <c r="N419" s="209">
        <f>ROUND(J419*M419,0)</f>
        <v>0</v>
      </c>
      <c r="O419" s="12"/>
    </row>
    <row r="420" spans="1:16" s="210" customFormat="1">
      <c r="A420" s="21" t="str">
        <f>IF(E420&lt;&gt;"",MONTH(E420),"")</f>
        <v/>
      </c>
      <c r="B420" s="152" t="str">
        <f>IF(AND(MONTH(E420)='IN-NX'!$J$5,'IN-NX'!$D$7=(D420&amp;"/"&amp;C420)),"x","")</f>
        <v/>
      </c>
      <c r="C420" s="203"/>
      <c r="D420" s="203"/>
      <c r="E420" s="204"/>
      <c r="F420" s="205"/>
      <c r="G420" s="206"/>
      <c r="H420" s="207"/>
      <c r="I420" s="208"/>
      <c r="J420" s="209"/>
      <c r="K420" s="209"/>
      <c r="L420" s="209">
        <f>ROUND(J420*K420,0)</f>
        <v>0</v>
      </c>
      <c r="M420" s="289"/>
      <c r="N420" s="209">
        <f>ROUND(J420*M420,0)</f>
        <v>0</v>
      </c>
      <c r="O420" s="12"/>
    </row>
    <row r="421" spans="1:16" s="210" customFormat="1">
      <c r="A421" s="21" t="str">
        <f t="shared" ref="A421" si="69">IF(E421&lt;&gt;"",MONTH(E421),"")</f>
        <v/>
      </c>
      <c r="B421" s="152" t="str">
        <f>IF(AND(MONTH(E421)='IN-NX'!$J$5,'IN-NX'!$D$7=(D421&amp;"/"&amp;C421)),"x","")</f>
        <v/>
      </c>
      <c r="C421" s="203"/>
      <c r="D421" s="203"/>
      <c r="E421" s="204"/>
      <c r="F421" s="205"/>
      <c r="G421" s="206"/>
      <c r="H421" s="207"/>
      <c r="I421" s="208"/>
      <c r="J421" s="209"/>
      <c r="K421" s="209"/>
      <c r="L421" s="209">
        <f t="shared" ref="L421" si="70">ROUND(J421*K421,0)</f>
        <v>0</v>
      </c>
      <c r="M421" s="289"/>
      <c r="N421" s="209">
        <f t="shared" ref="N421" si="71">ROUND(J421*M421,0)</f>
        <v>0</v>
      </c>
      <c r="O421" s="12"/>
      <c r="P421" s="214"/>
    </row>
    <row r="422" spans="1:16" s="210" customFormat="1">
      <c r="A422" s="21" t="str">
        <f>IF(E422&lt;&gt;"",MONTH(E422),"")</f>
        <v/>
      </c>
      <c r="B422" s="152" t="str">
        <f>IF(AND(MONTH(E422)='IN-NX'!$J$5,'IN-NX'!$D$7=(D422&amp;"/"&amp;C422)),"x","")</f>
        <v/>
      </c>
      <c r="C422" s="203"/>
      <c r="D422" s="203"/>
      <c r="E422" s="204"/>
      <c r="F422" s="205"/>
      <c r="G422" s="206"/>
      <c r="H422" s="207"/>
      <c r="I422" s="208"/>
      <c r="J422" s="209"/>
      <c r="K422" s="209"/>
      <c r="L422" s="209">
        <f>ROUND(J422*K422,0)</f>
        <v>0</v>
      </c>
      <c r="M422" s="289"/>
      <c r="N422" s="209">
        <f>ROUND(J422*M422,0)</f>
        <v>0</v>
      </c>
      <c r="O422" s="12"/>
    </row>
    <row r="423" spans="1:16" s="210" customFormat="1">
      <c r="A423" s="21" t="str">
        <f>IF(E423&lt;&gt;"",MONTH(E423),"")</f>
        <v/>
      </c>
      <c r="B423" s="152" t="str">
        <f>IF(AND(MONTH(E423)='IN-NX'!$J$5,'IN-NX'!$D$7=(D423&amp;"/"&amp;C423)),"x","")</f>
        <v/>
      </c>
      <c r="C423" s="203"/>
      <c r="D423" s="203"/>
      <c r="E423" s="204"/>
      <c r="F423" s="205"/>
      <c r="G423" s="206"/>
      <c r="H423" s="207"/>
      <c r="I423" s="208"/>
      <c r="J423" s="209"/>
      <c r="K423" s="209"/>
      <c r="L423" s="209">
        <f t="shared" ref="L423" si="72">ROUND(J423*K423,0)</f>
        <v>0</v>
      </c>
      <c r="M423" s="289"/>
      <c r="N423" s="209">
        <f t="shared" ref="N423" si="73">ROUND(J423*M423,0)</f>
        <v>0</v>
      </c>
      <c r="O423" s="12"/>
    </row>
    <row r="424" spans="1:16" s="210" customFormat="1">
      <c r="A424" s="21" t="str">
        <f t="shared" ref="A424:A425" si="74">IF(E424&lt;&gt;"",MONTH(E424),"")</f>
        <v/>
      </c>
      <c r="B424" s="152" t="str">
        <f>IF(AND(MONTH(E424)='IN-NX'!$J$5,'IN-NX'!$D$7=(D424&amp;"/"&amp;C424)),"x","")</f>
        <v/>
      </c>
      <c r="C424" s="203"/>
      <c r="D424" s="203"/>
      <c r="E424" s="204"/>
      <c r="F424" s="205"/>
      <c r="G424" s="206"/>
      <c r="H424" s="207"/>
      <c r="I424" s="208"/>
      <c r="J424" s="209"/>
      <c r="K424" s="209"/>
      <c r="L424" s="209">
        <f t="shared" ref="L424:L425" si="75">ROUND(J424*K424,0)</f>
        <v>0</v>
      </c>
      <c r="M424" s="289"/>
      <c r="N424" s="209">
        <f t="shared" ref="N424:N425" si="76">ROUND(J424*M424,0)</f>
        <v>0</v>
      </c>
      <c r="O424" s="12"/>
    </row>
    <row r="425" spans="1:16" s="210" customFormat="1">
      <c r="A425" s="21" t="str">
        <f t="shared" si="74"/>
        <v/>
      </c>
      <c r="B425" s="152" t="str">
        <f>IF(AND(MONTH(E425)='IN-NX'!$J$5,'IN-NX'!$D$7=(D425&amp;"/"&amp;C425)),"x","")</f>
        <v/>
      </c>
      <c r="C425" s="203"/>
      <c r="D425" s="203"/>
      <c r="E425" s="204"/>
      <c r="F425" s="205"/>
      <c r="G425" s="206"/>
      <c r="H425" s="207"/>
      <c r="I425" s="208"/>
      <c r="J425" s="209"/>
      <c r="K425" s="209"/>
      <c r="L425" s="209">
        <f t="shared" si="75"/>
        <v>0</v>
      </c>
      <c r="M425" s="289"/>
      <c r="N425" s="209">
        <f t="shared" si="76"/>
        <v>0</v>
      </c>
      <c r="O425" s="12"/>
    </row>
    <row r="426" spans="1:16" s="210" customFormat="1">
      <c r="A426" s="21" t="str">
        <f t="shared" ref="A426:A434" si="77">IF(E426&lt;&gt;"",MONTH(E426),"")</f>
        <v/>
      </c>
      <c r="B426" s="152" t="str">
        <f>IF(AND(MONTH(E426)='IN-NX'!$J$5,'IN-NX'!$D$7=(D426&amp;"/"&amp;C426)),"x","")</f>
        <v/>
      </c>
      <c r="C426" s="203"/>
      <c r="D426" s="203"/>
      <c r="E426" s="204"/>
      <c r="F426" s="205"/>
      <c r="G426" s="206"/>
      <c r="H426" s="207"/>
      <c r="I426" s="208"/>
      <c r="J426" s="209"/>
      <c r="K426" s="209"/>
      <c r="L426" s="209">
        <f t="shared" ref="L426:L434" si="78">ROUND(J426*K426,0)</f>
        <v>0</v>
      </c>
      <c r="M426" s="289"/>
      <c r="N426" s="209">
        <f t="shared" ref="N426:N434" si="79">ROUND(J426*M426,0)</f>
        <v>0</v>
      </c>
      <c r="O426" s="12"/>
      <c r="P426" s="214"/>
    </row>
    <row r="427" spans="1:16" s="210" customFormat="1">
      <c r="A427" s="21" t="str">
        <f t="shared" si="77"/>
        <v/>
      </c>
      <c r="B427" s="152" t="str">
        <f>IF(AND(MONTH(E427)='IN-NX'!$J$5,'IN-NX'!$D$7=(D427&amp;"/"&amp;C427)),"x","")</f>
        <v/>
      </c>
      <c r="C427" s="203"/>
      <c r="D427" s="203"/>
      <c r="E427" s="204"/>
      <c r="F427" s="205"/>
      <c r="G427" s="206"/>
      <c r="H427" s="207"/>
      <c r="I427" s="208"/>
      <c r="J427" s="209"/>
      <c r="K427" s="209"/>
      <c r="L427" s="209">
        <f t="shared" si="78"/>
        <v>0</v>
      </c>
      <c r="M427" s="289"/>
      <c r="N427" s="209">
        <f t="shared" si="79"/>
        <v>0</v>
      </c>
      <c r="O427" s="12"/>
    </row>
    <row r="428" spans="1:16" s="210" customFormat="1">
      <c r="A428" s="21" t="str">
        <f t="shared" si="77"/>
        <v/>
      </c>
      <c r="B428" s="152" t="str">
        <f>IF(AND(MONTH(E428)='IN-NX'!$J$5,'IN-NX'!$D$7=(D428&amp;"/"&amp;C428)),"x","")</f>
        <v/>
      </c>
      <c r="C428" s="203"/>
      <c r="D428" s="203"/>
      <c r="E428" s="204"/>
      <c r="F428" s="205"/>
      <c r="G428" s="206"/>
      <c r="H428" s="207"/>
      <c r="I428" s="208"/>
      <c r="J428" s="209"/>
      <c r="K428" s="209"/>
      <c r="L428" s="209">
        <f t="shared" si="78"/>
        <v>0</v>
      </c>
      <c r="M428" s="289"/>
      <c r="N428" s="209">
        <f t="shared" si="79"/>
        <v>0</v>
      </c>
      <c r="O428" s="12"/>
    </row>
    <row r="429" spans="1:16" s="210" customFormat="1">
      <c r="A429" s="21" t="str">
        <f t="shared" ref="A429:A431" si="80">IF(E429&lt;&gt;"",MONTH(E429),"")</f>
        <v/>
      </c>
      <c r="B429" s="152" t="str">
        <f>IF(AND(MONTH(E429)='IN-NX'!$J$5,'IN-NX'!$D$7=(D429&amp;"/"&amp;C429)),"x","")</f>
        <v/>
      </c>
      <c r="C429" s="203"/>
      <c r="D429" s="203"/>
      <c r="E429" s="204"/>
      <c r="F429" s="205"/>
      <c r="G429" s="206"/>
      <c r="H429" s="207"/>
      <c r="I429" s="208"/>
      <c r="J429" s="209"/>
      <c r="K429" s="209"/>
      <c r="L429" s="209">
        <f t="shared" ref="L429:L431" si="81">ROUND(J429*K429,0)</f>
        <v>0</v>
      </c>
      <c r="M429" s="289"/>
      <c r="N429" s="209">
        <f t="shared" ref="N429:N431" si="82">ROUND(J429*M429,0)</f>
        <v>0</v>
      </c>
      <c r="O429" s="12"/>
      <c r="P429" s="214"/>
    </row>
    <row r="430" spans="1:16" s="210" customFormat="1">
      <c r="A430" s="21" t="str">
        <f t="shared" si="80"/>
        <v/>
      </c>
      <c r="B430" s="152" t="str">
        <f>IF(AND(MONTH(E430)='IN-NX'!$J$5,'IN-NX'!$D$7=(D430&amp;"/"&amp;C430)),"x","")</f>
        <v/>
      </c>
      <c r="C430" s="203"/>
      <c r="D430" s="203"/>
      <c r="E430" s="204"/>
      <c r="F430" s="205"/>
      <c r="G430" s="206"/>
      <c r="H430" s="207"/>
      <c r="I430" s="208"/>
      <c r="J430" s="209"/>
      <c r="K430" s="209"/>
      <c r="L430" s="209">
        <f t="shared" si="81"/>
        <v>0</v>
      </c>
      <c r="M430" s="289"/>
      <c r="N430" s="209">
        <f t="shared" si="82"/>
        <v>0</v>
      </c>
      <c r="O430" s="12"/>
    </row>
    <row r="431" spans="1:16" s="210" customFormat="1">
      <c r="A431" s="21" t="str">
        <f t="shared" si="80"/>
        <v/>
      </c>
      <c r="B431" s="152" t="str">
        <f>IF(AND(MONTH(E431)='IN-NX'!$J$5,'IN-NX'!$D$7=(D431&amp;"/"&amp;C431)),"x","")</f>
        <v/>
      </c>
      <c r="C431" s="203"/>
      <c r="D431" s="203"/>
      <c r="E431" s="204"/>
      <c r="F431" s="205"/>
      <c r="G431" s="206"/>
      <c r="H431" s="207"/>
      <c r="I431" s="208"/>
      <c r="J431" s="209"/>
      <c r="K431" s="209"/>
      <c r="L431" s="209">
        <f t="shared" si="81"/>
        <v>0</v>
      </c>
      <c r="M431" s="289"/>
      <c r="N431" s="209">
        <f t="shared" si="82"/>
        <v>0</v>
      </c>
      <c r="O431" s="12"/>
    </row>
    <row r="432" spans="1:16" s="210" customFormat="1">
      <c r="A432" s="21" t="str">
        <f t="shared" si="77"/>
        <v/>
      </c>
      <c r="B432" s="152" t="str">
        <f>IF(AND(MONTH(E432)='IN-NX'!$J$5,'IN-NX'!$D$7=(D432&amp;"/"&amp;C432)),"x","")</f>
        <v/>
      </c>
      <c r="C432" s="203"/>
      <c r="D432" s="203"/>
      <c r="E432" s="204"/>
      <c r="F432" s="205"/>
      <c r="G432" s="206"/>
      <c r="H432" s="207"/>
      <c r="I432" s="208"/>
      <c r="J432" s="209"/>
      <c r="K432" s="209"/>
      <c r="L432" s="209">
        <f t="shared" si="78"/>
        <v>0</v>
      </c>
      <c r="M432" s="289"/>
      <c r="N432" s="209">
        <f t="shared" si="79"/>
        <v>0</v>
      </c>
      <c r="O432" s="12"/>
    </row>
    <row r="433" spans="1:15" s="210" customFormat="1">
      <c r="A433" s="21" t="str">
        <f t="shared" si="77"/>
        <v/>
      </c>
      <c r="B433" s="152" t="str">
        <f>IF(AND(MONTH(E433)='IN-NX'!$J$5,'IN-NX'!$D$7=(D433&amp;"/"&amp;C433)),"x","")</f>
        <v/>
      </c>
      <c r="C433" s="203"/>
      <c r="D433" s="203"/>
      <c r="E433" s="204"/>
      <c r="F433" s="205"/>
      <c r="G433" s="206"/>
      <c r="H433" s="207"/>
      <c r="I433" s="208"/>
      <c r="J433" s="209"/>
      <c r="K433" s="209"/>
      <c r="L433" s="209">
        <f t="shared" si="78"/>
        <v>0</v>
      </c>
      <c r="M433" s="289"/>
      <c r="N433" s="209">
        <f t="shared" si="79"/>
        <v>0</v>
      </c>
      <c r="O433" s="12"/>
    </row>
    <row r="434" spans="1:15" s="210" customFormat="1">
      <c r="A434" s="21" t="str">
        <f t="shared" si="77"/>
        <v/>
      </c>
      <c r="B434" s="152" t="str">
        <f>IF(AND(MONTH(E434)='IN-NX'!$J$5,'IN-NX'!$D$7=(D434&amp;"/"&amp;C434)),"x","")</f>
        <v/>
      </c>
      <c r="C434" s="203"/>
      <c r="D434" s="203"/>
      <c r="E434" s="204"/>
      <c r="F434" s="205"/>
      <c r="G434" s="206"/>
      <c r="H434" s="207"/>
      <c r="I434" s="208"/>
      <c r="J434" s="209"/>
      <c r="K434" s="209"/>
      <c r="L434" s="209">
        <f t="shared" si="78"/>
        <v>0</v>
      </c>
      <c r="M434" s="289"/>
      <c r="N434" s="209">
        <f t="shared" si="79"/>
        <v>0</v>
      </c>
      <c r="O434" s="12"/>
    </row>
    <row r="435" spans="1:15" s="210" customFormat="1">
      <c r="A435" s="21" t="str">
        <f t="shared" ref="A435:A437" si="83">IF(E435&lt;&gt;"",MONTH(E435),"")</f>
        <v/>
      </c>
      <c r="B435" s="152" t="str">
        <f>IF(AND(MONTH(E435)='IN-NX'!$J$5,'IN-NX'!$D$7=(D435&amp;"/"&amp;C435)),"x","")</f>
        <v/>
      </c>
      <c r="C435" s="203"/>
      <c r="D435" s="203"/>
      <c r="E435" s="204"/>
      <c r="F435" s="205"/>
      <c r="G435" s="206"/>
      <c r="H435" s="207"/>
      <c r="I435" s="208"/>
      <c r="J435" s="209"/>
      <c r="K435" s="209"/>
      <c r="L435" s="209">
        <f t="shared" ref="L435:L437" si="84">ROUND(J435*K435,0)</f>
        <v>0</v>
      </c>
      <c r="M435" s="289"/>
      <c r="N435" s="209">
        <f t="shared" ref="N435:N437" si="85">ROUND(J435*M435,0)</f>
        <v>0</v>
      </c>
      <c r="O435" s="12"/>
    </row>
    <row r="436" spans="1:15" s="210" customFormat="1">
      <c r="A436" s="21" t="str">
        <f t="shared" si="83"/>
        <v/>
      </c>
      <c r="B436" s="152" t="str">
        <f>IF(AND(MONTH(E436)='IN-NX'!$J$5,'IN-NX'!$D$7=(D436&amp;"/"&amp;C436)),"x","")</f>
        <v/>
      </c>
      <c r="C436" s="203"/>
      <c r="D436" s="203"/>
      <c r="E436" s="204"/>
      <c r="F436" s="205"/>
      <c r="G436" s="206"/>
      <c r="H436" s="207"/>
      <c r="I436" s="208"/>
      <c r="J436" s="209"/>
      <c r="K436" s="209"/>
      <c r="L436" s="209">
        <f t="shared" si="84"/>
        <v>0</v>
      </c>
      <c r="M436" s="289"/>
      <c r="N436" s="209">
        <f t="shared" si="85"/>
        <v>0</v>
      </c>
      <c r="O436" s="12"/>
    </row>
    <row r="437" spans="1:15" s="210" customFormat="1">
      <c r="A437" s="21" t="str">
        <f t="shared" si="83"/>
        <v/>
      </c>
      <c r="B437" s="152" t="str">
        <f>IF(AND(MONTH(E437)='IN-NX'!$J$5,'IN-NX'!$D$7=(D437&amp;"/"&amp;C437)),"x","")</f>
        <v/>
      </c>
      <c r="C437" s="203"/>
      <c r="D437" s="203"/>
      <c r="E437" s="204"/>
      <c r="F437" s="205"/>
      <c r="G437" s="206"/>
      <c r="H437" s="207"/>
      <c r="I437" s="208"/>
      <c r="J437" s="209"/>
      <c r="K437" s="209"/>
      <c r="L437" s="209">
        <f t="shared" si="84"/>
        <v>0</v>
      </c>
      <c r="M437" s="289"/>
      <c r="N437" s="209">
        <f t="shared" si="85"/>
        <v>0</v>
      </c>
      <c r="O437" s="12"/>
    </row>
    <row r="438" spans="1:15">
      <c r="A438" s="21" t="str">
        <f t="shared" si="48"/>
        <v/>
      </c>
      <c r="B438" s="152" t="str">
        <f>IF(AND(MONTH(E438)='IN-NX'!$J$5,'IN-NX'!$D$7=(D438&amp;"/"&amp;C438)),"x","")</f>
        <v/>
      </c>
      <c r="C438" s="21"/>
      <c r="D438" s="21"/>
      <c r="E438" s="45"/>
      <c r="F438" s="40"/>
      <c r="G438" s="16"/>
      <c r="H438" s="212"/>
      <c r="I438" s="213"/>
      <c r="J438" s="12"/>
      <c r="K438" s="12"/>
      <c r="L438" s="12">
        <f t="shared" ref="L438:L497" si="86">ROUND(J438*K438,0)</f>
        <v>0</v>
      </c>
      <c r="M438" s="287"/>
      <c r="N438" s="12">
        <f t="shared" ref="N438:N497" si="87">ROUND(J438*M438,0)</f>
        <v>0</v>
      </c>
      <c r="O438" s="12"/>
    </row>
    <row r="439" spans="1:15">
      <c r="A439" s="21" t="str">
        <f t="shared" si="48"/>
        <v/>
      </c>
      <c r="B439" s="152" t="str">
        <f>IF(AND(MONTH(E439)='IN-NX'!$J$5,'IN-NX'!$D$7=(D439&amp;"/"&amp;C439)),"x","")</f>
        <v/>
      </c>
      <c r="C439" s="21"/>
      <c r="D439" s="21"/>
      <c r="E439" s="45"/>
      <c r="F439" s="40"/>
      <c r="G439" s="16"/>
      <c r="H439" s="212"/>
      <c r="I439" s="213"/>
      <c r="J439" s="12"/>
      <c r="K439" s="12"/>
      <c r="L439" s="12">
        <f t="shared" si="86"/>
        <v>0</v>
      </c>
      <c r="M439" s="287"/>
      <c r="N439" s="12">
        <f t="shared" si="87"/>
        <v>0</v>
      </c>
      <c r="O439" s="12"/>
    </row>
    <row r="440" spans="1:15">
      <c r="A440" s="21" t="str">
        <f t="shared" si="48"/>
        <v/>
      </c>
      <c r="B440" s="152" t="str">
        <f>IF(AND(MONTH(E440)='IN-NX'!$J$5,'IN-NX'!$D$7=(D440&amp;"/"&amp;C440)),"x","")</f>
        <v/>
      </c>
      <c r="C440" s="21"/>
      <c r="D440" s="21"/>
      <c r="E440" s="45"/>
      <c r="F440" s="40"/>
      <c r="G440" s="16"/>
      <c r="H440" s="212"/>
      <c r="I440" s="213"/>
      <c r="J440" s="12"/>
      <c r="K440" s="12"/>
      <c r="L440" s="12">
        <f t="shared" si="86"/>
        <v>0</v>
      </c>
      <c r="M440" s="287"/>
      <c r="N440" s="12">
        <f t="shared" si="87"/>
        <v>0</v>
      </c>
      <c r="O440" s="12"/>
    </row>
    <row r="441" spans="1:15">
      <c r="A441" s="21" t="str">
        <f t="shared" si="48"/>
        <v/>
      </c>
      <c r="B441" s="152" t="str">
        <f>IF(AND(MONTH(E441)='IN-NX'!$J$5,'IN-NX'!$D$7=(D441&amp;"/"&amp;C441)),"x","")</f>
        <v/>
      </c>
      <c r="C441" s="21"/>
      <c r="D441" s="21"/>
      <c r="E441" s="45"/>
      <c r="F441" s="40"/>
      <c r="G441" s="16"/>
      <c r="H441" s="212"/>
      <c r="I441" s="213"/>
      <c r="J441" s="12"/>
      <c r="K441" s="12"/>
      <c r="L441" s="12">
        <f t="shared" si="86"/>
        <v>0</v>
      </c>
      <c r="M441" s="287"/>
      <c r="N441" s="12">
        <f t="shared" si="87"/>
        <v>0</v>
      </c>
      <c r="O441" s="12"/>
    </row>
    <row r="442" spans="1:15">
      <c r="A442" s="21" t="str">
        <f t="shared" si="48"/>
        <v/>
      </c>
      <c r="B442" s="152" t="str">
        <f>IF(AND(MONTH(E442)='IN-NX'!$J$5,'IN-NX'!$D$7=(D442&amp;"/"&amp;C442)),"x","")</f>
        <v/>
      </c>
      <c r="C442" s="21"/>
      <c r="D442" s="21"/>
      <c r="E442" s="45"/>
      <c r="F442" s="40"/>
      <c r="G442" s="16"/>
      <c r="H442" s="212"/>
      <c r="I442" s="213"/>
      <c r="J442" s="12"/>
      <c r="K442" s="12"/>
      <c r="L442" s="12">
        <f t="shared" si="86"/>
        <v>0</v>
      </c>
      <c r="M442" s="287"/>
      <c r="N442" s="12">
        <f t="shared" si="87"/>
        <v>0</v>
      </c>
      <c r="O442" s="12"/>
    </row>
    <row r="443" spans="1:15">
      <c r="A443" s="21" t="str">
        <f t="shared" si="48"/>
        <v/>
      </c>
      <c r="B443" s="152" t="str">
        <f>IF(AND(MONTH(E443)='IN-NX'!$J$5,'IN-NX'!$D$7=(D443&amp;"/"&amp;C443)),"x","")</f>
        <v/>
      </c>
      <c r="C443" s="21"/>
      <c r="D443" s="21"/>
      <c r="E443" s="45"/>
      <c r="F443" s="40"/>
      <c r="G443" s="16"/>
      <c r="H443" s="212"/>
      <c r="I443" s="213"/>
      <c r="J443" s="12"/>
      <c r="K443" s="12"/>
      <c r="L443" s="12">
        <f t="shared" si="86"/>
        <v>0</v>
      </c>
      <c r="M443" s="287"/>
      <c r="N443" s="12">
        <f t="shared" si="87"/>
        <v>0</v>
      </c>
      <c r="O443" s="12"/>
    </row>
    <row r="444" spans="1:15">
      <c r="A444" s="21" t="str">
        <f t="shared" si="48"/>
        <v/>
      </c>
      <c r="B444" s="152" t="str">
        <f>IF(AND(MONTH(E444)='IN-NX'!$J$5,'IN-NX'!$D$7=(D444&amp;"/"&amp;C444)),"x","")</f>
        <v/>
      </c>
      <c r="C444" s="21"/>
      <c r="D444" s="21"/>
      <c r="E444" s="45"/>
      <c r="F444" s="40"/>
      <c r="G444" s="16"/>
      <c r="H444" s="212"/>
      <c r="I444" s="213"/>
      <c r="J444" s="12"/>
      <c r="K444" s="12"/>
      <c r="L444" s="12">
        <f t="shared" si="86"/>
        <v>0</v>
      </c>
      <c r="M444" s="287"/>
      <c r="N444" s="12">
        <f t="shared" si="87"/>
        <v>0</v>
      </c>
      <c r="O444" s="12"/>
    </row>
    <row r="445" spans="1:15">
      <c r="A445" s="21" t="str">
        <f t="shared" si="48"/>
        <v/>
      </c>
      <c r="B445" s="152" t="str">
        <f>IF(AND(MONTH(E445)='IN-NX'!$J$5,'IN-NX'!$D$7=(D445&amp;"/"&amp;C445)),"x","")</f>
        <v/>
      </c>
      <c r="C445" s="21"/>
      <c r="D445" s="21"/>
      <c r="E445" s="45"/>
      <c r="F445" s="40"/>
      <c r="G445" s="16"/>
      <c r="H445" s="212"/>
      <c r="I445" s="213"/>
      <c r="J445" s="12"/>
      <c r="K445" s="12"/>
      <c r="L445" s="12">
        <f t="shared" si="86"/>
        <v>0</v>
      </c>
      <c r="M445" s="287"/>
      <c r="N445" s="12">
        <f t="shared" si="87"/>
        <v>0</v>
      </c>
      <c r="O445" s="12"/>
    </row>
    <row r="446" spans="1:15">
      <c r="A446" s="21" t="str">
        <f t="shared" si="48"/>
        <v/>
      </c>
      <c r="B446" s="152" t="str">
        <f>IF(AND(MONTH(E446)='IN-NX'!$J$5,'IN-NX'!$D$7=(D446&amp;"/"&amp;C446)),"x","")</f>
        <v/>
      </c>
      <c r="C446" s="21"/>
      <c r="D446" s="21"/>
      <c r="E446" s="45"/>
      <c r="F446" s="40"/>
      <c r="G446" s="16"/>
      <c r="H446" s="212"/>
      <c r="I446" s="213"/>
      <c r="J446" s="12"/>
      <c r="K446" s="12"/>
      <c r="L446" s="12">
        <f t="shared" si="86"/>
        <v>0</v>
      </c>
      <c r="M446" s="287"/>
      <c r="N446" s="12">
        <f t="shared" si="87"/>
        <v>0</v>
      </c>
      <c r="O446" s="12"/>
    </row>
    <row r="447" spans="1:15">
      <c r="A447" s="21" t="str">
        <f t="shared" si="48"/>
        <v/>
      </c>
      <c r="B447" s="152" t="str">
        <f>IF(AND(MONTH(E447)='IN-NX'!$J$5,'IN-NX'!$D$7=(D447&amp;"/"&amp;C447)),"x","")</f>
        <v/>
      </c>
      <c r="C447" s="21"/>
      <c r="D447" s="21"/>
      <c r="E447" s="45"/>
      <c r="F447" s="40"/>
      <c r="G447" s="16"/>
      <c r="H447" s="212"/>
      <c r="I447" s="213"/>
      <c r="J447" s="12"/>
      <c r="K447" s="12"/>
      <c r="L447" s="12">
        <f t="shared" si="86"/>
        <v>0</v>
      </c>
      <c r="M447" s="287"/>
      <c r="N447" s="12">
        <f t="shared" si="87"/>
        <v>0</v>
      </c>
      <c r="O447" s="12"/>
    </row>
    <row r="448" spans="1:15">
      <c r="A448" s="21" t="str">
        <f t="shared" si="48"/>
        <v/>
      </c>
      <c r="B448" s="152" t="str">
        <f>IF(AND(MONTH(E448)='IN-NX'!$J$5,'IN-NX'!$D$7=(D448&amp;"/"&amp;C448)),"x","")</f>
        <v/>
      </c>
      <c r="C448" s="149"/>
      <c r="D448" s="149"/>
      <c r="E448" s="45"/>
      <c r="F448" s="40"/>
      <c r="G448" s="16"/>
      <c r="H448" s="169"/>
      <c r="I448" s="35"/>
      <c r="J448" s="12"/>
      <c r="K448" s="12"/>
      <c r="L448" s="12">
        <f t="shared" si="86"/>
        <v>0</v>
      </c>
      <c r="M448" s="287"/>
      <c r="N448" s="12">
        <f t="shared" si="87"/>
        <v>0</v>
      </c>
      <c r="O448" s="12"/>
    </row>
    <row r="449" spans="1:15">
      <c r="A449" s="21" t="str">
        <f t="shared" si="48"/>
        <v/>
      </c>
      <c r="B449" s="152" t="str">
        <f>IF(AND(MONTH(E449)='IN-NX'!$J$5,'IN-NX'!$D$7=(D449&amp;"/"&amp;C449)),"x","")</f>
        <v/>
      </c>
      <c r="C449" s="149"/>
      <c r="D449" s="149"/>
      <c r="E449" s="45"/>
      <c r="F449" s="40"/>
      <c r="G449" s="16"/>
      <c r="H449" s="169"/>
      <c r="I449" s="35"/>
      <c r="J449" s="12"/>
      <c r="K449" s="12"/>
      <c r="L449" s="12">
        <f t="shared" si="86"/>
        <v>0</v>
      </c>
      <c r="M449" s="287"/>
      <c r="N449" s="12">
        <f t="shared" si="87"/>
        <v>0</v>
      </c>
      <c r="O449" s="12"/>
    </row>
    <row r="450" spans="1:15">
      <c r="A450" s="21" t="str">
        <f t="shared" si="48"/>
        <v/>
      </c>
      <c r="B450" s="152" t="str">
        <f>IF(AND(MONTH(E450)='IN-NX'!$J$5,'IN-NX'!$D$7=(D450&amp;"/"&amp;C450)),"x","")</f>
        <v/>
      </c>
      <c r="C450" s="149"/>
      <c r="D450" s="149"/>
      <c r="E450" s="45"/>
      <c r="F450" s="40"/>
      <c r="G450" s="16"/>
      <c r="H450" s="153"/>
      <c r="I450" s="35"/>
      <c r="J450" s="12"/>
      <c r="K450" s="12"/>
      <c r="L450" s="12">
        <f t="shared" si="86"/>
        <v>0</v>
      </c>
      <c r="M450" s="287"/>
      <c r="N450" s="12">
        <f t="shared" si="87"/>
        <v>0</v>
      </c>
      <c r="O450" s="12"/>
    </row>
    <row r="451" spans="1:15">
      <c r="A451" s="21" t="str">
        <f t="shared" si="48"/>
        <v/>
      </c>
      <c r="B451" s="152" t="str">
        <f>IF(AND(MONTH(E451)='IN-NX'!$J$5,'IN-NX'!$D$7=(D451&amp;"/"&amp;C451)),"x","")</f>
        <v/>
      </c>
      <c r="C451" s="149"/>
      <c r="D451" s="149"/>
      <c r="E451" s="45"/>
      <c r="F451" s="40"/>
      <c r="G451" s="16"/>
      <c r="H451" s="169"/>
      <c r="I451" s="35"/>
      <c r="J451" s="12"/>
      <c r="K451" s="12"/>
      <c r="L451" s="12">
        <f t="shared" si="86"/>
        <v>0</v>
      </c>
      <c r="M451" s="287"/>
      <c r="N451" s="12">
        <f t="shared" si="87"/>
        <v>0</v>
      </c>
      <c r="O451" s="12"/>
    </row>
    <row r="452" spans="1:15">
      <c r="A452" s="21" t="str">
        <f t="shared" si="48"/>
        <v/>
      </c>
      <c r="B452" s="152" t="str">
        <f>IF(AND(MONTH(E452)='IN-NX'!$J$5,'IN-NX'!$D$7=(D452&amp;"/"&amp;C452)),"x","")</f>
        <v/>
      </c>
      <c r="C452" s="149"/>
      <c r="D452" s="149"/>
      <c r="E452" s="45"/>
      <c r="F452" s="40"/>
      <c r="G452" s="16"/>
      <c r="H452" s="169"/>
      <c r="I452" s="35"/>
      <c r="J452" s="12"/>
      <c r="K452" s="12"/>
      <c r="L452" s="12">
        <f t="shared" si="86"/>
        <v>0</v>
      </c>
      <c r="M452" s="287"/>
      <c r="N452" s="12">
        <f t="shared" si="87"/>
        <v>0</v>
      </c>
      <c r="O452" s="12"/>
    </row>
    <row r="453" spans="1:15">
      <c r="A453" s="21" t="str">
        <f t="shared" si="48"/>
        <v/>
      </c>
      <c r="B453" s="152" t="str">
        <f>IF(AND(MONTH(E453)='IN-NX'!$J$5,'IN-NX'!$D$7=(D453&amp;"/"&amp;C453)),"x","")</f>
        <v/>
      </c>
      <c r="C453" s="149"/>
      <c r="D453" s="149"/>
      <c r="E453" s="45"/>
      <c r="F453" s="40"/>
      <c r="G453" s="16"/>
      <c r="H453" s="169"/>
      <c r="I453" s="35"/>
      <c r="J453" s="12"/>
      <c r="K453" s="12"/>
      <c r="L453" s="12">
        <f t="shared" si="86"/>
        <v>0</v>
      </c>
      <c r="M453" s="287"/>
      <c r="N453" s="12">
        <f t="shared" si="87"/>
        <v>0</v>
      </c>
      <c r="O453" s="12"/>
    </row>
    <row r="454" spans="1:15">
      <c r="A454" s="21" t="str">
        <f t="shared" si="48"/>
        <v/>
      </c>
      <c r="B454" s="152" t="str">
        <f>IF(AND(MONTH(E454)='IN-NX'!$J$5,'IN-NX'!$D$7=(D454&amp;"/"&amp;C454)),"x","")</f>
        <v/>
      </c>
      <c r="C454" s="149"/>
      <c r="D454" s="149"/>
      <c r="E454" s="45"/>
      <c r="F454" s="40"/>
      <c r="G454" s="16"/>
      <c r="H454" s="169"/>
      <c r="I454" s="35"/>
      <c r="J454" s="12"/>
      <c r="K454" s="12"/>
      <c r="L454" s="12">
        <f t="shared" si="86"/>
        <v>0</v>
      </c>
      <c r="M454" s="287"/>
      <c r="N454" s="12">
        <f t="shared" si="87"/>
        <v>0</v>
      </c>
      <c r="O454" s="12"/>
    </row>
    <row r="455" spans="1:15">
      <c r="A455" s="21" t="str">
        <f t="shared" si="48"/>
        <v/>
      </c>
      <c r="B455" s="152" t="str">
        <f>IF(AND(MONTH(E455)='IN-NX'!$J$5,'IN-NX'!$D$7=(D455&amp;"/"&amp;C455)),"x","")</f>
        <v/>
      </c>
      <c r="C455" s="149"/>
      <c r="D455" s="149"/>
      <c r="E455" s="45"/>
      <c r="F455" s="40"/>
      <c r="G455" s="16"/>
      <c r="H455" s="169"/>
      <c r="I455" s="35"/>
      <c r="J455" s="12"/>
      <c r="K455" s="12"/>
      <c r="L455" s="12">
        <f t="shared" si="86"/>
        <v>0</v>
      </c>
      <c r="M455" s="287"/>
      <c r="N455" s="12">
        <f t="shared" si="87"/>
        <v>0</v>
      </c>
      <c r="O455" s="12"/>
    </row>
    <row r="456" spans="1:15">
      <c r="A456" s="21" t="str">
        <f t="shared" si="48"/>
        <v/>
      </c>
      <c r="B456" s="152" t="str">
        <f>IF(AND(MONTH(E456)='IN-NX'!$J$5,'IN-NX'!$D$7=(D456&amp;"/"&amp;C456)),"x","")</f>
        <v/>
      </c>
      <c r="C456" s="149"/>
      <c r="D456" s="149"/>
      <c r="E456" s="45"/>
      <c r="F456" s="40"/>
      <c r="G456" s="16"/>
      <c r="H456" s="169"/>
      <c r="I456" s="35"/>
      <c r="J456" s="12"/>
      <c r="K456" s="12"/>
      <c r="L456" s="12">
        <f t="shared" si="86"/>
        <v>0</v>
      </c>
      <c r="M456" s="287"/>
      <c r="N456" s="12">
        <f t="shared" si="87"/>
        <v>0</v>
      </c>
      <c r="O456" s="12"/>
    </row>
    <row r="457" spans="1:15">
      <c r="A457" s="21" t="str">
        <f t="shared" si="48"/>
        <v/>
      </c>
      <c r="B457" s="152" t="str">
        <f>IF(AND(MONTH(E457)='IN-NX'!$J$5,'IN-NX'!$D$7=(D457&amp;"/"&amp;C457)),"x","")</f>
        <v/>
      </c>
      <c r="C457" s="149"/>
      <c r="D457" s="149"/>
      <c r="E457" s="45"/>
      <c r="F457" s="40"/>
      <c r="G457" s="16"/>
      <c r="H457" s="169"/>
      <c r="I457" s="35"/>
      <c r="J457" s="12"/>
      <c r="K457" s="12"/>
      <c r="L457" s="12">
        <f t="shared" si="86"/>
        <v>0</v>
      </c>
      <c r="M457" s="287"/>
      <c r="N457" s="12">
        <f t="shared" si="87"/>
        <v>0</v>
      </c>
      <c r="O457" s="12"/>
    </row>
    <row r="458" spans="1:15">
      <c r="A458" s="21" t="str">
        <f t="shared" si="48"/>
        <v/>
      </c>
      <c r="B458" s="152" t="str">
        <f>IF(AND(MONTH(E458)='IN-NX'!$J$5,'IN-NX'!$D$7=(D458&amp;"/"&amp;C458)),"x","")</f>
        <v/>
      </c>
      <c r="C458" s="149"/>
      <c r="D458" s="149"/>
      <c r="E458" s="45"/>
      <c r="F458" s="40"/>
      <c r="G458" s="16"/>
      <c r="H458" s="169"/>
      <c r="I458" s="35"/>
      <c r="J458" s="12"/>
      <c r="K458" s="12"/>
      <c r="L458" s="12">
        <f t="shared" si="86"/>
        <v>0</v>
      </c>
      <c r="M458" s="287"/>
      <c r="N458" s="12">
        <f t="shared" si="87"/>
        <v>0</v>
      </c>
      <c r="O458" s="12"/>
    </row>
    <row r="459" spans="1:15">
      <c r="A459" s="21" t="str">
        <f t="shared" si="48"/>
        <v/>
      </c>
      <c r="B459" s="152" t="str">
        <f>IF(AND(MONTH(E459)='IN-NX'!$J$5,'IN-NX'!$D$7=(D459&amp;"/"&amp;C459)),"x","")</f>
        <v/>
      </c>
      <c r="C459" s="149"/>
      <c r="D459" s="149"/>
      <c r="E459" s="45"/>
      <c r="F459" s="40"/>
      <c r="G459" s="16"/>
      <c r="H459" s="169"/>
      <c r="I459" s="35"/>
      <c r="J459" s="12"/>
      <c r="K459" s="12"/>
      <c r="L459" s="12">
        <f t="shared" si="86"/>
        <v>0</v>
      </c>
      <c r="M459" s="287"/>
      <c r="N459" s="12">
        <f t="shared" si="87"/>
        <v>0</v>
      </c>
      <c r="O459" s="12"/>
    </row>
    <row r="460" spans="1:15">
      <c r="A460" s="21" t="str">
        <f t="shared" si="48"/>
        <v/>
      </c>
      <c r="B460" s="152" t="str">
        <f>IF(AND(MONTH(E460)='IN-NX'!$J$5,'IN-NX'!$D$7=(D460&amp;"/"&amp;C460)),"x","")</f>
        <v/>
      </c>
      <c r="C460" s="149"/>
      <c r="D460" s="149"/>
      <c r="E460" s="45"/>
      <c r="F460" s="40"/>
      <c r="G460" s="16"/>
      <c r="H460" s="169"/>
      <c r="I460" s="35"/>
      <c r="J460" s="12"/>
      <c r="K460" s="12"/>
      <c r="L460" s="12">
        <f t="shared" si="86"/>
        <v>0</v>
      </c>
      <c r="M460" s="287"/>
      <c r="N460" s="12">
        <f t="shared" si="87"/>
        <v>0</v>
      </c>
      <c r="O460" s="12"/>
    </row>
    <row r="461" spans="1:15" s="170" customFormat="1">
      <c r="A461" s="21" t="str">
        <f t="shared" si="48"/>
        <v/>
      </c>
      <c r="B461" s="152" t="str">
        <f>IF(AND(MONTH(E461)='IN-NX'!$J$5,'IN-NX'!$D$7=(D461&amp;"/"&amp;C461)),"x","")</f>
        <v/>
      </c>
      <c r="C461" s="149"/>
      <c r="D461" s="149"/>
      <c r="E461" s="45"/>
      <c r="F461" s="40"/>
      <c r="G461" s="16"/>
      <c r="H461" s="169"/>
      <c r="I461" s="35"/>
      <c r="J461" s="12"/>
      <c r="K461" s="12"/>
      <c r="L461" s="12">
        <f t="shared" si="86"/>
        <v>0</v>
      </c>
      <c r="M461" s="287"/>
      <c r="N461" s="12">
        <f t="shared" si="87"/>
        <v>0</v>
      </c>
      <c r="O461" s="12"/>
    </row>
    <row r="462" spans="1:15">
      <c r="A462" s="21" t="str">
        <f t="shared" si="48"/>
        <v/>
      </c>
      <c r="B462" s="152" t="str">
        <f>IF(AND(MONTH(E462)='IN-NX'!$J$5,'IN-NX'!$D$7=(D462&amp;"/"&amp;C462)),"x","")</f>
        <v/>
      </c>
      <c r="C462" s="149"/>
      <c r="D462" s="149"/>
      <c r="E462" s="45"/>
      <c r="F462" s="40"/>
      <c r="G462" s="16"/>
      <c r="H462" s="169"/>
      <c r="I462" s="35"/>
      <c r="J462" s="12"/>
      <c r="K462" s="12"/>
      <c r="L462" s="12">
        <f t="shared" si="86"/>
        <v>0</v>
      </c>
      <c r="M462" s="287"/>
      <c r="N462" s="12">
        <f t="shared" si="87"/>
        <v>0</v>
      </c>
      <c r="O462" s="12"/>
    </row>
    <row r="463" spans="1:15">
      <c r="A463" s="21" t="str">
        <f t="shared" si="48"/>
        <v/>
      </c>
      <c r="B463" s="152" t="str">
        <f>IF(AND(MONTH(E463)='IN-NX'!$J$5,'IN-NX'!$D$7=(D463&amp;"/"&amp;C463)),"x","")</f>
        <v/>
      </c>
      <c r="C463" s="149"/>
      <c r="D463" s="149"/>
      <c r="E463" s="45"/>
      <c r="F463" s="40"/>
      <c r="G463" s="16"/>
      <c r="H463" s="169"/>
      <c r="I463" s="35"/>
      <c r="J463" s="12"/>
      <c r="K463" s="12"/>
      <c r="L463" s="12">
        <f t="shared" si="86"/>
        <v>0</v>
      </c>
      <c r="M463" s="287"/>
      <c r="N463" s="12">
        <f t="shared" si="87"/>
        <v>0</v>
      </c>
      <c r="O463" s="12"/>
    </row>
    <row r="464" spans="1:15">
      <c r="A464" s="21" t="str">
        <f t="shared" si="48"/>
        <v/>
      </c>
      <c r="B464" s="152" t="str">
        <f>IF(AND(MONTH(E464)='IN-NX'!$J$5,'IN-NX'!$D$7=(D464&amp;"/"&amp;C464)),"x","")</f>
        <v/>
      </c>
      <c r="C464" s="21"/>
      <c r="D464" s="21"/>
      <c r="E464" s="45"/>
      <c r="F464" s="40"/>
      <c r="G464" s="16"/>
      <c r="H464" s="167"/>
      <c r="I464" s="50"/>
      <c r="J464" s="12"/>
      <c r="K464" s="12"/>
      <c r="L464" s="12">
        <f t="shared" si="86"/>
        <v>0</v>
      </c>
      <c r="M464" s="287"/>
      <c r="N464" s="12">
        <f t="shared" si="87"/>
        <v>0</v>
      </c>
      <c r="O464" s="12"/>
    </row>
    <row r="465" spans="1:15">
      <c r="A465" s="21" t="str">
        <f t="shared" si="48"/>
        <v/>
      </c>
      <c r="B465" s="152" t="str">
        <f>IF(AND(MONTH(E465)='IN-NX'!$J$5,'IN-NX'!$D$7=(D465&amp;"/"&amp;C465)),"x","")</f>
        <v/>
      </c>
      <c r="C465" s="21"/>
      <c r="D465" s="21"/>
      <c r="E465" s="45"/>
      <c r="F465" s="40"/>
      <c r="G465" s="16"/>
      <c r="H465" s="167"/>
      <c r="I465" s="50"/>
      <c r="J465" s="12"/>
      <c r="K465" s="12"/>
      <c r="L465" s="12">
        <f t="shared" si="86"/>
        <v>0</v>
      </c>
      <c r="M465" s="287"/>
      <c r="N465" s="12">
        <f t="shared" si="87"/>
        <v>0</v>
      </c>
      <c r="O465" s="12"/>
    </row>
    <row r="466" spans="1:15">
      <c r="A466" s="21" t="str">
        <f t="shared" si="48"/>
        <v/>
      </c>
      <c r="B466" s="152" t="str">
        <f>IF(AND(MONTH(E466)='IN-NX'!$J$5,'IN-NX'!$D$7=(D466&amp;"/"&amp;C466)),"x","")</f>
        <v/>
      </c>
      <c r="C466" s="21"/>
      <c r="D466" s="21"/>
      <c r="E466" s="45"/>
      <c r="F466" s="40"/>
      <c r="G466" s="16"/>
      <c r="H466" s="167"/>
      <c r="I466" s="50"/>
      <c r="J466" s="12"/>
      <c r="K466" s="12"/>
      <c r="L466" s="12">
        <f t="shared" si="86"/>
        <v>0</v>
      </c>
      <c r="M466" s="287"/>
      <c r="N466" s="12">
        <f t="shared" si="87"/>
        <v>0</v>
      </c>
      <c r="O466" s="12"/>
    </row>
    <row r="467" spans="1:15">
      <c r="A467" s="21" t="str">
        <f t="shared" si="48"/>
        <v/>
      </c>
      <c r="B467" s="152" t="str">
        <f>IF(AND(MONTH(E467)='IN-NX'!$J$5,'IN-NX'!$D$7=(D467&amp;"/"&amp;C467)),"x","")</f>
        <v/>
      </c>
      <c r="C467" s="21"/>
      <c r="D467" s="21"/>
      <c r="E467" s="45"/>
      <c r="F467" s="40"/>
      <c r="G467" s="16"/>
      <c r="H467" s="167"/>
      <c r="I467" s="50"/>
      <c r="J467" s="12"/>
      <c r="K467" s="12"/>
      <c r="L467" s="12">
        <f t="shared" si="86"/>
        <v>0</v>
      </c>
      <c r="M467" s="287"/>
      <c r="N467" s="12">
        <f t="shared" si="87"/>
        <v>0</v>
      </c>
      <c r="O467" s="12"/>
    </row>
    <row r="468" spans="1:15">
      <c r="A468" s="21" t="str">
        <f t="shared" si="48"/>
        <v/>
      </c>
      <c r="B468" s="152" t="str">
        <f>IF(AND(MONTH(E468)='IN-NX'!$J$5,'IN-NX'!$D$7=(D468&amp;"/"&amp;C468)),"x","")</f>
        <v/>
      </c>
      <c r="C468" s="21"/>
      <c r="D468" s="21"/>
      <c r="E468" s="45"/>
      <c r="F468" s="40"/>
      <c r="G468" s="16"/>
      <c r="H468" s="167"/>
      <c r="I468" s="50"/>
      <c r="J468" s="12"/>
      <c r="K468" s="12"/>
      <c r="L468" s="12">
        <f t="shared" si="86"/>
        <v>0</v>
      </c>
      <c r="M468" s="287"/>
      <c r="N468" s="12">
        <f t="shared" si="87"/>
        <v>0</v>
      </c>
      <c r="O468" s="12"/>
    </row>
    <row r="469" spans="1:15">
      <c r="A469" s="21" t="str">
        <f t="shared" si="48"/>
        <v/>
      </c>
      <c r="B469" s="152" t="str">
        <f>IF(AND(MONTH(E469)='IN-NX'!$J$5,'IN-NX'!$D$7=(D469&amp;"/"&amp;C469)),"x","")</f>
        <v/>
      </c>
      <c r="C469" s="149"/>
      <c r="D469" s="149"/>
      <c r="E469" s="45"/>
      <c r="F469" s="40"/>
      <c r="G469" s="16"/>
      <c r="H469" s="169"/>
      <c r="I469" s="35"/>
      <c r="J469" s="12"/>
      <c r="K469" s="12"/>
      <c r="L469" s="12">
        <f t="shared" si="86"/>
        <v>0</v>
      </c>
      <c r="M469" s="287"/>
      <c r="N469" s="12">
        <f t="shared" si="87"/>
        <v>0</v>
      </c>
      <c r="O469" s="12"/>
    </row>
    <row r="470" spans="1:15">
      <c r="A470" s="21" t="str">
        <f t="shared" si="48"/>
        <v/>
      </c>
      <c r="B470" s="152" t="str">
        <f>IF(AND(MONTH(E470)='IN-NX'!$J$5,'IN-NX'!$D$7=(D470&amp;"/"&amp;C470)),"x","")</f>
        <v/>
      </c>
      <c r="C470" s="149"/>
      <c r="D470" s="149"/>
      <c r="E470" s="45"/>
      <c r="F470" s="40"/>
      <c r="G470" s="16"/>
      <c r="H470" s="169"/>
      <c r="I470" s="35"/>
      <c r="J470" s="12"/>
      <c r="K470" s="12"/>
      <c r="L470" s="12">
        <f t="shared" si="86"/>
        <v>0</v>
      </c>
      <c r="M470" s="287"/>
      <c r="N470" s="12">
        <f t="shared" si="87"/>
        <v>0</v>
      </c>
      <c r="O470" s="12"/>
    </row>
    <row r="471" spans="1:15">
      <c r="A471" s="21" t="str">
        <f t="shared" si="48"/>
        <v/>
      </c>
      <c r="B471" s="152" t="str">
        <f>IF(AND(MONTH(E471)='IN-NX'!$J$5,'IN-NX'!$D$7=(D471&amp;"/"&amp;C471)),"x","")</f>
        <v/>
      </c>
      <c r="C471" s="149"/>
      <c r="D471" s="149"/>
      <c r="E471" s="45"/>
      <c r="F471" s="40"/>
      <c r="G471" s="16"/>
      <c r="H471" s="169"/>
      <c r="I471" s="35"/>
      <c r="J471" s="12"/>
      <c r="K471" s="12"/>
      <c r="L471" s="12">
        <f t="shared" si="86"/>
        <v>0</v>
      </c>
      <c r="M471" s="287"/>
      <c r="N471" s="12">
        <f t="shared" si="87"/>
        <v>0</v>
      </c>
      <c r="O471" s="12"/>
    </row>
    <row r="472" spans="1:15">
      <c r="A472" s="21" t="str">
        <f t="shared" si="48"/>
        <v/>
      </c>
      <c r="B472" s="152" t="str">
        <f>IF(AND(MONTH(E472)='IN-NX'!$J$5,'IN-NX'!$D$7=(D472&amp;"/"&amp;C472)),"x","")</f>
        <v/>
      </c>
      <c r="C472" s="149"/>
      <c r="D472" s="149"/>
      <c r="E472" s="45"/>
      <c r="F472" s="40"/>
      <c r="G472" s="16"/>
      <c r="H472" s="169"/>
      <c r="I472" s="35"/>
      <c r="J472" s="12"/>
      <c r="K472" s="12"/>
      <c r="L472" s="12">
        <f t="shared" si="86"/>
        <v>0</v>
      </c>
      <c r="M472" s="287"/>
      <c r="N472" s="12">
        <f t="shared" si="87"/>
        <v>0</v>
      </c>
      <c r="O472" s="12"/>
    </row>
    <row r="473" spans="1:15">
      <c r="A473" s="21" t="str">
        <f t="shared" si="48"/>
        <v/>
      </c>
      <c r="B473" s="152" t="str">
        <f>IF(AND(MONTH(E473)='IN-NX'!$J$5,'IN-NX'!$D$7=(D473&amp;"/"&amp;C473)),"x","")</f>
        <v/>
      </c>
      <c r="C473" s="149"/>
      <c r="D473" s="149"/>
      <c r="E473" s="45"/>
      <c r="F473" s="40"/>
      <c r="G473" s="16"/>
      <c r="H473" s="169"/>
      <c r="I473" s="35"/>
      <c r="J473" s="12"/>
      <c r="K473" s="12"/>
      <c r="L473" s="12">
        <f t="shared" si="86"/>
        <v>0</v>
      </c>
      <c r="M473" s="287"/>
      <c r="N473" s="12">
        <f t="shared" si="87"/>
        <v>0</v>
      </c>
      <c r="O473" s="12"/>
    </row>
    <row r="474" spans="1:15">
      <c r="A474" s="21" t="str">
        <f t="shared" si="48"/>
        <v/>
      </c>
      <c r="B474" s="152" t="str">
        <f>IF(AND(MONTH(E474)='IN-NX'!$J$5,'IN-NX'!$D$7=(D474&amp;"/"&amp;C474)),"x","")</f>
        <v/>
      </c>
      <c r="C474" s="149"/>
      <c r="D474" s="149"/>
      <c r="E474" s="45"/>
      <c r="F474" s="40"/>
      <c r="G474" s="16"/>
      <c r="H474" s="169"/>
      <c r="I474" s="35"/>
      <c r="J474" s="12"/>
      <c r="K474" s="12"/>
      <c r="L474" s="12">
        <f t="shared" si="86"/>
        <v>0</v>
      </c>
      <c r="M474" s="287"/>
      <c r="N474" s="12">
        <f t="shared" si="87"/>
        <v>0</v>
      </c>
      <c r="O474" s="12"/>
    </row>
    <row r="475" spans="1:15">
      <c r="A475" s="21" t="str">
        <f t="shared" si="48"/>
        <v/>
      </c>
      <c r="B475" s="152" t="str">
        <f>IF(AND(MONTH(E475)='IN-NX'!$J$5,'IN-NX'!$D$7=(D475&amp;"/"&amp;C475)),"x","")</f>
        <v/>
      </c>
      <c r="C475" s="149"/>
      <c r="D475" s="149"/>
      <c r="E475" s="45"/>
      <c r="F475" s="40"/>
      <c r="G475" s="16"/>
      <c r="H475" s="169"/>
      <c r="I475" s="35"/>
      <c r="J475" s="12"/>
      <c r="K475" s="12"/>
      <c r="L475" s="12">
        <f t="shared" si="86"/>
        <v>0</v>
      </c>
      <c r="M475" s="287"/>
      <c r="N475" s="12">
        <f t="shared" si="87"/>
        <v>0</v>
      </c>
      <c r="O475" s="12"/>
    </row>
    <row r="476" spans="1:15">
      <c r="A476" s="21" t="str">
        <f t="shared" si="48"/>
        <v/>
      </c>
      <c r="B476" s="152" t="str">
        <f>IF(AND(MONTH(E476)='IN-NX'!$J$5,'IN-NX'!$D$7=(D476&amp;"/"&amp;C476)),"x","")</f>
        <v/>
      </c>
      <c r="C476" s="149"/>
      <c r="D476" s="149"/>
      <c r="E476" s="45"/>
      <c r="F476" s="40"/>
      <c r="G476" s="16"/>
      <c r="H476" s="169"/>
      <c r="I476" s="35"/>
      <c r="J476" s="12"/>
      <c r="K476" s="12"/>
      <c r="L476" s="12">
        <f t="shared" si="86"/>
        <v>0</v>
      </c>
      <c r="M476" s="287"/>
      <c r="N476" s="12">
        <f t="shared" si="87"/>
        <v>0</v>
      </c>
      <c r="O476" s="12"/>
    </row>
    <row r="477" spans="1:15">
      <c r="A477" s="21" t="str">
        <f t="shared" si="48"/>
        <v/>
      </c>
      <c r="B477" s="152" t="str">
        <f>IF(AND(MONTH(E477)='IN-NX'!$J$5,'IN-NX'!$D$7=(D477&amp;"/"&amp;C477)),"x","")</f>
        <v/>
      </c>
      <c r="C477" s="149"/>
      <c r="D477" s="149"/>
      <c r="E477" s="45"/>
      <c r="F477" s="40"/>
      <c r="G477" s="16"/>
      <c r="H477" s="169"/>
      <c r="I477" s="35"/>
      <c r="J477" s="12"/>
      <c r="K477" s="12"/>
      <c r="L477" s="12">
        <f t="shared" si="86"/>
        <v>0</v>
      </c>
      <c r="M477" s="287"/>
      <c r="N477" s="12">
        <f t="shared" si="87"/>
        <v>0</v>
      </c>
      <c r="O477" s="12"/>
    </row>
    <row r="478" spans="1:15">
      <c r="A478" s="21" t="str">
        <f t="shared" si="48"/>
        <v/>
      </c>
      <c r="B478" s="152" t="str">
        <f>IF(AND(MONTH(E478)='IN-NX'!$J$5,'IN-NX'!$D$7=(D478&amp;"/"&amp;C478)),"x","")</f>
        <v/>
      </c>
      <c r="C478" s="149"/>
      <c r="D478" s="149"/>
      <c r="E478" s="45"/>
      <c r="F478" s="40"/>
      <c r="G478" s="16"/>
      <c r="H478" s="169"/>
      <c r="I478" s="35"/>
      <c r="J478" s="12"/>
      <c r="K478" s="12"/>
      <c r="L478" s="12">
        <f t="shared" si="86"/>
        <v>0</v>
      </c>
      <c r="M478" s="287"/>
      <c r="N478" s="12">
        <f t="shared" si="87"/>
        <v>0</v>
      </c>
      <c r="O478" s="12"/>
    </row>
    <row r="479" spans="1:15">
      <c r="A479" s="21" t="str">
        <f t="shared" si="48"/>
        <v/>
      </c>
      <c r="B479" s="152" t="str">
        <f>IF(AND(MONTH(E479)='IN-NX'!$J$5,'IN-NX'!$D$7=(D479&amp;"/"&amp;C479)),"x","")</f>
        <v/>
      </c>
      <c r="C479" s="149"/>
      <c r="D479" s="149"/>
      <c r="E479" s="45"/>
      <c r="F479" s="40"/>
      <c r="G479" s="16"/>
      <c r="H479" s="169"/>
      <c r="I479" s="35"/>
      <c r="J479" s="12"/>
      <c r="K479" s="12"/>
      <c r="L479" s="12">
        <f t="shared" si="86"/>
        <v>0</v>
      </c>
      <c r="M479" s="287"/>
      <c r="N479" s="12">
        <f t="shared" si="87"/>
        <v>0</v>
      </c>
      <c r="O479" s="12"/>
    </row>
    <row r="480" spans="1:15">
      <c r="A480" s="21" t="str">
        <f t="shared" si="48"/>
        <v/>
      </c>
      <c r="B480" s="152" t="str">
        <f>IF(AND(MONTH(E480)='IN-NX'!$J$5,'IN-NX'!$D$7=(D480&amp;"/"&amp;C480)),"x","")</f>
        <v/>
      </c>
      <c r="C480" s="149"/>
      <c r="D480" s="149"/>
      <c r="E480" s="45"/>
      <c r="F480" s="40"/>
      <c r="G480" s="16"/>
      <c r="H480" s="169"/>
      <c r="I480" s="35"/>
      <c r="J480" s="12"/>
      <c r="K480" s="12"/>
      <c r="L480" s="12">
        <f t="shared" si="86"/>
        <v>0</v>
      </c>
      <c r="M480" s="287"/>
      <c r="N480" s="12">
        <f t="shared" si="87"/>
        <v>0</v>
      </c>
      <c r="O480" s="12"/>
    </row>
    <row r="481" spans="1:15">
      <c r="A481" s="21" t="str">
        <f t="shared" si="48"/>
        <v/>
      </c>
      <c r="B481" s="152" t="str">
        <f>IF(AND(MONTH(E481)='IN-NX'!$J$5,'IN-NX'!$D$7=(D481&amp;"/"&amp;C481)),"x","")</f>
        <v/>
      </c>
      <c r="C481" s="149"/>
      <c r="D481" s="149"/>
      <c r="E481" s="45"/>
      <c r="F481" s="40"/>
      <c r="G481" s="16"/>
      <c r="H481" s="169"/>
      <c r="I481" s="35"/>
      <c r="J481" s="12"/>
      <c r="K481" s="12"/>
      <c r="L481" s="12">
        <f t="shared" si="86"/>
        <v>0</v>
      </c>
      <c r="M481" s="287"/>
      <c r="N481" s="12">
        <f t="shared" si="87"/>
        <v>0</v>
      </c>
      <c r="O481" s="12"/>
    </row>
    <row r="482" spans="1:15">
      <c r="A482" s="21" t="str">
        <f t="shared" si="48"/>
        <v/>
      </c>
      <c r="B482" s="152" t="str">
        <f>IF(AND(MONTH(E482)='IN-NX'!$J$5,'IN-NX'!$D$7=(D482&amp;"/"&amp;C482)),"x","")</f>
        <v/>
      </c>
      <c r="C482" s="149"/>
      <c r="D482" s="149"/>
      <c r="E482" s="45"/>
      <c r="F482" s="40"/>
      <c r="G482" s="16"/>
      <c r="H482" s="169"/>
      <c r="I482" s="35"/>
      <c r="J482" s="12"/>
      <c r="K482" s="12"/>
      <c r="L482" s="12">
        <f t="shared" si="86"/>
        <v>0</v>
      </c>
      <c r="M482" s="287"/>
      <c r="N482" s="12">
        <f t="shared" si="87"/>
        <v>0</v>
      </c>
      <c r="O482" s="12"/>
    </row>
    <row r="483" spans="1:15">
      <c r="A483" s="21" t="str">
        <f t="shared" si="48"/>
        <v/>
      </c>
      <c r="B483" s="152" t="str">
        <f>IF(AND(MONTH(E483)='IN-NX'!$J$5,'IN-NX'!$D$7=(D483&amp;"/"&amp;C483)),"x","")</f>
        <v/>
      </c>
      <c r="C483" s="149"/>
      <c r="D483" s="149"/>
      <c r="E483" s="45"/>
      <c r="F483" s="40"/>
      <c r="G483" s="16"/>
      <c r="H483" s="169"/>
      <c r="I483" s="35"/>
      <c r="J483" s="12"/>
      <c r="K483" s="12"/>
      <c r="L483" s="12">
        <f t="shared" si="86"/>
        <v>0</v>
      </c>
      <c r="M483" s="287"/>
      <c r="N483" s="12">
        <f t="shared" si="87"/>
        <v>0</v>
      </c>
      <c r="O483" s="12"/>
    </row>
    <row r="484" spans="1:15">
      <c r="A484" s="21" t="str">
        <f t="shared" si="48"/>
        <v/>
      </c>
      <c r="B484" s="152" t="str">
        <f>IF(AND(MONTH(E484)='IN-NX'!$J$5,'IN-NX'!$D$7=(D484&amp;"/"&amp;C484)),"x","")</f>
        <v/>
      </c>
      <c r="C484" s="149"/>
      <c r="D484" s="149"/>
      <c r="E484" s="45"/>
      <c r="F484" s="40"/>
      <c r="G484" s="16"/>
      <c r="H484" s="169"/>
      <c r="I484" s="35"/>
      <c r="J484" s="12"/>
      <c r="K484" s="12"/>
      <c r="L484" s="12">
        <f t="shared" si="86"/>
        <v>0</v>
      </c>
      <c r="M484" s="287"/>
      <c r="N484" s="12">
        <f t="shared" si="87"/>
        <v>0</v>
      </c>
      <c r="O484" s="12"/>
    </row>
    <row r="485" spans="1:15">
      <c r="A485" s="21" t="str">
        <f t="shared" si="48"/>
        <v/>
      </c>
      <c r="B485" s="152" t="str">
        <f>IF(AND(MONTH(E485)='IN-NX'!$J$5,'IN-NX'!$D$7=(D485&amp;"/"&amp;C485)),"x","")</f>
        <v/>
      </c>
      <c r="C485" s="149"/>
      <c r="D485" s="149"/>
      <c r="E485" s="45"/>
      <c r="F485" s="40"/>
      <c r="G485" s="16"/>
      <c r="H485" s="169"/>
      <c r="I485" s="35"/>
      <c r="J485" s="12"/>
      <c r="K485" s="12"/>
      <c r="L485" s="12">
        <f t="shared" si="86"/>
        <v>0</v>
      </c>
      <c r="M485" s="287"/>
      <c r="N485" s="12">
        <f t="shared" si="87"/>
        <v>0</v>
      </c>
      <c r="O485" s="12"/>
    </row>
    <row r="486" spans="1:15">
      <c r="A486" s="21" t="str">
        <f t="shared" si="48"/>
        <v/>
      </c>
      <c r="B486" s="152" t="str">
        <f>IF(AND(MONTH(E486)='IN-NX'!$J$5,'IN-NX'!$D$7=(D486&amp;"/"&amp;C486)),"x","")</f>
        <v/>
      </c>
      <c r="C486" s="149"/>
      <c r="D486" s="149"/>
      <c r="E486" s="45"/>
      <c r="F486" s="40"/>
      <c r="G486" s="16"/>
      <c r="H486" s="169"/>
      <c r="I486" s="35"/>
      <c r="J486" s="12"/>
      <c r="K486" s="12"/>
      <c r="L486" s="12">
        <f t="shared" si="86"/>
        <v>0</v>
      </c>
      <c r="M486" s="287"/>
      <c r="N486" s="12">
        <f t="shared" si="87"/>
        <v>0</v>
      </c>
      <c r="O486" s="12"/>
    </row>
    <row r="487" spans="1:15">
      <c r="A487" s="21" t="str">
        <f t="shared" si="48"/>
        <v/>
      </c>
      <c r="B487" s="152" t="str">
        <f>IF(AND(MONTH(E487)='IN-NX'!$J$5,'IN-NX'!$D$7=(D487&amp;"/"&amp;C487)),"x","")</f>
        <v/>
      </c>
      <c r="C487" s="149"/>
      <c r="D487" s="149"/>
      <c r="E487" s="45"/>
      <c r="F487" s="40"/>
      <c r="G487" s="16"/>
      <c r="H487" s="169"/>
      <c r="I487" s="35"/>
      <c r="J487" s="12"/>
      <c r="K487" s="12"/>
      <c r="L487" s="12">
        <f t="shared" si="86"/>
        <v>0</v>
      </c>
      <c r="M487" s="287"/>
      <c r="N487" s="12">
        <f t="shared" si="87"/>
        <v>0</v>
      </c>
      <c r="O487" s="12"/>
    </row>
    <row r="488" spans="1:15">
      <c r="A488" s="21" t="str">
        <f t="shared" si="48"/>
        <v/>
      </c>
      <c r="B488" s="152" t="str">
        <f>IF(AND(MONTH(E488)='IN-NX'!$J$5,'IN-NX'!$D$7=(D488&amp;"/"&amp;C488)),"x","")</f>
        <v/>
      </c>
      <c r="C488" s="149"/>
      <c r="D488" s="149"/>
      <c r="E488" s="45"/>
      <c r="F488" s="40"/>
      <c r="G488" s="16"/>
      <c r="H488" s="169"/>
      <c r="I488" s="35"/>
      <c r="J488" s="12"/>
      <c r="K488" s="12"/>
      <c r="L488" s="12">
        <f t="shared" si="86"/>
        <v>0</v>
      </c>
      <c r="M488" s="287"/>
      <c r="N488" s="12">
        <f t="shared" si="87"/>
        <v>0</v>
      </c>
      <c r="O488" s="12"/>
    </row>
    <row r="489" spans="1:15">
      <c r="A489" s="21" t="str">
        <f t="shared" ref="A489:A552" si="88">IF(E489&lt;&gt;"",MONTH(E489),"")</f>
        <v/>
      </c>
      <c r="B489" s="152" t="str">
        <f>IF(AND(MONTH(E489)='IN-NX'!$J$5,'IN-NX'!$D$7=(D489&amp;"/"&amp;C489)),"x","")</f>
        <v/>
      </c>
      <c r="C489" s="149"/>
      <c r="D489" s="149"/>
      <c r="E489" s="45"/>
      <c r="F489" s="40"/>
      <c r="G489" s="16"/>
      <c r="H489" s="169"/>
      <c r="I489" s="35"/>
      <c r="J489" s="12"/>
      <c r="K489" s="12"/>
      <c r="L489" s="12">
        <f t="shared" si="86"/>
        <v>0</v>
      </c>
      <c r="M489" s="287"/>
      <c r="N489" s="12">
        <f t="shared" si="87"/>
        <v>0</v>
      </c>
      <c r="O489" s="12"/>
    </row>
    <row r="490" spans="1:15">
      <c r="A490" s="21" t="str">
        <f t="shared" si="88"/>
        <v/>
      </c>
      <c r="B490" s="152" t="str">
        <f>IF(AND(MONTH(E490)='IN-NX'!$J$5,'IN-NX'!$D$7=(D490&amp;"/"&amp;C490)),"x","")</f>
        <v/>
      </c>
      <c r="C490" s="149"/>
      <c r="D490" s="149"/>
      <c r="E490" s="45"/>
      <c r="F490" s="40"/>
      <c r="G490" s="16"/>
      <c r="H490" s="169"/>
      <c r="I490" s="35"/>
      <c r="J490" s="12"/>
      <c r="K490" s="12"/>
      <c r="L490" s="12">
        <f t="shared" si="86"/>
        <v>0</v>
      </c>
      <c r="M490" s="287"/>
      <c r="N490" s="12">
        <f t="shared" si="87"/>
        <v>0</v>
      </c>
      <c r="O490" s="12"/>
    </row>
    <row r="491" spans="1:15">
      <c r="A491" s="21" t="str">
        <f t="shared" si="88"/>
        <v/>
      </c>
      <c r="B491" s="152" t="str">
        <f>IF(AND(MONTH(E491)='IN-NX'!$J$5,'IN-NX'!$D$7=(D491&amp;"/"&amp;C491)),"x","")</f>
        <v/>
      </c>
      <c r="C491" s="149"/>
      <c r="D491" s="149"/>
      <c r="E491" s="45"/>
      <c r="F491" s="40"/>
      <c r="G491" s="16"/>
      <c r="H491" s="169"/>
      <c r="I491" s="35"/>
      <c r="J491" s="12"/>
      <c r="K491" s="12"/>
      <c r="L491" s="12">
        <f t="shared" si="86"/>
        <v>0</v>
      </c>
      <c r="M491" s="287"/>
      <c r="N491" s="12">
        <f t="shared" si="87"/>
        <v>0</v>
      </c>
      <c r="O491" s="12"/>
    </row>
    <row r="492" spans="1:15">
      <c r="A492" s="21" t="str">
        <f t="shared" si="88"/>
        <v/>
      </c>
      <c r="B492" s="152" t="str">
        <f>IF(AND(MONTH(E492)='IN-NX'!$J$5,'IN-NX'!$D$7=(D492&amp;"/"&amp;C492)),"x","")</f>
        <v/>
      </c>
      <c r="C492" s="149"/>
      <c r="D492" s="149"/>
      <c r="E492" s="45"/>
      <c r="F492" s="40"/>
      <c r="G492" s="16"/>
      <c r="H492" s="169"/>
      <c r="I492" s="35"/>
      <c r="J492" s="12"/>
      <c r="K492" s="12"/>
      <c r="L492" s="12">
        <f t="shared" si="86"/>
        <v>0</v>
      </c>
      <c r="M492" s="287"/>
      <c r="N492" s="12">
        <f t="shared" si="87"/>
        <v>0</v>
      </c>
      <c r="O492" s="12"/>
    </row>
    <row r="493" spans="1:15">
      <c r="A493" s="21" t="str">
        <f t="shared" si="88"/>
        <v/>
      </c>
      <c r="B493" s="152" t="str">
        <f>IF(AND(MONTH(E493)='IN-NX'!$J$5,'IN-NX'!$D$7=(D493&amp;"/"&amp;C493)),"x","")</f>
        <v/>
      </c>
      <c r="C493" s="149"/>
      <c r="D493" s="149"/>
      <c r="E493" s="45"/>
      <c r="F493" s="40"/>
      <c r="G493" s="16"/>
      <c r="H493" s="169"/>
      <c r="I493" s="35"/>
      <c r="J493" s="12"/>
      <c r="K493" s="12"/>
      <c r="L493" s="12">
        <f t="shared" si="86"/>
        <v>0</v>
      </c>
      <c r="M493" s="287"/>
      <c r="N493" s="12">
        <f t="shared" si="87"/>
        <v>0</v>
      </c>
      <c r="O493" s="12"/>
    </row>
    <row r="494" spans="1:15">
      <c r="A494" s="21" t="str">
        <f t="shared" si="88"/>
        <v/>
      </c>
      <c r="B494" s="152" t="str">
        <f>IF(AND(MONTH(E494)='IN-NX'!$J$5,'IN-NX'!$D$7=(D494&amp;"/"&amp;C494)),"x","")</f>
        <v/>
      </c>
      <c r="C494" s="149"/>
      <c r="D494" s="149"/>
      <c r="E494" s="45"/>
      <c r="F494" s="40"/>
      <c r="G494" s="16"/>
      <c r="H494" s="169"/>
      <c r="I494" s="35"/>
      <c r="J494" s="12"/>
      <c r="K494" s="12"/>
      <c r="L494" s="12">
        <f t="shared" si="86"/>
        <v>0</v>
      </c>
      <c r="M494" s="287"/>
      <c r="N494" s="12">
        <f t="shared" si="87"/>
        <v>0</v>
      </c>
      <c r="O494" s="12"/>
    </row>
    <row r="495" spans="1:15">
      <c r="A495" s="21" t="str">
        <f t="shared" si="88"/>
        <v/>
      </c>
      <c r="B495" s="152" t="str">
        <f>IF(AND(MONTH(E495)='IN-NX'!$J$5,'IN-NX'!$D$7=(D495&amp;"/"&amp;C495)),"x","")</f>
        <v/>
      </c>
      <c r="C495" s="149"/>
      <c r="D495" s="149"/>
      <c r="E495" s="45"/>
      <c r="F495" s="40"/>
      <c r="G495" s="16"/>
      <c r="H495" s="169"/>
      <c r="I495" s="35"/>
      <c r="J495" s="12"/>
      <c r="K495" s="12"/>
      <c r="L495" s="12">
        <f t="shared" si="86"/>
        <v>0</v>
      </c>
      <c r="M495" s="287"/>
      <c r="N495" s="12">
        <f t="shared" si="87"/>
        <v>0</v>
      </c>
      <c r="O495" s="12"/>
    </row>
    <row r="496" spans="1:15">
      <c r="A496" s="21" t="str">
        <f t="shared" si="88"/>
        <v/>
      </c>
      <c r="B496" s="152" t="str">
        <f>IF(AND(MONTH(E496)='IN-NX'!$J$5,'IN-NX'!$D$7=(D496&amp;"/"&amp;C496)),"x","")</f>
        <v/>
      </c>
      <c r="C496" s="149"/>
      <c r="D496" s="149"/>
      <c r="E496" s="45"/>
      <c r="F496" s="40"/>
      <c r="G496" s="16"/>
      <c r="H496" s="169"/>
      <c r="I496" s="35"/>
      <c r="J496" s="12"/>
      <c r="K496" s="12"/>
      <c r="L496" s="12">
        <f t="shared" si="86"/>
        <v>0</v>
      </c>
      <c r="M496" s="287"/>
      <c r="N496" s="12">
        <f t="shared" si="87"/>
        <v>0</v>
      </c>
      <c r="O496" s="12"/>
    </row>
    <row r="497" spans="1:15">
      <c r="A497" s="21" t="str">
        <f t="shared" si="88"/>
        <v/>
      </c>
      <c r="B497" s="152" t="str">
        <f>IF(AND(MONTH(E497)='IN-NX'!$J$5,'IN-NX'!$D$7=(D497&amp;"/"&amp;C497)),"x","")</f>
        <v/>
      </c>
      <c r="C497" s="149"/>
      <c r="D497" s="149"/>
      <c r="E497" s="45"/>
      <c r="F497" s="40"/>
      <c r="G497" s="16"/>
      <c r="H497" s="169"/>
      <c r="I497" s="35"/>
      <c r="J497" s="12"/>
      <c r="K497" s="12"/>
      <c r="L497" s="12">
        <f t="shared" si="86"/>
        <v>0</v>
      </c>
      <c r="M497" s="287"/>
      <c r="N497" s="12">
        <f t="shared" si="87"/>
        <v>0</v>
      </c>
      <c r="O497" s="12"/>
    </row>
    <row r="498" spans="1:15">
      <c r="A498" s="21" t="str">
        <f t="shared" si="88"/>
        <v/>
      </c>
      <c r="B498" s="152" t="str">
        <f>IF(AND(MONTH(E498)='IN-NX'!$J$5,'IN-NX'!$D$7=(D498&amp;"/"&amp;C498)),"x","")</f>
        <v/>
      </c>
      <c r="C498" s="149"/>
      <c r="D498" s="149"/>
      <c r="E498" s="45"/>
      <c r="F498" s="40"/>
      <c r="G498" s="16"/>
      <c r="H498" s="169"/>
      <c r="I498" s="35"/>
      <c r="J498" s="12"/>
      <c r="K498" s="12"/>
      <c r="L498" s="12">
        <f t="shared" ref="L498:L525" si="89">ROUND(J498*K498,0)</f>
        <v>0</v>
      </c>
      <c r="M498" s="287"/>
      <c r="N498" s="12">
        <f t="shared" ref="N498:N525" si="90">ROUND(J498*M498,0)</f>
        <v>0</v>
      </c>
      <c r="O498" s="12"/>
    </row>
    <row r="499" spans="1:15">
      <c r="A499" s="21" t="str">
        <f t="shared" si="88"/>
        <v/>
      </c>
      <c r="B499" s="152" t="str">
        <f>IF(AND(MONTH(E499)='IN-NX'!$J$5,'IN-NX'!$D$7=(D499&amp;"/"&amp;C499)),"x","")</f>
        <v/>
      </c>
      <c r="C499" s="149"/>
      <c r="D499" s="149"/>
      <c r="E499" s="45"/>
      <c r="F499" s="40"/>
      <c r="G499" s="16"/>
      <c r="H499" s="169"/>
      <c r="I499" s="35"/>
      <c r="J499" s="12"/>
      <c r="K499" s="12"/>
      <c r="L499" s="12">
        <f t="shared" si="89"/>
        <v>0</v>
      </c>
      <c r="M499" s="287"/>
      <c r="N499" s="12">
        <f t="shared" si="90"/>
        <v>0</v>
      </c>
      <c r="O499" s="12"/>
    </row>
    <row r="500" spans="1:15">
      <c r="A500" s="21" t="str">
        <f t="shared" si="88"/>
        <v/>
      </c>
      <c r="B500" s="152" t="str">
        <f>IF(AND(MONTH(E500)='IN-NX'!$J$5,'IN-NX'!$D$7=(D500&amp;"/"&amp;C500)),"x","")</f>
        <v/>
      </c>
      <c r="C500" s="149"/>
      <c r="D500" s="149"/>
      <c r="E500" s="45"/>
      <c r="F500" s="40"/>
      <c r="G500" s="16"/>
      <c r="H500" s="169"/>
      <c r="I500" s="35"/>
      <c r="J500" s="12"/>
      <c r="K500" s="12"/>
      <c r="L500" s="12">
        <f t="shared" si="89"/>
        <v>0</v>
      </c>
      <c r="M500" s="287"/>
      <c r="N500" s="12">
        <f t="shared" si="90"/>
        <v>0</v>
      </c>
      <c r="O500" s="12"/>
    </row>
    <row r="501" spans="1:15">
      <c r="A501" s="21" t="str">
        <f t="shared" si="88"/>
        <v/>
      </c>
      <c r="B501" s="152" t="str">
        <f>IF(AND(MONTH(E501)='IN-NX'!$J$5,'IN-NX'!$D$7=(D501&amp;"/"&amp;C501)),"x","")</f>
        <v/>
      </c>
      <c r="C501" s="149"/>
      <c r="D501" s="149"/>
      <c r="E501" s="45"/>
      <c r="F501" s="40"/>
      <c r="G501" s="16"/>
      <c r="H501" s="169"/>
      <c r="I501" s="35"/>
      <c r="J501" s="12"/>
      <c r="K501" s="12"/>
      <c r="L501" s="12">
        <f t="shared" si="89"/>
        <v>0</v>
      </c>
      <c r="M501" s="287"/>
      <c r="N501" s="12">
        <f t="shared" si="90"/>
        <v>0</v>
      </c>
      <c r="O501" s="12"/>
    </row>
    <row r="502" spans="1:15">
      <c r="A502" s="21" t="str">
        <f t="shared" si="88"/>
        <v/>
      </c>
      <c r="B502" s="152" t="str">
        <f>IF(AND(MONTH(E502)='IN-NX'!$J$5,'IN-NX'!$D$7=(D502&amp;"/"&amp;C502)),"x","")</f>
        <v/>
      </c>
      <c r="C502" s="149"/>
      <c r="D502" s="149"/>
      <c r="E502" s="45"/>
      <c r="F502" s="40"/>
      <c r="G502" s="16"/>
      <c r="H502" s="169"/>
      <c r="I502" s="35"/>
      <c r="J502" s="12"/>
      <c r="K502" s="12"/>
      <c r="L502" s="12">
        <f t="shared" si="89"/>
        <v>0</v>
      </c>
      <c r="M502" s="287"/>
      <c r="N502" s="12">
        <f t="shared" si="90"/>
        <v>0</v>
      </c>
      <c r="O502" s="12"/>
    </row>
    <row r="503" spans="1:15">
      <c r="A503" s="21" t="str">
        <f t="shared" si="88"/>
        <v/>
      </c>
      <c r="B503" s="152" t="str">
        <f>IF(AND(MONTH(E503)='IN-NX'!$J$5,'IN-NX'!$D$7=(D503&amp;"/"&amp;C503)),"x","")</f>
        <v/>
      </c>
      <c r="C503" s="149"/>
      <c r="D503" s="149"/>
      <c r="E503" s="45"/>
      <c r="F503" s="40"/>
      <c r="G503" s="16"/>
      <c r="H503" s="169"/>
      <c r="I503" s="35"/>
      <c r="J503" s="12"/>
      <c r="K503" s="12"/>
      <c r="L503" s="12">
        <f t="shared" si="89"/>
        <v>0</v>
      </c>
      <c r="M503" s="287"/>
      <c r="N503" s="12">
        <f t="shared" si="90"/>
        <v>0</v>
      </c>
      <c r="O503" s="12"/>
    </row>
    <row r="504" spans="1:15">
      <c r="A504" s="21" t="str">
        <f t="shared" si="88"/>
        <v/>
      </c>
      <c r="B504" s="152" t="str">
        <f>IF(AND(MONTH(E504)='IN-NX'!$J$5,'IN-NX'!$D$7=(D504&amp;"/"&amp;C504)),"x","")</f>
        <v/>
      </c>
      <c r="C504" s="149"/>
      <c r="D504" s="149"/>
      <c r="E504" s="45"/>
      <c r="F504" s="40"/>
      <c r="G504" s="16"/>
      <c r="H504" s="169"/>
      <c r="I504" s="35"/>
      <c r="J504" s="12"/>
      <c r="K504" s="12"/>
      <c r="L504" s="12">
        <f t="shared" si="89"/>
        <v>0</v>
      </c>
      <c r="M504" s="287"/>
      <c r="N504" s="12">
        <f t="shared" si="90"/>
        <v>0</v>
      </c>
      <c r="O504" s="12"/>
    </row>
    <row r="505" spans="1:15">
      <c r="A505" s="21" t="str">
        <f t="shared" si="88"/>
        <v/>
      </c>
      <c r="B505" s="152" t="str">
        <f>IF(AND(MONTH(E505)='IN-NX'!$J$5,'IN-NX'!$D$7=(D505&amp;"/"&amp;C505)),"x","")</f>
        <v/>
      </c>
      <c r="C505" s="149"/>
      <c r="D505" s="149"/>
      <c r="E505" s="45"/>
      <c r="F505" s="40"/>
      <c r="G505" s="16"/>
      <c r="H505" s="169"/>
      <c r="I505" s="35"/>
      <c r="J505" s="12"/>
      <c r="K505" s="12"/>
      <c r="L505" s="12">
        <f t="shared" si="89"/>
        <v>0</v>
      </c>
      <c r="M505" s="287"/>
      <c r="N505" s="12">
        <f t="shared" si="90"/>
        <v>0</v>
      </c>
      <c r="O505" s="12"/>
    </row>
    <row r="506" spans="1:15">
      <c r="A506" s="21" t="str">
        <f t="shared" si="88"/>
        <v/>
      </c>
      <c r="B506" s="152" t="str">
        <f>IF(AND(MONTH(E506)='IN-NX'!$J$5,'IN-NX'!$D$7=(D506&amp;"/"&amp;C506)),"x","")</f>
        <v/>
      </c>
      <c r="C506" s="149"/>
      <c r="D506" s="149"/>
      <c r="E506" s="45"/>
      <c r="F506" s="40"/>
      <c r="G506" s="16"/>
      <c r="H506" s="169"/>
      <c r="I506" s="35"/>
      <c r="J506" s="12"/>
      <c r="K506" s="12"/>
      <c r="L506" s="12">
        <f t="shared" si="89"/>
        <v>0</v>
      </c>
      <c r="M506" s="287"/>
      <c r="N506" s="12">
        <f t="shared" si="90"/>
        <v>0</v>
      </c>
      <c r="O506" s="12"/>
    </row>
    <row r="507" spans="1:15">
      <c r="A507" s="21" t="str">
        <f t="shared" si="88"/>
        <v/>
      </c>
      <c r="B507" s="152" t="str">
        <f>IF(AND(MONTH(E507)='IN-NX'!$J$5,'IN-NX'!$D$7=(D507&amp;"/"&amp;C507)),"x","")</f>
        <v/>
      </c>
      <c r="C507" s="149"/>
      <c r="D507" s="149"/>
      <c r="E507" s="45"/>
      <c r="F507" s="40"/>
      <c r="G507" s="16"/>
      <c r="H507" s="169"/>
      <c r="I507" s="35"/>
      <c r="J507" s="12"/>
      <c r="K507" s="12"/>
      <c r="L507" s="12">
        <f t="shared" si="89"/>
        <v>0</v>
      </c>
      <c r="M507" s="287"/>
      <c r="N507" s="12">
        <f t="shared" si="90"/>
        <v>0</v>
      </c>
      <c r="O507" s="12"/>
    </row>
    <row r="508" spans="1:15">
      <c r="A508" s="21" t="str">
        <f t="shared" si="88"/>
        <v/>
      </c>
      <c r="B508" s="152" t="str">
        <f>IF(AND(MONTH(E508)='IN-NX'!$J$5,'IN-NX'!$D$7=(D508&amp;"/"&amp;C508)),"x","")</f>
        <v/>
      </c>
      <c r="C508" s="149"/>
      <c r="D508" s="149"/>
      <c r="E508" s="45"/>
      <c r="F508" s="40"/>
      <c r="G508" s="16"/>
      <c r="H508" s="169"/>
      <c r="I508" s="35"/>
      <c r="J508" s="12"/>
      <c r="K508" s="12"/>
      <c r="L508" s="12">
        <f t="shared" si="89"/>
        <v>0</v>
      </c>
      <c r="M508" s="287"/>
      <c r="N508" s="12">
        <f t="shared" si="90"/>
        <v>0</v>
      </c>
      <c r="O508" s="12"/>
    </row>
    <row r="509" spans="1:15">
      <c r="A509" s="21" t="str">
        <f t="shared" si="88"/>
        <v/>
      </c>
      <c r="B509" s="152" t="str">
        <f>IF(AND(MONTH(E509)='IN-NX'!$J$5,'IN-NX'!$D$7=(D509&amp;"/"&amp;C509)),"x","")</f>
        <v/>
      </c>
      <c r="C509" s="149"/>
      <c r="D509" s="149"/>
      <c r="E509" s="45"/>
      <c r="F509" s="40"/>
      <c r="G509" s="16"/>
      <c r="H509" s="169"/>
      <c r="I509" s="35"/>
      <c r="J509" s="12"/>
      <c r="K509" s="12"/>
      <c r="L509" s="12">
        <f t="shared" si="89"/>
        <v>0</v>
      </c>
      <c r="M509" s="287"/>
      <c r="N509" s="12">
        <f t="shared" si="90"/>
        <v>0</v>
      </c>
      <c r="O509" s="12"/>
    </row>
    <row r="510" spans="1:15">
      <c r="A510" s="21" t="str">
        <f t="shared" si="88"/>
        <v/>
      </c>
      <c r="B510" s="152" t="str">
        <f>IF(AND(MONTH(E510)='IN-NX'!$J$5,'IN-NX'!$D$7=(D510&amp;"/"&amp;C510)),"x","")</f>
        <v/>
      </c>
      <c r="C510" s="149"/>
      <c r="D510" s="149"/>
      <c r="E510" s="45"/>
      <c r="F510" s="40"/>
      <c r="G510" s="16"/>
      <c r="H510" s="169"/>
      <c r="I510" s="35"/>
      <c r="J510" s="12"/>
      <c r="K510" s="12"/>
      <c r="L510" s="12">
        <v>0</v>
      </c>
      <c r="M510" s="287"/>
      <c r="N510" s="12">
        <f t="shared" ref="N510" si="91">ROUND(J510*M510,0)</f>
        <v>0</v>
      </c>
      <c r="O510" s="12"/>
    </row>
    <row r="511" spans="1:15">
      <c r="A511" s="21" t="str">
        <f t="shared" si="88"/>
        <v/>
      </c>
      <c r="B511" s="152" t="str">
        <f>IF(AND(MONTH(E511)='IN-NX'!$J$5,'IN-NX'!$D$7=(D511&amp;"/"&amp;C511)),"x","")</f>
        <v/>
      </c>
      <c r="C511" s="149"/>
      <c r="D511" s="149"/>
      <c r="E511" s="45"/>
      <c r="F511" s="40"/>
      <c r="G511" s="16"/>
      <c r="H511" s="169"/>
      <c r="I511" s="35"/>
      <c r="J511" s="12"/>
      <c r="K511" s="12"/>
      <c r="L511" s="12">
        <f t="shared" si="89"/>
        <v>0</v>
      </c>
      <c r="M511" s="287"/>
      <c r="N511" s="12">
        <f t="shared" si="90"/>
        <v>0</v>
      </c>
      <c r="O511" s="12"/>
    </row>
    <row r="512" spans="1:15">
      <c r="A512" s="21" t="str">
        <f t="shared" si="88"/>
        <v/>
      </c>
      <c r="B512" s="152" t="str">
        <f>IF(AND(MONTH(E512)='IN-NX'!$J$5,'IN-NX'!$D$7=(D512&amp;"/"&amp;C512)),"x","")</f>
        <v/>
      </c>
      <c r="C512" s="149"/>
      <c r="D512" s="149"/>
      <c r="E512" s="45"/>
      <c r="F512" s="40"/>
      <c r="G512" s="16"/>
      <c r="H512" s="169"/>
      <c r="I512" s="35"/>
      <c r="J512" s="12"/>
      <c r="K512" s="12"/>
      <c r="L512" s="12">
        <f t="shared" si="89"/>
        <v>0</v>
      </c>
      <c r="M512" s="287"/>
      <c r="N512" s="12">
        <f t="shared" si="90"/>
        <v>0</v>
      </c>
      <c r="O512" s="12"/>
    </row>
    <row r="513" spans="1:15">
      <c r="A513" s="21" t="str">
        <f t="shared" si="88"/>
        <v/>
      </c>
      <c r="B513" s="152" t="str">
        <f>IF(AND(MONTH(E513)='IN-NX'!$J$5,'IN-NX'!$D$7=(D513&amp;"/"&amp;C513)),"x","")</f>
        <v/>
      </c>
      <c r="C513" s="149"/>
      <c r="D513" s="149"/>
      <c r="E513" s="45"/>
      <c r="F513" s="40"/>
      <c r="G513" s="16"/>
      <c r="H513" s="169"/>
      <c r="I513" s="35"/>
      <c r="J513" s="12"/>
      <c r="K513" s="12"/>
      <c r="L513" s="12">
        <f t="shared" si="89"/>
        <v>0</v>
      </c>
      <c r="M513" s="287"/>
      <c r="N513" s="12">
        <f t="shared" si="90"/>
        <v>0</v>
      </c>
      <c r="O513" s="12"/>
    </row>
    <row r="514" spans="1:15">
      <c r="A514" s="21" t="str">
        <f t="shared" si="88"/>
        <v/>
      </c>
      <c r="B514" s="152" t="str">
        <f>IF(AND(MONTH(E514)='IN-NX'!$J$5,'IN-NX'!$D$7=(D514&amp;"/"&amp;C514)),"x","")</f>
        <v/>
      </c>
      <c r="C514" s="149"/>
      <c r="D514" s="149"/>
      <c r="E514" s="45"/>
      <c r="F514" s="40"/>
      <c r="G514" s="16"/>
      <c r="H514" s="169"/>
      <c r="I514" s="35"/>
      <c r="J514" s="12"/>
      <c r="K514" s="12"/>
      <c r="L514" s="12">
        <f t="shared" si="89"/>
        <v>0</v>
      </c>
      <c r="M514" s="287"/>
      <c r="N514" s="12">
        <f t="shared" si="90"/>
        <v>0</v>
      </c>
      <c r="O514" s="12"/>
    </row>
    <row r="515" spans="1:15">
      <c r="A515" s="21" t="str">
        <f t="shared" si="88"/>
        <v/>
      </c>
      <c r="B515" s="152" t="str">
        <f>IF(AND(MONTH(E515)='IN-NX'!$J$5,'IN-NX'!$D$7=(D515&amp;"/"&amp;C515)),"x","")</f>
        <v/>
      </c>
      <c r="C515" s="149"/>
      <c r="D515" s="149"/>
      <c r="E515" s="45"/>
      <c r="F515" s="40"/>
      <c r="G515" s="16"/>
      <c r="H515" s="169"/>
      <c r="I515" s="35"/>
      <c r="J515" s="12"/>
      <c r="K515" s="12"/>
      <c r="L515" s="12">
        <f t="shared" si="89"/>
        <v>0</v>
      </c>
      <c r="M515" s="287"/>
      <c r="N515" s="12">
        <f t="shared" si="90"/>
        <v>0</v>
      </c>
      <c r="O515" s="12"/>
    </row>
    <row r="516" spans="1:15">
      <c r="A516" s="21" t="str">
        <f t="shared" si="88"/>
        <v/>
      </c>
      <c r="B516" s="152" t="str">
        <f>IF(AND(MONTH(E516)='IN-NX'!$J$5,'IN-NX'!$D$7=(D516&amp;"/"&amp;C516)),"x","")</f>
        <v/>
      </c>
      <c r="C516" s="149"/>
      <c r="D516" s="149"/>
      <c r="E516" s="45"/>
      <c r="F516" s="40"/>
      <c r="G516" s="16"/>
      <c r="H516" s="169"/>
      <c r="I516" s="35"/>
      <c r="J516" s="12"/>
      <c r="K516" s="12"/>
      <c r="L516" s="12">
        <f t="shared" si="89"/>
        <v>0</v>
      </c>
      <c r="M516" s="287"/>
      <c r="N516" s="12">
        <f t="shared" si="90"/>
        <v>0</v>
      </c>
      <c r="O516" s="12"/>
    </row>
    <row r="517" spans="1:15">
      <c r="A517" s="21" t="str">
        <f t="shared" si="88"/>
        <v/>
      </c>
      <c r="B517" s="152" t="str">
        <f>IF(AND(MONTH(E517)='IN-NX'!$J$5,'IN-NX'!$D$7=(D517&amp;"/"&amp;C517)),"x","")</f>
        <v/>
      </c>
      <c r="C517" s="149"/>
      <c r="D517" s="149"/>
      <c r="E517" s="45"/>
      <c r="F517" s="40"/>
      <c r="G517" s="16"/>
      <c r="H517" s="169"/>
      <c r="I517" s="35"/>
      <c r="J517" s="12"/>
      <c r="K517" s="12"/>
      <c r="L517" s="12">
        <f t="shared" si="89"/>
        <v>0</v>
      </c>
      <c r="M517" s="287"/>
      <c r="N517" s="12">
        <f t="shared" si="90"/>
        <v>0</v>
      </c>
      <c r="O517" s="12"/>
    </row>
    <row r="518" spans="1:15">
      <c r="A518" s="21" t="str">
        <f t="shared" si="88"/>
        <v/>
      </c>
      <c r="B518" s="152" t="str">
        <f>IF(AND(MONTH(E518)='IN-NX'!$J$5,'IN-NX'!$D$7=(D518&amp;"/"&amp;C518)),"x","")</f>
        <v/>
      </c>
      <c r="C518" s="149"/>
      <c r="D518" s="149"/>
      <c r="E518" s="45"/>
      <c r="F518" s="40"/>
      <c r="G518" s="16"/>
      <c r="H518" s="169"/>
      <c r="I518" s="35"/>
      <c r="J518" s="12"/>
      <c r="K518" s="12"/>
      <c r="L518" s="12">
        <f t="shared" si="89"/>
        <v>0</v>
      </c>
      <c r="M518" s="287"/>
      <c r="N518" s="12">
        <f t="shared" si="90"/>
        <v>0</v>
      </c>
      <c r="O518" s="12"/>
    </row>
    <row r="519" spans="1:15">
      <c r="A519" s="21" t="str">
        <f t="shared" si="88"/>
        <v/>
      </c>
      <c r="B519" s="152" t="str">
        <f>IF(AND(MONTH(E519)='IN-NX'!$J$5,'IN-NX'!$D$7=(D519&amp;"/"&amp;C519)),"x","")</f>
        <v/>
      </c>
      <c r="C519" s="149"/>
      <c r="D519" s="149"/>
      <c r="E519" s="45"/>
      <c r="F519" s="40"/>
      <c r="G519" s="16"/>
      <c r="H519" s="169"/>
      <c r="I519" s="35"/>
      <c r="J519" s="12"/>
      <c r="K519" s="12"/>
      <c r="L519" s="12">
        <f t="shared" si="89"/>
        <v>0</v>
      </c>
      <c r="M519" s="287"/>
      <c r="N519" s="12">
        <f t="shared" si="90"/>
        <v>0</v>
      </c>
      <c r="O519" s="12"/>
    </row>
    <row r="520" spans="1:15">
      <c r="A520" s="21" t="str">
        <f t="shared" si="88"/>
        <v/>
      </c>
      <c r="B520" s="152" t="str">
        <f>IF(AND(MONTH(E520)='IN-NX'!$J$5,'IN-NX'!$D$7=(D520&amp;"/"&amp;C520)),"x","")</f>
        <v/>
      </c>
      <c r="C520" s="149"/>
      <c r="D520" s="149"/>
      <c r="E520" s="45"/>
      <c r="F520" s="40"/>
      <c r="G520" s="16"/>
      <c r="H520" s="169"/>
      <c r="I520" s="35"/>
      <c r="J520" s="12"/>
      <c r="K520" s="12"/>
      <c r="L520" s="12">
        <f t="shared" si="89"/>
        <v>0</v>
      </c>
      <c r="M520" s="287"/>
      <c r="N520" s="12">
        <f t="shared" si="90"/>
        <v>0</v>
      </c>
      <c r="O520" s="12"/>
    </row>
    <row r="521" spans="1:15" s="201" customFormat="1">
      <c r="A521" s="21" t="str">
        <f t="shared" si="88"/>
        <v/>
      </c>
      <c r="B521" s="152" t="str">
        <f>IF(AND(MONTH(E521)='IN-NX'!$J$5,'IN-NX'!$D$7=(D521&amp;"/"&amp;C521)),"x","")</f>
        <v/>
      </c>
      <c r="C521" s="149"/>
      <c r="D521" s="149"/>
      <c r="E521" s="45"/>
      <c r="F521" s="40"/>
      <c r="G521" s="16"/>
      <c r="H521" s="169"/>
      <c r="I521" s="35"/>
      <c r="J521" s="12"/>
      <c r="K521" s="12"/>
      <c r="L521" s="12">
        <f t="shared" si="89"/>
        <v>0</v>
      </c>
      <c r="M521" s="287"/>
      <c r="N521" s="12">
        <f t="shared" si="90"/>
        <v>0</v>
      </c>
      <c r="O521" s="12"/>
    </row>
    <row r="522" spans="1:15" s="201" customFormat="1">
      <c r="A522" s="21" t="str">
        <f t="shared" si="88"/>
        <v/>
      </c>
      <c r="B522" s="152" t="str">
        <f>IF(AND(MONTH(E522)='IN-NX'!$J$5,'IN-NX'!$D$7=(D522&amp;"/"&amp;C522)),"x","")</f>
        <v/>
      </c>
      <c r="C522" s="149"/>
      <c r="D522" s="149"/>
      <c r="E522" s="45"/>
      <c r="F522" s="40"/>
      <c r="G522" s="16"/>
      <c r="H522" s="169"/>
      <c r="I522" s="35"/>
      <c r="J522" s="12"/>
      <c r="K522" s="12"/>
      <c r="L522" s="12">
        <f t="shared" si="89"/>
        <v>0</v>
      </c>
      <c r="M522" s="287"/>
      <c r="N522" s="12">
        <f t="shared" si="90"/>
        <v>0</v>
      </c>
      <c r="O522" s="12"/>
    </row>
    <row r="523" spans="1:15">
      <c r="A523" s="21" t="str">
        <f t="shared" si="88"/>
        <v/>
      </c>
      <c r="B523" s="152" t="str">
        <f>IF(AND(MONTH(E523)='IN-NX'!$J$5,'IN-NX'!$D$7=(D523&amp;"/"&amp;C523)),"x","")</f>
        <v/>
      </c>
      <c r="C523" s="149"/>
      <c r="D523" s="149"/>
      <c r="E523" s="45"/>
      <c r="F523" s="40"/>
      <c r="G523" s="16"/>
      <c r="H523" s="169"/>
      <c r="I523" s="35"/>
      <c r="J523" s="12"/>
      <c r="K523" s="12"/>
      <c r="L523" s="12">
        <f t="shared" si="89"/>
        <v>0</v>
      </c>
      <c r="M523" s="287"/>
      <c r="N523" s="12">
        <f t="shared" si="90"/>
        <v>0</v>
      </c>
      <c r="O523" s="12"/>
    </row>
    <row r="524" spans="1:15">
      <c r="A524" s="21" t="str">
        <f t="shared" si="88"/>
        <v/>
      </c>
      <c r="B524" s="152" t="str">
        <f>IF(AND(MONTH(E524)='IN-NX'!$J$5,'IN-NX'!$D$7=(D524&amp;"/"&amp;C524)),"x","")</f>
        <v/>
      </c>
      <c r="C524" s="149"/>
      <c r="D524" s="149"/>
      <c r="E524" s="45"/>
      <c r="F524" s="40"/>
      <c r="G524" s="16"/>
      <c r="H524" s="169"/>
      <c r="I524" s="35"/>
      <c r="J524" s="12"/>
      <c r="K524" s="12"/>
      <c r="L524" s="12">
        <f t="shared" si="89"/>
        <v>0</v>
      </c>
      <c r="M524" s="287"/>
      <c r="N524" s="12">
        <f t="shared" si="90"/>
        <v>0</v>
      </c>
      <c r="O524" s="12"/>
    </row>
    <row r="525" spans="1:15">
      <c r="A525" s="21" t="str">
        <f t="shared" si="88"/>
        <v/>
      </c>
      <c r="B525" s="152" t="str">
        <f>IF(AND(MONTH(E525)='IN-NX'!$J$5,'IN-NX'!$D$7=(D525&amp;"/"&amp;C525)),"x","")</f>
        <v/>
      </c>
      <c r="C525" s="149"/>
      <c r="D525" s="149"/>
      <c r="E525" s="45"/>
      <c r="F525" s="40"/>
      <c r="G525" s="16"/>
      <c r="H525" s="169"/>
      <c r="I525" s="35"/>
      <c r="J525" s="12"/>
      <c r="K525" s="12"/>
      <c r="L525" s="12">
        <f t="shared" si="89"/>
        <v>0</v>
      </c>
      <c r="M525" s="287"/>
      <c r="N525" s="12">
        <f t="shared" si="90"/>
        <v>0</v>
      </c>
      <c r="O525" s="12"/>
    </row>
    <row r="526" spans="1:15" s="201" customFormat="1">
      <c r="A526" s="21" t="str">
        <f t="shared" si="88"/>
        <v/>
      </c>
      <c r="B526" s="152" t="str">
        <f>IF(AND(MONTH(E526)='IN-NX'!$J$5,'IN-NX'!$D$7=(D526&amp;"/"&amp;C526)),"x","")</f>
        <v/>
      </c>
      <c r="C526" s="149"/>
      <c r="D526" s="149"/>
      <c r="E526" s="45"/>
      <c r="F526" s="40"/>
      <c r="G526" s="16"/>
      <c r="H526" s="169"/>
      <c r="I526" s="35"/>
      <c r="J526" s="12"/>
      <c r="K526" s="12"/>
      <c r="L526" s="12">
        <f t="shared" ref="L526:L546" si="92">ROUND(J526*K526,0)</f>
        <v>0</v>
      </c>
      <c r="M526" s="287"/>
      <c r="N526" s="12">
        <f t="shared" ref="N526:N546" si="93">ROUND(J526*M526,0)</f>
        <v>0</v>
      </c>
      <c r="O526" s="12"/>
    </row>
    <row r="527" spans="1:15" s="201" customFormat="1">
      <c r="A527" s="21" t="str">
        <f t="shared" si="88"/>
        <v/>
      </c>
      <c r="B527" s="152" t="str">
        <f>IF(AND(MONTH(E527)='IN-NX'!$J$5,'IN-NX'!$D$7=(D527&amp;"/"&amp;C527)),"x","")</f>
        <v/>
      </c>
      <c r="C527" s="149"/>
      <c r="D527" s="149"/>
      <c r="E527" s="45"/>
      <c r="F527" s="40"/>
      <c r="G527" s="16"/>
      <c r="H527" s="169"/>
      <c r="I527" s="35"/>
      <c r="J527" s="12"/>
      <c r="K527" s="12"/>
      <c r="L527" s="12">
        <f t="shared" si="92"/>
        <v>0</v>
      </c>
      <c r="M527" s="287"/>
      <c r="N527" s="12">
        <f t="shared" si="93"/>
        <v>0</v>
      </c>
      <c r="O527" s="12"/>
    </row>
    <row r="528" spans="1:15" s="201" customFormat="1">
      <c r="A528" s="21" t="str">
        <f t="shared" si="88"/>
        <v/>
      </c>
      <c r="B528" s="152" t="str">
        <f>IF(AND(MONTH(E528)='IN-NX'!$J$5,'IN-NX'!$D$7=(D528&amp;"/"&amp;C528)),"x","")</f>
        <v/>
      </c>
      <c r="C528" s="149"/>
      <c r="D528" s="149"/>
      <c r="E528" s="45"/>
      <c r="F528" s="40"/>
      <c r="G528" s="16"/>
      <c r="H528" s="169"/>
      <c r="I528" s="35"/>
      <c r="J528" s="12"/>
      <c r="K528" s="12"/>
      <c r="L528" s="12">
        <f t="shared" si="92"/>
        <v>0</v>
      </c>
      <c r="M528" s="287"/>
      <c r="N528" s="12">
        <f t="shared" si="93"/>
        <v>0</v>
      </c>
      <c r="O528" s="12"/>
    </row>
    <row r="529" spans="1:15" s="201" customFormat="1">
      <c r="A529" s="21" t="str">
        <f t="shared" si="88"/>
        <v/>
      </c>
      <c r="B529" s="152" t="str">
        <f>IF(AND(MONTH(E529)='IN-NX'!$J$5,'IN-NX'!$D$7=(D529&amp;"/"&amp;C529)),"x","")</f>
        <v/>
      </c>
      <c r="C529" s="149"/>
      <c r="D529" s="149"/>
      <c r="E529" s="45"/>
      <c r="F529" s="40"/>
      <c r="G529" s="16"/>
      <c r="H529" s="169"/>
      <c r="I529" s="35"/>
      <c r="J529" s="12"/>
      <c r="K529" s="12"/>
      <c r="L529" s="12">
        <f t="shared" si="92"/>
        <v>0</v>
      </c>
      <c r="M529" s="287"/>
      <c r="N529" s="12">
        <f t="shared" si="93"/>
        <v>0</v>
      </c>
      <c r="O529" s="12"/>
    </row>
    <row r="530" spans="1:15">
      <c r="A530" s="21" t="str">
        <f t="shared" si="88"/>
        <v/>
      </c>
      <c r="B530" s="152" t="str">
        <f>IF(AND(MONTH(E530)='IN-NX'!$J$5,'IN-NX'!$D$7=(D530&amp;"/"&amp;C530)),"x","")</f>
        <v/>
      </c>
      <c r="C530" s="149"/>
      <c r="D530" s="149"/>
      <c r="E530" s="45"/>
      <c r="F530" s="40"/>
      <c r="G530" s="16"/>
      <c r="H530" s="169"/>
      <c r="I530" s="35"/>
      <c r="J530" s="12"/>
      <c r="K530" s="12"/>
      <c r="L530" s="12">
        <f t="shared" si="92"/>
        <v>0</v>
      </c>
      <c r="M530" s="287"/>
      <c r="N530" s="12">
        <f t="shared" si="93"/>
        <v>0</v>
      </c>
      <c r="O530" s="12"/>
    </row>
    <row r="531" spans="1:15">
      <c r="A531" s="21" t="str">
        <f t="shared" si="88"/>
        <v/>
      </c>
      <c r="B531" s="152" t="str">
        <f>IF(AND(MONTH(E531)='IN-NX'!$J$5,'IN-NX'!$D$7=(D531&amp;"/"&amp;C531)),"x","")</f>
        <v/>
      </c>
      <c r="C531" s="149"/>
      <c r="D531" s="149"/>
      <c r="E531" s="45"/>
      <c r="F531" s="40"/>
      <c r="G531" s="16"/>
      <c r="H531" s="169"/>
      <c r="I531" s="35"/>
      <c r="J531" s="12"/>
      <c r="K531" s="12"/>
      <c r="L531" s="12">
        <f t="shared" si="92"/>
        <v>0</v>
      </c>
      <c r="M531" s="287"/>
      <c r="N531" s="12">
        <f t="shared" si="93"/>
        <v>0</v>
      </c>
      <c r="O531" s="12"/>
    </row>
    <row r="532" spans="1:15">
      <c r="A532" s="21" t="str">
        <f t="shared" si="88"/>
        <v/>
      </c>
      <c r="B532" s="152" t="str">
        <f>IF(AND(MONTH(E532)='IN-NX'!$J$5,'IN-NX'!$D$7=(D532&amp;"/"&amp;C532)),"x","")</f>
        <v/>
      </c>
      <c r="C532" s="149"/>
      <c r="D532" s="149"/>
      <c r="E532" s="45"/>
      <c r="F532" s="40"/>
      <c r="G532" s="16"/>
      <c r="H532" s="169"/>
      <c r="I532" s="35"/>
      <c r="J532" s="12"/>
      <c r="K532" s="12"/>
      <c r="L532" s="12">
        <f t="shared" si="92"/>
        <v>0</v>
      </c>
      <c r="M532" s="287"/>
      <c r="N532" s="12">
        <f t="shared" si="93"/>
        <v>0</v>
      </c>
      <c r="O532" s="12"/>
    </row>
    <row r="533" spans="1:15">
      <c r="A533" s="21" t="str">
        <f t="shared" si="88"/>
        <v/>
      </c>
      <c r="B533" s="152" t="str">
        <f>IF(AND(MONTH(E533)='IN-NX'!$J$5,'IN-NX'!$D$7=(D533&amp;"/"&amp;C533)),"x","")</f>
        <v/>
      </c>
      <c r="C533" s="149"/>
      <c r="D533" s="149"/>
      <c r="E533" s="45"/>
      <c r="F533" s="40"/>
      <c r="G533" s="16"/>
      <c r="H533" s="169"/>
      <c r="I533" s="35"/>
      <c r="J533" s="12"/>
      <c r="K533" s="12"/>
      <c r="L533" s="12">
        <f t="shared" si="92"/>
        <v>0</v>
      </c>
      <c r="M533" s="287"/>
      <c r="N533" s="12">
        <f t="shared" si="93"/>
        <v>0</v>
      </c>
      <c r="O533" s="12"/>
    </row>
    <row r="534" spans="1:15">
      <c r="A534" s="21" t="str">
        <f t="shared" si="88"/>
        <v/>
      </c>
      <c r="B534" s="152" t="str">
        <f>IF(AND(MONTH(E534)='IN-NX'!$J$5,'IN-NX'!$D$7=(D534&amp;"/"&amp;C534)),"x","")</f>
        <v/>
      </c>
      <c r="C534" s="149"/>
      <c r="D534" s="149"/>
      <c r="E534" s="45"/>
      <c r="F534" s="40"/>
      <c r="G534" s="16"/>
      <c r="H534" s="169"/>
      <c r="I534" s="35"/>
      <c r="J534" s="12"/>
      <c r="K534" s="12"/>
      <c r="L534" s="12">
        <f t="shared" si="92"/>
        <v>0</v>
      </c>
      <c r="M534" s="287"/>
      <c r="N534" s="12">
        <f t="shared" si="93"/>
        <v>0</v>
      </c>
      <c r="O534" s="12"/>
    </row>
    <row r="535" spans="1:15">
      <c r="A535" s="21" t="str">
        <f t="shared" si="88"/>
        <v/>
      </c>
      <c r="B535" s="152" t="str">
        <f>IF(AND(MONTH(E535)='IN-NX'!$J$5,'IN-NX'!$D$7=(D535&amp;"/"&amp;C535)),"x","")</f>
        <v/>
      </c>
      <c r="C535" s="149"/>
      <c r="D535" s="149"/>
      <c r="E535" s="45"/>
      <c r="F535" s="40"/>
      <c r="G535" s="16"/>
      <c r="H535" s="169"/>
      <c r="I535" s="35"/>
      <c r="J535" s="12"/>
      <c r="K535" s="12"/>
      <c r="L535" s="12">
        <f t="shared" si="92"/>
        <v>0</v>
      </c>
      <c r="M535" s="287"/>
      <c r="N535" s="12">
        <f t="shared" si="93"/>
        <v>0</v>
      </c>
      <c r="O535" s="12"/>
    </row>
    <row r="536" spans="1:15">
      <c r="A536" s="21" t="str">
        <f t="shared" si="88"/>
        <v/>
      </c>
      <c r="B536" s="152" t="str">
        <f>IF(AND(MONTH(E536)='IN-NX'!$J$5,'IN-NX'!$D$7=(D536&amp;"/"&amp;C536)),"x","")</f>
        <v/>
      </c>
      <c r="C536" s="149"/>
      <c r="D536" s="149"/>
      <c r="E536" s="45"/>
      <c r="F536" s="40"/>
      <c r="G536" s="16"/>
      <c r="H536" s="169"/>
      <c r="I536" s="35"/>
      <c r="J536" s="12"/>
      <c r="K536" s="12"/>
      <c r="L536" s="12">
        <f t="shared" si="92"/>
        <v>0</v>
      </c>
      <c r="M536" s="287"/>
      <c r="N536" s="12">
        <f t="shared" si="93"/>
        <v>0</v>
      </c>
      <c r="O536" s="12"/>
    </row>
    <row r="537" spans="1:15">
      <c r="A537" s="21" t="str">
        <f t="shared" si="88"/>
        <v/>
      </c>
      <c r="B537" s="152" t="str">
        <f>IF(AND(MONTH(E537)='IN-NX'!$J$5,'IN-NX'!$D$7=(D537&amp;"/"&amp;C537)),"x","")</f>
        <v/>
      </c>
      <c r="C537" s="149"/>
      <c r="D537" s="149"/>
      <c r="E537" s="45"/>
      <c r="F537" s="40"/>
      <c r="G537" s="16"/>
      <c r="H537" s="169"/>
      <c r="I537" s="35"/>
      <c r="J537" s="12"/>
      <c r="K537" s="12"/>
      <c r="L537" s="12">
        <f t="shared" si="92"/>
        <v>0</v>
      </c>
      <c r="M537" s="287"/>
      <c r="N537" s="12">
        <f t="shared" si="93"/>
        <v>0</v>
      </c>
      <c r="O537" s="12"/>
    </row>
    <row r="538" spans="1:15">
      <c r="A538" s="21" t="str">
        <f t="shared" si="88"/>
        <v/>
      </c>
      <c r="B538" s="152" t="str">
        <f>IF(AND(MONTH(E538)='IN-NX'!$J$5,'IN-NX'!$D$7=(D538&amp;"/"&amp;C538)),"x","")</f>
        <v/>
      </c>
      <c r="C538" s="149"/>
      <c r="D538" s="149"/>
      <c r="E538" s="45"/>
      <c r="F538" s="40"/>
      <c r="G538" s="16"/>
      <c r="H538" s="169"/>
      <c r="I538" s="35"/>
      <c r="J538" s="12"/>
      <c r="K538" s="12"/>
      <c r="L538" s="12">
        <f t="shared" ref="L538:L540" si="94">ROUND(J538*K538,0)</f>
        <v>0</v>
      </c>
      <c r="M538" s="287"/>
      <c r="N538" s="12">
        <f t="shared" ref="N538:N540" si="95">ROUND(J538*M538,0)</f>
        <v>0</v>
      </c>
      <c r="O538" s="12"/>
    </row>
    <row r="539" spans="1:15">
      <c r="A539" s="21" t="str">
        <f t="shared" si="88"/>
        <v/>
      </c>
      <c r="B539" s="152" t="str">
        <f>IF(AND(MONTH(E539)='IN-NX'!$J$5,'IN-NX'!$D$7=(D539&amp;"/"&amp;C539)),"x","")</f>
        <v/>
      </c>
      <c r="C539" s="149"/>
      <c r="D539" s="149"/>
      <c r="E539" s="45"/>
      <c r="F539" s="40"/>
      <c r="G539" s="16"/>
      <c r="H539" s="169"/>
      <c r="I539" s="35"/>
      <c r="J539" s="12"/>
      <c r="K539" s="12"/>
      <c r="L539" s="12">
        <f t="shared" si="94"/>
        <v>0</v>
      </c>
      <c r="M539" s="287"/>
      <c r="N539" s="12">
        <f t="shared" si="95"/>
        <v>0</v>
      </c>
      <c r="O539" s="12"/>
    </row>
    <row r="540" spans="1:15">
      <c r="A540" s="21" t="str">
        <f t="shared" si="88"/>
        <v/>
      </c>
      <c r="B540" s="152" t="str">
        <f>IF(AND(MONTH(E540)='IN-NX'!$J$5,'IN-NX'!$D$7=(D540&amp;"/"&amp;C540)),"x","")</f>
        <v/>
      </c>
      <c r="C540" s="149"/>
      <c r="D540" s="149"/>
      <c r="E540" s="45"/>
      <c r="F540" s="40"/>
      <c r="G540" s="16"/>
      <c r="H540" s="169"/>
      <c r="I540" s="35"/>
      <c r="J540" s="12"/>
      <c r="K540" s="12"/>
      <c r="L540" s="12">
        <f t="shared" si="94"/>
        <v>0</v>
      </c>
      <c r="M540" s="287"/>
      <c r="N540" s="12">
        <f t="shared" si="95"/>
        <v>0</v>
      </c>
      <c r="O540" s="12"/>
    </row>
    <row r="541" spans="1:15">
      <c r="A541" s="21" t="str">
        <f t="shared" si="88"/>
        <v/>
      </c>
      <c r="B541" s="152" t="str">
        <f>IF(AND(MONTH(E541)='IN-NX'!$J$5,'IN-NX'!$D$7=(D541&amp;"/"&amp;C541)),"x","")</f>
        <v/>
      </c>
      <c r="C541" s="149"/>
      <c r="D541" s="149"/>
      <c r="E541" s="45"/>
      <c r="F541" s="40"/>
      <c r="G541" s="16"/>
      <c r="H541" s="169"/>
      <c r="I541" s="35"/>
      <c r="J541" s="12"/>
      <c r="K541" s="12"/>
      <c r="L541" s="12">
        <f t="shared" si="92"/>
        <v>0</v>
      </c>
      <c r="M541" s="287"/>
      <c r="N541" s="12">
        <f t="shared" si="93"/>
        <v>0</v>
      </c>
      <c r="O541" s="12"/>
    </row>
    <row r="542" spans="1:15">
      <c r="A542" s="21" t="str">
        <f t="shared" si="88"/>
        <v/>
      </c>
      <c r="B542" s="152" t="str">
        <f>IF(AND(MONTH(E542)='IN-NX'!$J$5,'IN-NX'!$D$7=(D542&amp;"/"&amp;C542)),"x","")</f>
        <v/>
      </c>
      <c r="C542" s="149"/>
      <c r="D542" s="149"/>
      <c r="E542" s="45"/>
      <c r="F542" s="40"/>
      <c r="G542" s="16"/>
      <c r="H542" s="169"/>
      <c r="I542" s="35"/>
      <c r="J542" s="12"/>
      <c r="K542" s="12"/>
      <c r="L542" s="12">
        <f t="shared" si="92"/>
        <v>0</v>
      </c>
      <c r="M542" s="287"/>
      <c r="N542" s="12">
        <f t="shared" si="93"/>
        <v>0</v>
      </c>
      <c r="O542" s="12"/>
    </row>
    <row r="543" spans="1:15">
      <c r="A543" s="21" t="str">
        <f t="shared" si="88"/>
        <v/>
      </c>
      <c r="B543" s="152" t="str">
        <f>IF(AND(MONTH(E543)='IN-NX'!$J$5,'IN-NX'!$D$7=(D543&amp;"/"&amp;C543)),"x","")</f>
        <v/>
      </c>
      <c r="C543" s="149"/>
      <c r="D543" s="149"/>
      <c r="E543" s="45"/>
      <c r="F543" s="40"/>
      <c r="G543" s="16"/>
      <c r="H543" s="169"/>
      <c r="I543" s="35"/>
      <c r="J543" s="12"/>
      <c r="K543" s="12"/>
      <c r="L543" s="12">
        <f t="shared" si="92"/>
        <v>0</v>
      </c>
      <c r="M543" s="287"/>
      <c r="N543" s="12">
        <f t="shared" si="93"/>
        <v>0</v>
      </c>
      <c r="O543" s="12"/>
    </row>
    <row r="544" spans="1:15">
      <c r="A544" s="21" t="str">
        <f t="shared" si="88"/>
        <v/>
      </c>
      <c r="B544" s="152" t="str">
        <f>IF(AND(MONTH(E544)='IN-NX'!$J$5,'IN-NX'!$D$7=(D544&amp;"/"&amp;C544)),"x","")</f>
        <v/>
      </c>
      <c r="C544" s="149"/>
      <c r="D544" s="149"/>
      <c r="E544" s="45"/>
      <c r="F544" s="40"/>
      <c r="G544" s="16"/>
      <c r="H544" s="169"/>
      <c r="I544" s="35"/>
      <c r="J544" s="12"/>
      <c r="K544" s="12"/>
      <c r="L544" s="12">
        <f t="shared" si="92"/>
        <v>0</v>
      </c>
      <c r="M544" s="287"/>
      <c r="N544" s="12">
        <f t="shared" si="93"/>
        <v>0</v>
      </c>
      <c r="O544" s="12"/>
    </row>
    <row r="545" spans="1:15">
      <c r="A545" s="21" t="str">
        <f t="shared" si="88"/>
        <v/>
      </c>
      <c r="B545" s="152" t="str">
        <f>IF(AND(MONTH(E545)='IN-NX'!$J$5,'IN-NX'!$D$7=(D545&amp;"/"&amp;C545)),"x","")</f>
        <v/>
      </c>
      <c r="C545" s="149"/>
      <c r="D545" s="149"/>
      <c r="E545" s="45"/>
      <c r="F545" s="40"/>
      <c r="G545" s="16"/>
      <c r="H545" s="169"/>
      <c r="I545" s="35"/>
      <c r="J545" s="12"/>
      <c r="K545" s="12"/>
      <c r="L545" s="12">
        <f t="shared" si="92"/>
        <v>0</v>
      </c>
      <c r="M545" s="287"/>
      <c r="N545" s="12">
        <f t="shared" si="93"/>
        <v>0</v>
      </c>
      <c r="O545" s="12"/>
    </row>
    <row r="546" spans="1:15">
      <c r="A546" s="21" t="str">
        <f t="shared" si="88"/>
        <v/>
      </c>
      <c r="B546" s="152" t="str">
        <f>IF(AND(MONTH(E546)='IN-NX'!$J$5,'IN-NX'!$D$7=(D546&amp;"/"&amp;C546)),"x","")</f>
        <v/>
      </c>
      <c r="C546" s="149"/>
      <c r="D546" s="149"/>
      <c r="E546" s="45"/>
      <c r="F546" s="40"/>
      <c r="G546" s="16"/>
      <c r="H546" s="169"/>
      <c r="I546" s="35"/>
      <c r="J546" s="12"/>
      <c r="K546" s="12"/>
      <c r="L546" s="12">
        <f t="shared" si="92"/>
        <v>0</v>
      </c>
      <c r="M546" s="287"/>
      <c r="N546" s="12">
        <f t="shared" si="93"/>
        <v>0</v>
      </c>
      <c r="O546" s="12"/>
    </row>
    <row r="547" spans="1:15">
      <c r="A547" s="21" t="str">
        <f t="shared" si="88"/>
        <v/>
      </c>
      <c r="B547" s="152" t="str">
        <f>IF(AND(MONTH(E547)='IN-NX'!$J$5,'IN-NX'!$D$7=(D547&amp;"/"&amp;C547)),"x","")</f>
        <v/>
      </c>
      <c r="C547" s="149"/>
      <c r="D547" s="149"/>
      <c r="E547" s="45"/>
      <c r="F547" s="40"/>
      <c r="G547" s="16"/>
      <c r="H547" s="169"/>
      <c r="I547" s="35"/>
      <c r="J547" s="12"/>
      <c r="K547" s="12"/>
      <c r="L547" s="12">
        <f t="shared" ref="L547:L579" si="96">ROUND(J547*K547,0)</f>
        <v>0</v>
      </c>
      <c r="M547" s="287"/>
      <c r="N547" s="12">
        <f t="shared" ref="N547:N579" si="97">ROUND(J547*M547,0)</f>
        <v>0</v>
      </c>
      <c r="O547" s="12"/>
    </row>
    <row r="548" spans="1:15">
      <c r="A548" s="21" t="str">
        <f t="shared" si="88"/>
        <v/>
      </c>
      <c r="B548" s="152" t="str">
        <f>IF(AND(MONTH(E548)='IN-NX'!$J$5,'IN-NX'!$D$7=(D548&amp;"/"&amp;C548)),"x","")</f>
        <v/>
      </c>
      <c r="C548" s="149"/>
      <c r="D548" s="149"/>
      <c r="E548" s="45"/>
      <c r="F548" s="40"/>
      <c r="G548" s="16"/>
      <c r="H548" s="169"/>
      <c r="I548" s="35"/>
      <c r="J548" s="12"/>
      <c r="K548" s="12"/>
      <c r="L548" s="12">
        <f t="shared" si="96"/>
        <v>0</v>
      </c>
      <c r="M548" s="287"/>
      <c r="N548" s="12">
        <f t="shared" si="97"/>
        <v>0</v>
      </c>
      <c r="O548" s="12"/>
    </row>
    <row r="549" spans="1:15">
      <c r="A549" s="21" t="str">
        <f t="shared" si="88"/>
        <v/>
      </c>
      <c r="B549" s="152" t="str">
        <f>IF(AND(MONTH(E549)='IN-NX'!$J$5,'IN-NX'!$D$7=(D549&amp;"/"&amp;C549)),"x","")</f>
        <v/>
      </c>
      <c r="C549" s="149"/>
      <c r="D549" s="149"/>
      <c r="E549" s="45"/>
      <c r="F549" s="40"/>
      <c r="G549" s="16"/>
      <c r="H549" s="169"/>
      <c r="I549" s="35"/>
      <c r="J549" s="12"/>
      <c r="K549" s="12"/>
      <c r="L549" s="12">
        <f t="shared" si="96"/>
        <v>0</v>
      </c>
      <c r="M549" s="287"/>
      <c r="N549" s="12">
        <f t="shared" si="97"/>
        <v>0</v>
      </c>
      <c r="O549" s="12"/>
    </row>
    <row r="550" spans="1:15">
      <c r="A550" s="21" t="str">
        <f t="shared" si="88"/>
        <v/>
      </c>
      <c r="B550" s="152" t="str">
        <f>IF(AND(MONTH(E550)='IN-NX'!$J$5,'IN-NX'!$D$7=(D550&amp;"/"&amp;C550)),"x","")</f>
        <v/>
      </c>
      <c r="C550" s="149"/>
      <c r="D550" s="149"/>
      <c r="E550" s="45"/>
      <c r="F550" s="40"/>
      <c r="G550" s="16"/>
      <c r="H550" s="169"/>
      <c r="I550" s="35"/>
      <c r="J550" s="12"/>
      <c r="K550" s="12"/>
      <c r="L550" s="12">
        <f t="shared" si="96"/>
        <v>0</v>
      </c>
      <c r="M550" s="287"/>
      <c r="N550" s="12">
        <f t="shared" si="97"/>
        <v>0</v>
      </c>
      <c r="O550" s="12"/>
    </row>
    <row r="551" spans="1:15">
      <c r="A551" s="21" t="str">
        <f t="shared" si="88"/>
        <v/>
      </c>
      <c r="B551" s="152" t="str">
        <f>IF(AND(MONTH(E551)='IN-NX'!$J$5,'IN-NX'!$D$7=(D551&amp;"/"&amp;C551)),"x","")</f>
        <v/>
      </c>
      <c r="C551" s="149"/>
      <c r="D551" s="149"/>
      <c r="E551" s="45"/>
      <c r="F551" s="40"/>
      <c r="G551" s="16"/>
      <c r="H551" s="169"/>
      <c r="I551" s="35"/>
      <c r="J551" s="12"/>
      <c r="K551" s="12"/>
      <c r="L551" s="12">
        <f t="shared" si="96"/>
        <v>0</v>
      </c>
      <c r="M551" s="287"/>
      <c r="N551" s="12">
        <f t="shared" si="97"/>
        <v>0</v>
      </c>
      <c r="O551" s="12"/>
    </row>
    <row r="552" spans="1:15">
      <c r="A552" s="21" t="str">
        <f t="shared" si="88"/>
        <v/>
      </c>
      <c r="B552" s="152" t="str">
        <f>IF(AND(MONTH(E552)='IN-NX'!$J$5,'IN-NX'!$D$7=(D552&amp;"/"&amp;C552)),"x","")</f>
        <v/>
      </c>
      <c r="C552" s="149"/>
      <c r="D552" s="149"/>
      <c r="E552" s="45"/>
      <c r="F552" s="40"/>
      <c r="G552" s="16"/>
      <c r="H552" s="169"/>
      <c r="I552" s="35"/>
      <c r="J552" s="12"/>
      <c r="K552" s="12"/>
      <c r="L552" s="12">
        <f t="shared" si="96"/>
        <v>0</v>
      </c>
      <c r="M552" s="287"/>
      <c r="N552" s="12">
        <f t="shared" si="97"/>
        <v>0</v>
      </c>
      <c r="O552" s="12"/>
    </row>
    <row r="553" spans="1:15">
      <c r="A553" s="21" t="str">
        <f t="shared" ref="A553:A616" si="98">IF(E553&lt;&gt;"",MONTH(E553),"")</f>
        <v/>
      </c>
      <c r="B553" s="152" t="str">
        <f>IF(AND(MONTH(E553)='IN-NX'!$J$5,'IN-NX'!$D$7=(D553&amp;"/"&amp;C553)),"x","")</f>
        <v/>
      </c>
      <c r="C553" s="149"/>
      <c r="D553" s="149"/>
      <c r="E553" s="45"/>
      <c r="F553" s="40"/>
      <c r="G553" s="16"/>
      <c r="H553" s="169"/>
      <c r="I553" s="35"/>
      <c r="J553" s="12"/>
      <c r="K553" s="12"/>
      <c r="L553" s="12">
        <f t="shared" si="96"/>
        <v>0</v>
      </c>
      <c r="M553" s="287"/>
      <c r="N553" s="12">
        <f t="shared" si="97"/>
        <v>0</v>
      </c>
      <c r="O553" s="12"/>
    </row>
    <row r="554" spans="1:15">
      <c r="A554" s="21" t="str">
        <f t="shared" si="98"/>
        <v/>
      </c>
      <c r="B554" s="152" t="str">
        <f>IF(AND(MONTH(E554)='IN-NX'!$J$5,'IN-NX'!$D$7=(D554&amp;"/"&amp;C554)),"x","")</f>
        <v/>
      </c>
      <c r="C554" s="149"/>
      <c r="D554" s="149"/>
      <c r="E554" s="45"/>
      <c r="F554" s="40"/>
      <c r="G554" s="16"/>
      <c r="H554" s="169"/>
      <c r="I554" s="35"/>
      <c r="J554" s="12"/>
      <c r="K554" s="12"/>
      <c r="L554" s="12">
        <f t="shared" si="96"/>
        <v>0</v>
      </c>
      <c r="M554" s="287"/>
      <c r="N554" s="12">
        <f t="shared" si="97"/>
        <v>0</v>
      </c>
      <c r="O554" s="12"/>
    </row>
    <row r="555" spans="1:15">
      <c r="A555" s="21" t="str">
        <f t="shared" si="98"/>
        <v/>
      </c>
      <c r="B555" s="152" t="str">
        <f>IF(AND(MONTH(E555)='IN-NX'!$J$5,'IN-NX'!$D$7=(D555&amp;"/"&amp;C555)),"x","")</f>
        <v/>
      </c>
      <c r="C555" s="149"/>
      <c r="D555" s="149"/>
      <c r="E555" s="45"/>
      <c r="F555" s="40"/>
      <c r="G555" s="16"/>
      <c r="H555" s="169"/>
      <c r="I555" s="35"/>
      <c r="J555" s="12"/>
      <c r="K555" s="12"/>
      <c r="L555" s="12">
        <f t="shared" si="96"/>
        <v>0</v>
      </c>
      <c r="M555" s="287"/>
      <c r="N555" s="12">
        <f t="shared" si="97"/>
        <v>0</v>
      </c>
      <c r="O555" s="12"/>
    </row>
    <row r="556" spans="1:15">
      <c r="A556" s="21" t="str">
        <f t="shared" si="98"/>
        <v/>
      </c>
      <c r="B556" s="152" t="str">
        <f>IF(AND(MONTH(E556)='IN-NX'!$J$5,'IN-NX'!$D$7=(D556&amp;"/"&amp;C556)),"x","")</f>
        <v/>
      </c>
      <c r="C556" s="149"/>
      <c r="D556" s="149"/>
      <c r="E556" s="45"/>
      <c r="F556" s="40"/>
      <c r="G556" s="16"/>
      <c r="H556" s="169"/>
      <c r="I556" s="35"/>
      <c r="J556" s="12"/>
      <c r="K556" s="12"/>
      <c r="L556" s="12">
        <f t="shared" si="96"/>
        <v>0</v>
      </c>
      <c r="M556" s="287"/>
      <c r="N556" s="12">
        <f t="shared" si="97"/>
        <v>0</v>
      </c>
      <c r="O556" s="12"/>
    </row>
    <row r="557" spans="1:15">
      <c r="A557" s="21" t="str">
        <f t="shared" si="98"/>
        <v/>
      </c>
      <c r="B557" s="152" t="str">
        <f>IF(AND(MONTH(E557)='IN-NX'!$J$5,'IN-NX'!$D$7=(D557&amp;"/"&amp;C557)),"x","")</f>
        <v/>
      </c>
      <c r="C557" s="149"/>
      <c r="D557" s="149"/>
      <c r="E557" s="45"/>
      <c r="F557" s="40"/>
      <c r="G557" s="16"/>
      <c r="H557" s="169"/>
      <c r="I557" s="35"/>
      <c r="J557" s="12"/>
      <c r="K557" s="12"/>
      <c r="L557" s="12">
        <f t="shared" si="96"/>
        <v>0</v>
      </c>
      <c r="M557" s="287"/>
      <c r="N557" s="12">
        <f t="shared" si="97"/>
        <v>0</v>
      </c>
      <c r="O557" s="12"/>
    </row>
    <row r="558" spans="1:15">
      <c r="A558" s="21" t="str">
        <f t="shared" si="98"/>
        <v/>
      </c>
      <c r="B558" s="152" t="str">
        <f>IF(AND(MONTH(E558)='IN-NX'!$J$5,'IN-NX'!$D$7=(D558&amp;"/"&amp;C558)),"x","")</f>
        <v/>
      </c>
      <c r="C558" s="149"/>
      <c r="D558" s="149"/>
      <c r="E558" s="45"/>
      <c r="F558" s="40"/>
      <c r="G558" s="16"/>
      <c r="H558" s="169"/>
      <c r="I558" s="35"/>
      <c r="J558" s="12"/>
      <c r="K558" s="12"/>
      <c r="L558" s="12">
        <f t="shared" ref="L558" si="99">ROUND(J558*K558,0)</f>
        <v>0</v>
      </c>
      <c r="M558" s="287"/>
      <c r="N558" s="12">
        <f t="shared" ref="N558" si="100">ROUND(J558*M558,0)</f>
        <v>0</v>
      </c>
      <c r="O558" s="12"/>
    </row>
    <row r="559" spans="1:15">
      <c r="A559" s="21" t="str">
        <f t="shared" si="98"/>
        <v/>
      </c>
      <c r="B559" s="152" t="str">
        <f>IF(AND(MONTH(E559)='IN-NX'!$J$5,'IN-NX'!$D$7=(D559&amp;"/"&amp;C559)),"x","")</f>
        <v/>
      </c>
      <c r="C559" s="149"/>
      <c r="D559" s="149"/>
      <c r="E559" s="45"/>
      <c r="F559" s="40"/>
      <c r="G559" s="16"/>
      <c r="H559" s="169"/>
      <c r="I559" s="35"/>
      <c r="J559" s="12"/>
      <c r="K559" s="12"/>
      <c r="L559" s="12">
        <f t="shared" ref="L559" si="101">ROUND(J559*K559,0)</f>
        <v>0</v>
      </c>
      <c r="M559" s="287"/>
      <c r="N559" s="12">
        <f t="shared" ref="N559" si="102">ROUND(J559*M559,0)</f>
        <v>0</v>
      </c>
      <c r="O559" s="12"/>
    </row>
    <row r="560" spans="1:15">
      <c r="A560" s="21" t="str">
        <f t="shared" si="98"/>
        <v/>
      </c>
      <c r="B560" s="152" t="str">
        <f>IF(AND(MONTH(E560)='IN-NX'!$J$5,'IN-NX'!$D$7=(D560&amp;"/"&amp;C560)),"x","")</f>
        <v/>
      </c>
      <c r="C560" s="149"/>
      <c r="D560" s="149"/>
      <c r="E560" s="45"/>
      <c r="F560" s="40"/>
      <c r="G560" s="16"/>
      <c r="H560" s="169"/>
      <c r="I560" s="35"/>
      <c r="J560" s="12"/>
      <c r="K560" s="12"/>
      <c r="L560" s="12">
        <f t="shared" ref="L560" si="103">ROUND(J560*K560,0)</f>
        <v>0</v>
      </c>
      <c r="M560" s="287"/>
      <c r="N560" s="12">
        <f t="shared" ref="N560" si="104">ROUND(J560*M560,0)</f>
        <v>0</v>
      </c>
      <c r="O560" s="12"/>
    </row>
    <row r="561" spans="1:15">
      <c r="A561" s="21" t="str">
        <f t="shared" si="98"/>
        <v/>
      </c>
      <c r="B561" s="152" t="str">
        <f>IF(AND(MONTH(E561)='IN-NX'!$J$5,'IN-NX'!$D$7=(D561&amp;"/"&amp;C561)),"x","")</f>
        <v/>
      </c>
      <c r="C561" s="149"/>
      <c r="D561" s="149"/>
      <c r="E561" s="45"/>
      <c r="F561" s="40"/>
      <c r="G561" s="16"/>
      <c r="H561" s="169"/>
      <c r="I561" s="35"/>
      <c r="J561" s="12"/>
      <c r="K561" s="12"/>
      <c r="L561" s="12">
        <f t="shared" ref="L561" si="105">ROUND(J561*K561,0)</f>
        <v>0</v>
      </c>
      <c r="M561" s="287"/>
      <c r="N561" s="12">
        <f t="shared" ref="N561" si="106">ROUND(J561*M561,0)</f>
        <v>0</v>
      </c>
      <c r="O561" s="12"/>
    </row>
    <row r="562" spans="1:15">
      <c r="A562" s="21" t="str">
        <f t="shared" si="98"/>
        <v/>
      </c>
      <c r="B562" s="152" t="str">
        <f>IF(AND(MONTH(E562)='IN-NX'!$J$5,'IN-NX'!$D$7=(D562&amp;"/"&amp;C562)),"x","")</f>
        <v/>
      </c>
      <c r="C562" s="149"/>
      <c r="D562" s="149"/>
      <c r="E562" s="45"/>
      <c r="F562" s="40"/>
      <c r="G562" s="16"/>
      <c r="H562" s="169"/>
      <c r="I562" s="35"/>
      <c r="J562" s="12"/>
      <c r="K562" s="12"/>
      <c r="L562" s="12">
        <f t="shared" si="96"/>
        <v>0</v>
      </c>
      <c r="M562" s="287"/>
      <c r="N562" s="12">
        <f t="shared" si="97"/>
        <v>0</v>
      </c>
      <c r="O562" s="12"/>
    </row>
    <row r="563" spans="1:15">
      <c r="A563" s="21" t="str">
        <f t="shared" si="98"/>
        <v/>
      </c>
      <c r="B563" s="152" t="str">
        <f>IF(AND(MONTH(E563)='IN-NX'!$J$5,'IN-NX'!$D$7=(D563&amp;"/"&amp;C563)),"x","")</f>
        <v/>
      </c>
      <c r="C563" s="149"/>
      <c r="D563" s="149"/>
      <c r="E563" s="45"/>
      <c r="F563" s="40"/>
      <c r="G563" s="16"/>
      <c r="H563" s="169"/>
      <c r="I563" s="35"/>
      <c r="J563" s="12"/>
      <c r="K563" s="12"/>
      <c r="L563" s="12">
        <f t="shared" si="96"/>
        <v>0</v>
      </c>
      <c r="M563" s="287"/>
      <c r="N563" s="12">
        <f t="shared" si="97"/>
        <v>0</v>
      </c>
      <c r="O563" s="12"/>
    </row>
    <row r="564" spans="1:15">
      <c r="A564" s="21" t="str">
        <f t="shared" si="98"/>
        <v/>
      </c>
      <c r="B564" s="152" t="str">
        <f>IF(AND(MONTH(E564)='IN-NX'!$J$5,'IN-NX'!$D$7=(D564&amp;"/"&amp;C564)),"x","")</f>
        <v/>
      </c>
      <c r="C564" s="149"/>
      <c r="D564" s="149"/>
      <c r="E564" s="45"/>
      <c r="F564" s="40"/>
      <c r="G564" s="16"/>
      <c r="H564" s="169"/>
      <c r="I564" s="35"/>
      <c r="J564" s="12"/>
      <c r="K564" s="12"/>
      <c r="L564" s="12">
        <f t="shared" si="96"/>
        <v>0</v>
      </c>
      <c r="M564" s="287"/>
      <c r="N564" s="12">
        <f t="shared" si="97"/>
        <v>0</v>
      </c>
      <c r="O564" s="12"/>
    </row>
    <row r="565" spans="1:15">
      <c r="A565" s="21" t="str">
        <f t="shared" si="98"/>
        <v/>
      </c>
      <c r="B565" s="152" t="str">
        <f>IF(AND(MONTH(E565)='IN-NX'!$J$5,'IN-NX'!$D$7=(D565&amp;"/"&amp;C565)),"x","")</f>
        <v/>
      </c>
      <c r="C565" s="149"/>
      <c r="D565" s="149"/>
      <c r="E565" s="45"/>
      <c r="F565" s="40"/>
      <c r="G565" s="16"/>
      <c r="H565" s="169"/>
      <c r="I565" s="35"/>
      <c r="J565" s="12"/>
      <c r="K565" s="12"/>
      <c r="L565" s="12">
        <f t="shared" si="96"/>
        <v>0</v>
      </c>
      <c r="M565" s="287"/>
      <c r="N565" s="12">
        <f t="shared" si="97"/>
        <v>0</v>
      </c>
      <c r="O565" s="12"/>
    </row>
    <row r="566" spans="1:15">
      <c r="A566" s="21" t="str">
        <f t="shared" si="98"/>
        <v/>
      </c>
      <c r="B566" s="152" t="str">
        <f>IF(AND(MONTH(E566)='IN-NX'!$J$5,'IN-NX'!$D$7=(D566&amp;"/"&amp;C566)),"x","")</f>
        <v/>
      </c>
      <c r="C566" s="149"/>
      <c r="D566" s="149"/>
      <c r="E566" s="45"/>
      <c r="F566" s="40"/>
      <c r="G566" s="16"/>
      <c r="H566" s="169"/>
      <c r="I566" s="35"/>
      <c r="J566" s="12"/>
      <c r="K566" s="12"/>
      <c r="L566" s="12">
        <f t="shared" si="96"/>
        <v>0</v>
      </c>
      <c r="M566" s="287"/>
      <c r="N566" s="12">
        <f t="shared" si="97"/>
        <v>0</v>
      </c>
      <c r="O566" s="12"/>
    </row>
    <row r="567" spans="1:15">
      <c r="A567" s="21" t="str">
        <f t="shared" si="98"/>
        <v/>
      </c>
      <c r="B567" s="152" t="str">
        <f>IF(AND(MONTH(E567)='IN-NX'!$J$5,'IN-NX'!$D$7=(D567&amp;"/"&amp;C567)),"x","")</f>
        <v/>
      </c>
      <c r="C567" s="149"/>
      <c r="D567" s="149"/>
      <c r="E567" s="45"/>
      <c r="F567" s="40"/>
      <c r="G567" s="16"/>
      <c r="H567" s="169"/>
      <c r="I567" s="35"/>
      <c r="J567" s="12"/>
      <c r="K567" s="12"/>
      <c r="L567" s="12">
        <f t="shared" si="96"/>
        <v>0</v>
      </c>
      <c r="M567" s="287"/>
      <c r="N567" s="12">
        <f t="shared" si="97"/>
        <v>0</v>
      </c>
      <c r="O567" s="12"/>
    </row>
    <row r="568" spans="1:15">
      <c r="A568" s="21" t="str">
        <f t="shared" si="98"/>
        <v/>
      </c>
      <c r="B568" s="152" t="str">
        <f>IF(AND(MONTH(E568)='IN-NX'!$J$5,'IN-NX'!$D$7=(D568&amp;"/"&amp;C568)),"x","")</f>
        <v/>
      </c>
      <c r="C568" s="149"/>
      <c r="D568" s="149"/>
      <c r="E568" s="45"/>
      <c r="F568" s="40"/>
      <c r="G568" s="16"/>
      <c r="H568" s="169"/>
      <c r="I568" s="35"/>
      <c r="J568" s="12"/>
      <c r="K568" s="12"/>
      <c r="L568" s="12">
        <f t="shared" si="96"/>
        <v>0</v>
      </c>
      <c r="M568" s="287"/>
      <c r="N568" s="12">
        <f t="shared" si="97"/>
        <v>0</v>
      </c>
      <c r="O568" s="12"/>
    </row>
    <row r="569" spans="1:15">
      <c r="A569" s="21" t="str">
        <f t="shared" si="98"/>
        <v/>
      </c>
      <c r="B569" s="152" t="str">
        <f>IF(AND(MONTH(E569)='IN-NX'!$J$5,'IN-NX'!$D$7=(D569&amp;"/"&amp;C569)),"x","")</f>
        <v/>
      </c>
      <c r="C569" s="149"/>
      <c r="D569" s="149"/>
      <c r="E569" s="45"/>
      <c r="F569" s="40"/>
      <c r="G569" s="16"/>
      <c r="H569" s="169"/>
      <c r="I569" s="35"/>
      <c r="J569" s="12"/>
      <c r="K569" s="12"/>
      <c r="L569" s="12">
        <f t="shared" si="96"/>
        <v>0</v>
      </c>
      <c r="M569" s="287"/>
      <c r="N569" s="12">
        <f t="shared" si="97"/>
        <v>0</v>
      </c>
      <c r="O569" s="12"/>
    </row>
    <row r="570" spans="1:15">
      <c r="A570" s="21" t="str">
        <f t="shared" si="98"/>
        <v/>
      </c>
      <c r="B570" s="152" t="str">
        <f>IF(AND(MONTH(E570)='IN-NX'!$J$5,'IN-NX'!$D$7=(D570&amp;"/"&amp;C570)),"x","")</f>
        <v/>
      </c>
      <c r="C570" s="149"/>
      <c r="D570" s="149"/>
      <c r="E570" s="45"/>
      <c r="F570" s="40"/>
      <c r="G570" s="16"/>
      <c r="H570" s="169"/>
      <c r="I570" s="35"/>
      <c r="J570" s="12"/>
      <c r="K570" s="12"/>
      <c r="L570" s="12">
        <f t="shared" si="96"/>
        <v>0</v>
      </c>
      <c r="M570" s="287"/>
      <c r="N570" s="12">
        <f t="shared" si="97"/>
        <v>0</v>
      </c>
      <c r="O570" s="12"/>
    </row>
    <row r="571" spans="1:15">
      <c r="A571" s="21" t="str">
        <f t="shared" si="98"/>
        <v/>
      </c>
      <c r="B571" s="152" t="str">
        <f>IF(AND(MONTH(E571)='IN-NX'!$J$5,'IN-NX'!$D$7=(D571&amp;"/"&amp;C571)),"x","")</f>
        <v/>
      </c>
      <c r="C571" s="149"/>
      <c r="D571" s="149"/>
      <c r="E571" s="45"/>
      <c r="F571" s="40"/>
      <c r="G571" s="16"/>
      <c r="H571" s="169"/>
      <c r="I571" s="35"/>
      <c r="J571" s="12"/>
      <c r="K571" s="12"/>
      <c r="L571" s="12">
        <f t="shared" ref="L571" si="107">ROUND(J571*K571,0)</f>
        <v>0</v>
      </c>
      <c r="M571" s="287"/>
      <c r="N571" s="12">
        <f t="shared" ref="N571" si="108">ROUND(J571*M571,0)</f>
        <v>0</v>
      </c>
      <c r="O571" s="12"/>
    </row>
    <row r="572" spans="1:15">
      <c r="A572" s="21" t="str">
        <f t="shared" si="98"/>
        <v/>
      </c>
      <c r="B572" s="152" t="str">
        <f>IF(AND(MONTH(E572)='IN-NX'!$J$5,'IN-NX'!$D$7=(D572&amp;"/"&amp;C572)),"x","")</f>
        <v/>
      </c>
      <c r="C572" s="149"/>
      <c r="D572" s="149"/>
      <c r="E572" s="45"/>
      <c r="F572" s="40"/>
      <c r="G572" s="16"/>
      <c r="H572" s="169"/>
      <c r="I572" s="35"/>
      <c r="J572" s="12"/>
      <c r="K572" s="12"/>
      <c r="L572" s="12">
        <f t="shared" ref="L572" si="109">ROUND(J572*K572,0)</f>
        <v>0</v>
      </c>
      <c r="M572" s="287"/>
      <c r="N572" s="12">
        <f t="shared" ref="N572" si="110">ROUND(J572*M572,0)</f>
        <v>0</v>
      </c>
      <c r="O572" s="12"/>
    </row>
    <row r="573" spans="1:15">
      <c r="A573" s="21" t="str">
        <f t="shared" si="98"/>
        <v/>
      </c>
      <c r="B573" s="152" t="str">
        <f>IF(AND(MONTH(E573)='IN-NX'!$J$5,'IN-NX'!$D$7=(D573&amp;"/"&amp;C573)),"x","")</f>
        <v/>
      </c>
      <c r="C573" s="149"/>
      <c r="D573" s="149"/>
      <c r="E573" s="45"/>
      <c r="F573" s="40"/>
      <c r="G573" s="16"/>
      <c r="H573" s="169"/>
      <c r="I573" s="35"/>
      <c r="J573" s="12"/>
      <c r="K573" s="12"/>
      <c r="L573" s="12">
        <f t="shared" ref="L573" si="111">ROUND(J573*K573,0)</f>
        <v>0</v>
      </c>
      <c r="M573" s="287"/>
      <c r="N573" s="12">
        <f t="shared" ref="N573" si="112">ROUND(J573*M573,0)</f>
        <v>0</v>
      </c>
      <c r="O573" s="12"/>
    </row>
    <row r="574" spans="1:15">
      <c r="A574" s="21" t="str">
        <f t="shared" si="98"/>
        <v/>
      </c>
      <c r="B574" s="152" t="str">
        <f>IF(AND(MONTH(E574)='IN-NX'!$J$5,'IN-NX'!$D$7=(D574&amp;"/"&amp;C574)),"x","")</f>
        <v/>
      </c>
      <c r="C574" s="149"/>
      <c r="D574" s="149"/>
      <c r="E574" s="45"/>
      <c r="F574" s="40"/>
      <c r="G574" s="16"/>
      <c r="H574" s="169"/>
      <c r="I574" s="35"/>
      <c r="J574" s="12"/>
      <c r="K574" s="12"/>
      <c r="L574" s="12">
        <f t="shared" ref="L574" si="113">ROUND(J574*K574,0)</f>
        <v>0</v>
      </c>
      <c r="M574" s="287"/>
      <c r="N574" s="12">
        <f t="shared" ref="N574" si="114">ROUND(J574*M574,0)</f>
        <v>0</v>
      </c>
      <c r="O574" s="12"/>
    </row>
    <row r="575" spans="1:15">
      <c r="A575" s="21" t="str">
        <f t="shared" si="98"/>
        <v/>
      </c>
      <c r="B575" s="152" t="str">
        <f>IF(AND(MONTH(E575)='IN-NX'!$J$5,'IN-NX'!$D$7=(D575&amp;"/"&amp;C575)),"x","")</f>
        <v/>
      </c>
      <c r="C575" s="149"/>
      <c r="D575" s="149"/>
      <c r="E575" s="45"/>
      <c r="F575" s="40"/>
      <c r="G575" s="16"/>
      <c r="H575" s="169"/>
      <c r="I575" s="35"/>
      <c r="J575" s="12"/>
      <c r="K575" s="12"/>
      <c r="L575" s="12">
        <f t="shared" si="96"/>
        <v>0</v>
      </c>
      <c r="M575" s="287"/>
      <c r="N575" s="12">
        <f t="shared" si="97"/>
        <v>0</v>
      </c>
      <c r="O575" s="12"/>
    </row>
    <row r="576" spans="1:15">
      <c r="A576" s="21" t="str">
        <f t="shared" si="98"/>
        <v/>
      </c>
      <c r="B576" s="152" t="str">
        <f>IF(AND(MONTH(E576)='IN-NX'!$J$5,'IN-NX'!$D$7=(D576&amp;"/"&amp;C576)),"x","")</f>
        <v/>
      </c>
      <c r="C576" s="149"/>
      <c r="D576" s="149"/>
      <c r="E576" s="45"/>
      <c r="F576" s="40"/>
      <c r="G576" s="16"/>
      <c r="H576" s="169"/>
      <c r="I576" s="35"/>
      <c r="J576" s="12"/>
      <c r="K576" s="12"/>
      <c r="L576" s="12">
        <f t="shared" si="96"/>
        <v>0</v>
      </c>
      <c r="M576" s="287"/>
      <c r="N576" s="12">
        <f t="shared" si="97"/>
        <v>0</v>
      </c>
      <c r="O576" s="12"/>
    </row>
    <row r="577" spans="1:15">
      <c r="A577" s="21" t="str">
        <f t="shared" si="98"/>
        <v/>
      </c>
      <c r="B577" s="152" t="str">
        <f>IF(AND(MONTH(E577)='IN-NX'!$J$5,'IN-NX'!$D$7=(D577&amp;"/"&amp;C577)),"x","")</f>
        <v/>
      </c>
      <c r="C577" s="149"/>
      <c r="D577" s="149"/>
      <c r="E577" s="45"/>
      <c r="F577" s="40"/>
      <c r="G577" s="16"/>
      <c r="H577" s="169"/>
      <c r="I577" s="35"/>
      <c r="J577" s="12"/>
      <c r="K577" s="12"/>
      <c r="L577" s="12">
        <f t="shared" si="96"/>
        <v>0</v>
      </c>
      <c r="M577" s="287"/>
      <c r="N577" s="12">
        <f t="shared" si="97"/>
        <v>0</v>
      </c>
      <c r="O577" s="12"/>
    </row>
    <row r="578" spans="1:15">
      <c r="A578" s="21" t="str">
        <f t="shared" si="98"/>
        <v/>
      </c>
      <c r="B578" s="152" t="str">
        <f>IF(AND(MONTH(E578)='IN-NX'!$J$5,'IN-NX'!$D$7=(D578&amp;"/"&amp;C578)),"x","")</f>
        <v/>
      </c>
      <c r="C578" s="149"/>
      <c r="D578" s="149"/>
      <c r="E578" s="45"/>
      <c r="F578" s="40"/>
      <c r="G578" s="16"/>
      <c r="H578" s="169"/>
      <c r="I578" s="35"/>
      <c r="J578" s="12"/>
      <c r="K578" s="12"/>
      <c r="L578" s="12">
        <f t="shared" si="96"/>
        <v>0</v>
      </c>
      <c r="M578" s="287"/>
      <c r="N578" s="12">
        <f t="shared" si="97"/>
        <v>0</v>
      </c>
      <c r="O578" s="12"/>
    </row>
    <row r="579" spans="1:15">
      <c r="A579" s="21" t="str">
        <f t="shared" si="98"/>
        <v/>
      </c>
      <c r="B579" s="152" t="str">
        <f>IF(AND(MONTH(E579)='IN-NX'!$J$5,'IN-NX'!$D$7=(D579&amp;"/"&amp;C579)),"x","")</f>
        <v/>
      </c>
      <c r="C579" s="149"/>
      <c r="D579" s="149"/>
      <c r="E579" s="45"/>
      <c r="F579" s="40"/>
      <c r="G579" s="16"/>
      <c r="H579" s="169"/>
      <c r="I579" s="35"/>
      <c r="J579" s="12"/>
      <c r="K579" s="12"/>
      <c r="L579" s="12">
        <f t="shared" si="96"/>
        <v>0</v>
      </c>
      <c r="M579" s="287"/>
      <c r="N579" s="12">
        <f t="shared" si="97"/>
        <v>0</v>
      </c>
      <c r="O579" s="12"/>
    </row>
    <row r="580" spans="1:15">
      <c r="A580" s="21" t="str">
        <f t="shared" si="98"/>
        <v/>
      </c>
      <c r="B580" s="152" t="str">
        <f>IF(AND(MONTH(E580)='IN-NX'!$J$5,'IN-NX'!$D$7=(D580&amp;"/"&amp;C580)),"x","")</f>
        <v/>
      </c>
      <c r="C580" s="149"/>
      <c r="D580" s="149"/>
      <c r="E580" s="45"/>
      <c r="F580" s="40"/>
      <c r="G580" s="16"/>
      <c r="H580" s="169"/>
      <c r="I580" s="35"/>
      <c r="J580" s="12"/>
      <c r="K580" s="12"/>
      <c r="L580" s="12">
        <f t="shared" ref="L580" si="115">ROUND(J580*K580,0)</f>
        <v>0</v>
      </c>
      <c r="M580" s="287"/>
      <c r="N580" s="12">
        <f t="shared" ref="N580" si="116">ROUND(J580*M580,0)</f>
        <v>0</v>
      </c>
      <c r="O580" s="12"/>
    </row>
    <row r="581" spans="1:15">
      <c r="A581" s="21" t="str">
        <f t="shared" si="98"/>
        <v/>
      </c>
      <c r="B581" s="152" t="str">
        <f>IF(AND(MONTH(E581)='IN-NX'!$J$5,'IN-NX'!$D$7=(D581&amp;"/"&amp;C581)),"x","")</f>
        <v/>
      </c>
      <c r="C581" s="149"/>
      <c r="D581" s="149"/>
      <c r="E581" s="45"/>
      <c r="F581" s="40"/>
      <c r="G581" s="16"/>
      <c r="H581" s="169"/>
      <c r="I581" s="35"/>
      <c r="J581" s="12"/>
      <c r="K581" s="12"/>
      <c r="L581" s="12">
        <f t="shared" ref="L581:L582" si="117">ROUND(J581*K581,0)</f>
        <v>0</v>
      </c>
      <c r="M581" s="287"/>
      <c r="N581" s="12">
        <f t="shared" ref="N581:N582" si="118">ROUND(J581*M581,0)</f>
        <v>0</v>
      </c>
      <c r="O581" s="12"/>
    </row>
    <row r="582" spans="1:15">
      <c r="A582" s="21" t="str">
        <f t="shared" si="98"/>
        <v/>
      </c>
      <c r="B582" s="152" t="str">
        <f>IF(AND(MONTH(E582)='IN-NX'!$J$5,'IN-NX'!$D$7=(D582&amp;"/"&amp;C582)),"x","")</f>
        <v/>
      </c>
      <c r="C582" s="149"/>
      <c r="D582" s="149"/>
      <c r="E582" s="45"/>
      <c r="F582" s="40"/>
      <c r="G582" s="16"/>
      <c r="H582" s="169"/>
      <c r="I582" s="35"/>
      <c r="J582" s="12"/>
      <c r="K582" s="12"/>
      <c r="L582" s="12">
        <f t="shared" si="117"/>
        <v>0</v>
      </c>
      <c r="M582" s="287"/>
      <c r="N582" s="12">
        <f t="shared" si="118"/>
        <v>0</v>
      </c>
      <c r="O582" s="12"/>
    </row>
    <row r="583" spans="1:15">
      <c r="A583" s="21" t="str">
        <f t="shared" si="98"/>
        <v/>
      </c>
      <c r="B583" s="152" t="str">
        <f>IF(AND(MONTH(E583)='IN-NX'!$J$5,'IN-NX'!$D$7=(D583&amp;"/"&amp;C583)),"x","")</f>
        <v/>
      </c>
      <c r="C583" s="149"/>
      <c r="D583" s="149"/>
      <c r="E583" s="45"/>
      <c r="F583" s="40"/>
      <c r="G583" s="16"/>
      <c r="H583" s="169"/>
      <c r="I583" s="35"/>
      <c r="J583" s="12"/>
      <c r="K583" s="12"/>
      <c r="L583" s="12">
        <f t="shared" ref="L583:L586" si="119">ROUND(J583*K583,0)</f>
        <v>0</v>
      </c>
      <c r="M583" s="287"/>
      <c r="N583" s="12">
        <f t="shared" ref="N583:N586" si="120">ROUND(J583*M583,0)</f>
        <v>0</v>
      </c>
      <c r="O583" s="12"/>
    </row>
    <row r="584" spans="1:15">
      <c r="A584" s="21" t="str">
        <f t="shared" si="98"/>
        <v/>
      </c>
      <c r="B584" s="152" t="str">
        <f>IF(AND(MONTH(E584)='IN-NX'!$J$5,'IN-NX'!$D$7=(D584&amp;"/"&amp;C584)),"x","")</f>
        <v/>
      </c>
      <c r="C584" s="149"/>
      <c r="D584" s="149"/>
      <c r="E584" s="45"/>
      <c r="F584" s="40"/>
      <c r="G584" s="16"/>
      <c r="H584" s="169"/>
      <c r="I584" s="35"/>
      <c r="J584" s="12"/>
      <c r="K584" s="12"/>
      <c r="L584" s="12">
        <f t="shared" si="119"/>
        <v>0</v>
      </c>
      <c r="M584" s="287"/>
      <c r="N584" s="12">
        <f t="shared" si="120"/>
        <v>0</v>
      </c>
      <c r="O584" s="12"/>
    </row>
    <row r="585" spans="1:15">
      <c r="A585" s="21" t="str">
        <f t="shared" si="98"/>
        <v/>
      </c>
      <c r="B585" s="152" t="str">
        <f>IF(AND(MONTH(E585)='IN-NX'!$J$5,'IN-NX'!$D$7=(D585&amp;"/"&amp;C585)),"x","")</f>
        <v/>
      </c>
      <c r="C585" s="149"/>
      <c r="D585" s="149"/>
      <c r="E585" s="45"/>
      <c r="F585" s="40"/>
      <c r="G585" s="16"/>
      <c r="H585" s="169"/>
      <c r="I585" s="35"/>
      <c r="J585" s="12"/>
      <c r="K585" s="12"/>
      <c r="L585" s="12">
        <f t="shared" si="119"/>
        <v>0</v>
      </c>
      <c r="M585" s="287"/>
      <c r="N585" s="12">
        <f t="shared" si="120"/>
        <v>0</v>
      </c>
      <c r="O585" s="12"/>
    </row>
    <row r="586" spans="1:15">
      <c r="A586" s="21" t="str">
        <f t="shared" si="98"/>
        <v/>
      </c>
      <c r="B586" s="152" t="str">
        <f>IF(AND(MONTH(E586)='IN-NX'!$J$5,'IN-NX'!$D$7=(D586&amp;"/"&amp;C586)),"x","")</f>
        <v/>
      </c>
      <c r="C586" s="149"/>
      <c r="D586" s="149"/>
      <c r="E586" s="45"/>
      <c r="F586" s="40"/>
      <c r="G586" s="16"/>
      <c r="H586" s="169"/>
      <c r="I586" s="35"/>
      <c r="J586" s="12"/>
      <c r="K586" s="12"/>
      <c r="L586" s="12">
        <f t="shared" si="119"/>
        <v>0</v>
      </c>
      <c r="M586" s="287"/>
      <c r="N586" s="12">
        <f t="shared" si="120"/>
        <v>0</v>
      </c>
      <c r="O586" s="12"/>
    </row>
    <row r="587" spans="1:15">
      <c r="A587" s="21" t="str">
        <f t="shared" si="98"/>
        <v/>
      </c>
      <c r="B587" s="152" t="str">
        <f>IF(AND(MONTH(E587)='IN-NX'!$J$5,'IN-NX'!$D$7=(D587&amp;"/"&amp;C587)),"x","")</f>
        <v/>
      </c>
      <c r="C587" s="149"/>
      <c r="D587" s="149"/>
      <c r="E587" s="45"/>
      <c r="F587" s="40"/>
      <c r="G587" s="16"/>
      <c r="H587" s="169"/>
      <c r="I587" s="35"/>
      <c r="J587" s="12"/>
      <c r="K587" s="12"/>
      <c r="L587" s="12">
        <f t="shared" ref="L587" si="121">ROUND(J587*K587,0)</f>
        <v>0</v>
      </c>
      <c r="M587" s="287"/>
      <c r="N587" s="12">
        <f t="shared" ref="N587" si="122">ROUND(J587*M587,0)</f>
        <v>0</v>
      </c>
      <c r="O587" s="12"/>
    </row>
    <row r="588" spans="1:15">
      <c r="A588" s="21" t="str">
        <f t="shared" si="98"/>
        <v/>
      </c>
      <c r="B588" s="152" t="str">
        <f>IF(AND(MONTH(E588)='IN-NX'!$J$5,'IN-NX'!$D$7=(D588&amp;"/"&amp;C588)),"x","")</f>
        <v/>
      </c>
      <c r="C588" s="149"/>
      <c r="D588" s="149"/>
      <c r="E588" s="45"/>
      <c r="F588" s="40"/>
      <c r="G588" s="16"/>
      <c r="H588" s="169"/>
      <c r="I588" s="35"/>
      <c r="J588" s="12"/>
      <c r="K588" s="12"/>
      <c r="L588" s="12">
        <f t="shared" ref="L588:L599" si="123">ROUND(J588*K588,0)</f>
        <v>0</v>
      </c>
      <c r="M588" s="287"/>
      <c r="N588" s="12">
        <f t="shared" ref="N588:N599" si="124">ROUND(J588*M588,0)</f>
        <v>0</v>
      </c>
      <c r="O588" s="12"/>
    </row>
    <row r="589" spans="1:15">
      <c r="A589" s="21" t="str">
        <f t="shared" si="98"/>
        <v/>
      </c>
      <c r="B589" s="152" t="str">
        <f>IF(AND(MONTH(E589)='IN-NX'!$J$5,'IN-NX'!$D$7=(D589&amp;"/"&amp;C589)),"x","")</f>
        <v/>
      </c>
      <c r="C589" s="149"/>
      <c r="D589" s="149"/>
      <c r="E589" s="45"/>
      <c r="F589" s="40"/>
      <c r="G589" s="16"/>
      <c r="H589" s="169"/>
      <c r="I589" s="35"/>
      <c r="J589" s="12"/>
      <c r="K589" s="12"/>
      <c r="L589" s="12">
        <f t="shared" si="123"/>
        <v>0</v>
      </c>
      <c r="M589" s="287"/>
      <c r="N589" s="12">
        <f t="shared" si="124"/>
        <v>0</v>
      </c>
      <c r="O589" s="12"/>
    </row>
    <row r="590" spans="1:15">
      <c r="A590" s="21" t="str">
        <f t="shared" si="98"/>
        <v/>
      </c>
      <c r="B590" s="152" t="str">
        <f>IF(AND(MONTH(E590)='IN-NX'!$J$5,'IN-NX'!$D$7=(D590&amp;"/"&amp;C590)),"x","")</f>
        <v/>
      </c>
      <c r="C590" s="149"/>
      <c r="D590" s="149"/>
      <c r="E590" s="45"/>
      <c r="F590" s="40"/>
      <c r="G590" s="16"/>
      <c r="H590" s="169"/>
      <c r="I590" s="35"/>
      <c r="J590" s="12"/>
      <c r="K590" s="12"/>
      <c r="L590" s="12">
        <f t="shared" si="123"/>
        <v>0</v>
      </c>
      <c r="M590" s="287"/>
      <c r="N590" s="12">
        <f t="shared" si="124"/>
        <v>0</v>
      </c>
      <c r="O590" s="12"/>
    </row>
    <row r="591" spans="1:15">
      <c r="A591" s="21" t="str">
        <f t="shared" si="98"/>
        <v/>
      </c>
      <c r="B591" s="152" t="str">
        <f>IF(AND(MONTH(E591)='IN-NX'!$J$5,'IN-NX'!$D$7=(D591&amp;"/"&amp;C591)),"x","")</f>
        <v/>
      </c>
      <c r="C591" s="149"/>
      <c r="D591" s="149"/>
      <c r="E591" s="45"/>
      <c r="F591" s="40"/>
      <c r="G591" s="16"/>
      <c r="H591" s="169"/>
      <c r="I591" s="35"/>
      <c r="J591" s="12"/>
      <c r="K591" s="12"/>
      <c r="L591" s="12">
        <f t="shared" si="123"/>
        <v>0</v>
      </c>
      <c r="M591" s="287"/>
      <c r="N591" s="12">
        <f t="shared" si="124"/>
        <v>0</v>
      </c>
      <c r="O591" s="12"/>
    </row>
    <row r="592" spans="1:15">
      <c r="A592" s="21" t="str">
        <f t="shared" si="98"/>
        <v/>
      </c>
      <c r="B592" s="152" t="str">
        <f>IF(AND(MONTH(E592)='IN-NX'!$J$5,'IN-NX'!$D$7=(D592&amp;"/"&amp;C592)),"x","")</f>
        <v/>
      </c>
      <c r="C592" s="149"/>
      <c r="D592" s="149"/>
      <c r="E592" s="45"/>
      <c r="F592" s="40"/>
      <c r="G592" s="16"/>
      <c r="H592" s="169"/>
      <c r="I592" s="35"/>
      <c r="J592" s="12"/>
      <c r="K592" s="12"/>
      <c r="L592" s="12">
        <f t="shared" si="123"/>
        <v>0</v>
      </c>
      <c r="M592" s="287"/>
      <c r="N592" s="12">
        <f t="shared" si="124"/>
        <v>0</v>
      </c>
      <c r="O592" s="12"/>
    </row>
    <row r="593" spans="1:15">
      <c r="A593" s="21" t="str">
        <f t="shared" si="98"/>
        <v/>
      </c>
      <c r="B593" s="152" t="str">
        <f>IF(AND(MONTH(E593)='IN-NX'!$J$5,'IN-NX'!$D$7=(D593&amp;"/"&amp;C593)),"x","")</f>
        <v/>
      </c>
      <c r="C593" s="149"/>
      <c r="D593" s="149"/>
      <c r="E593" s="45"/>
      <c r="F593" s="40"/>
      <c r="G593" s="16"/>
      <c r="H593" s="169"/>
      <c r="I593" s="35"/>
      <c r="J593" s="12"/>
      <c r="K593" s="12"/>
      <c r="L593" s="12">
        <f t="shared" si="123"/>
        <v>0</v>
      </c>
      <c r="M593" s="287"/>
      <c r="N593" s="12">
        <f t="shared" si="124"/>
        <v>0</v>
      </c>
      <c r="O593" s="12"/>
    </row>
    <row r="594" spans="1:15">
      <c r="A594" s="21" t="str">
        <f t="shared" si="98"/>
        <v/>
      </c>
      <c r="B594" s="152" t="str">
        <f>IF(AND(MONTH(E594)='IN-NX'!$J$5,'IN-NX'!$D$7=(D594&amp;"/"&amp;C594)),"x","")</f>
        <v/>
      </c>
      <c r="C594" s="149"/>
      <c r="D594" s="149"/>
      <c r="E594" s="45"/>
      <c r="F594" s="40"/>
      <c r="G594" s="16"/>
      <c r="H594" s="169"/>
      <c r="I594" s="35"/>
      <c r="J594" s="12"/>
      <c r="K594" s="12"/>
      <c r="L594" s="12">
        <f t="shared" si="123"/>
        <v>0</v>
      </c>
      <c r="M594" s="287"/>
      <c r="N594" s="12">
        <f t="shared" si="124"/>
        <v>0</v>
      </c>
      <c r="O594" s="12"/>
    </row>
    <row r="595" spans="1:15">
      <c r="A595" s="21" t="str">
        <f t="shared" si="98"/>
        <v/>
      </c>
      <c r="B595" s="152" t="str">
        <f>IF(AND(MONTH(E595)='IN-NX'!$J$5,'IN-NX'!$D$7=(D595&amp;"/"&amp;C595)),"x","")</f>
        <v/>
      </c>
      <c r="C595" s="149"/>
      <c r="D595" s="149"/>
      <c r="E595" s="45"/>
      <c r="F595" s="40"/>
      <c r="G595" s="16"/>
      <c r="H595" s="169"/>
      <c r="I595" s="35"/>
      <c r="J595" s="12"/>
      <c r="K595" s="12"/>
      <c r="L595" s="12">
        <f t="shared" si="123"/>
        <v>0</v>
      </c>
      <c r="M595" s="287"/>
      <c r="N595" s="12">
        <f t="shared" si="124"/>
        <v>0</v>
      </c>
      <c r="O595" s="12"/>
    </row>
    <row r="596" spans="1:15">
      <c r="A596" s="21" t="str">
        <f t="shared" si="98"/>
        <v/>
      </c>
      <c r="B596" s="152" t="str">
        <f>IF(AND(MONTH(E596)='IN-NX'!$J$5,'IN-NX'!$D$7=(D596&amp;"/"&amp;C596)),"x","")</f>
        <v/>
      </c>
      <c r="C596" s="149"/>
      <c r="D596" s="149"/>
      <c r="E596" s="45"/>
      <c r="F596" s="40"/>
      <c r="G596" s="16"/>
      <c r="H596" s="169"/>
      <c r="I596" s="35"/>
      <c r="J596" s="12"/>
      <c r="K596" s="12"/>
      <c r="L596" s="12">
        <f t="shared" si="123"/>
        <v>0</v>
      </c>
      <c r="M596" s="287"/>
      <c r="N596" s="12">
        <f t="shared" si="124"/>
        <v>0</v>
      </c>
      <c r="O596" s="12"/>
    </row>
    <row r="597" spans="1:15">
      <c r="A597" s="21" t="str">
        <f t="shared" si="98"/>
        <v/>
      </c>
      <c r="B597" s="152" t="str">
        <f>IF(AND(MONTH(E597)='IN-NX'!$J$5,'IN-NX'!$D$7=(D597&amp;"/"&amp;C597)),"x","")</f>
        <v/>
      </c>
      <c r="C597" s="149"/>
      <c r="D597" s="149"/>
      <c r="E597" s="45"/>
      <c r="F597" s="40"/>
      <c r="G597" s="16"/>
      <c r="H597" s="169"/>
      <c r="I597" s="35"/>
      <c r="J597" s="12"/>
      <c r="K597" s="12"/>
      <c r="L597" s="12">
        <f t="shared" si="123"/>
        <v>0</v>
      </c>
      <c r="M597" s="287"/>
      <c r="N597" s="12">
        <f t="shared" si="124"/>
        <v>0</v>
      </c>
      <c r="O597" s="12"/>
    </row>
    <row r="598" spans="1:15">
      <c r="A598" s="21" t="str">
        <f t="shared" si="98"/>
        <v/>
      </c>
      <c r="B598" s="152" t="str">
        <f>IF(AND(MONTH(E598)='IN-NX'!$J$5,'IN-NX'!$D$7=(D598&amp;"/"&amp;C598)),"x","")</f>
        <v/>
      </c>
      <c r="C598" s="149"/>
      <c r="D598" s="149"/>
      <c r="E598" s="45"/>
      <c r="F598" s="40"/>
      <c r="G598" s="16"/>
      <c r="H598" s="169"/>
      <c r="I598" s="35"/>
      <c r="J598" s="12"/>
      <c r="K598" s="12"/>
      <c r="L598" s="12">
        <f t="shared" si="123"/>
        <v>0</v>
      </c>
      <c r="M598" s="287"/>
      <c r="N598" s="12">
        <f t="shared" si="124"/>
        <v>0</v>
      </c>
      <c r="O598" s="12"/>
    </row>
    <row r="599" spans="1:15">
      <c r="A599" s="21" t="str">
        <f t="shared" si="98"/>
        <v/>
      </c>
      <c r="B599" s="152" t="str">
        <f>IF(AND(MONTH(E599)='IN-NX'!$J$5,'IN-NX'!$D$7=(D599&amp;"/"&amp;C599)),"x","")</f>
        <v/>
      </c>
      <c r="C599" s="149"/>
      <c r="D599" s="149"/>
      <c r="E599" s="45"/>
      <c r="F599" s="40"/>
      <c r="G599" s="16"/>
      <c r="H599" s="169"/>
      <c r="I599" s="35"/>
      <c r="J599" s="12"/>
      <c r="K599" s="12"/>
      <c r="L599" s="12">
        <f t="shared" si="123"/>
        <v>0</v>
      </c>
      <c r="M599" s="287"/>
      <c r="N599" s="12">
        <f t="shared" si="124"/>
        <v>0</v>
      </c>
      <c r="O599" s="12"/>
    </row>
    <row r="600" spans="1:15">
      <c r="A600" s="21" t="str">
        <f t="shared" si="98"/>
        <v/>
      </c>
      <c r="B600" s="152" t="str">
        <f>IF(AND(MONTH(E600)='IN-NX'!$J$5,'IN-NX'!$D$7=(D600&amp;"/"&amp;C600)),"x","")</f>
        <v/>
      </c>
      <c r="C600" s="149"/>
      <c r="D600" s="149"/>
      <c r="E600" s="45"/>
      <c r="F600" s="40"/>
      <c r="G600" s="16"/>
      <c r="H600" s="169"/>
      <c r="I600" s="35"/>
      <c r="J600" s="12"/>
      <c r="K600" s="12"/>
      <c r="L600" s="12">
        <f t="shared" ref="L600:L624" si="125">ROUND(J600*K600,0)</f>
        <v>0</v>
      </c>
      <c r="M600" s="287"/>
      <c r="N600" s="12">
        <f t="shared" ref="N600:N624" si="126">ROUND(J600*M600,0)</f>
        <v>0</v>
      </c>
      <c r="O600" s="12"/>
    </row>
    <row r="601" spans="1:15">
      <c r="A601" s="21" t="str">
        <f t="shared" si="98"/>
        <v/>
      </c>
      <c r="B601" s="152" t="str">
        <f>IF(AND(MONTH(E601)='IN-NX'!$J$5,'IN-NX'!$D$7=(D601&amp;"/"&amp;C601)),"x","")</f>
        <v/>
      </c>
      <c r="C601" s="149"/>
      <c r="D601" s="149"/>
      <c r="E601" s="45"/>
      <c r="F601" s="40"/>
      <c r="G601" s="16"/>
      <c r="H601" s="169"/>
      <c r="I601" s="35"/>
      <c r="J601" s="12"/>
      <c r="K601" s="12"/>
      <c r="L601" s="12">
        <f t="shared" si="125"/>
        <v>0</v>
      </c>
      <c r="M601" s="287"/>
      <c r="N601" s="12">
        <f t="shared" si="126"/>
        <v>0</v>
      </c>
      <c r="O601" s="12"/>
    </row>
    <row r="602" spans="1:15">
      <c r="A602" s="21" t="str">
        <f t="shared" si="98"/>
        <v/>
      </c>
      <c r="B602" s="152" t="str">
        <f>IF(AND(MONTH(E602)='IN-NX'!$J$5,'IN-NX'!$D$7=(D602&amp;"/"&amp;C602)),"x","")</f>
        <v/>
      </c>
      <c r="C602" s="149"/>
      <c r="D602" s="149"/>
      <c r="E602" s="45"/>
      <c r="F602" s="40"/>
      <c r="G602" s="16"/>
      <c r="H602" s="169"/>
      <c r="I602" s="35"/>
      <c r="J602" s="12"/>
      <c r="K602" s="12"/>
      <c r="L602" s="12">
        <f t="shared" si="125"/>
        <v>0</v>
      </c>
      <c r="M602" s="287"/>
      <c r="N602" s="12">
        <f t="shared" si="126"/>
        <v>0</v>
      </c>
      <c r="O602" s="12"/>
    </row>
    <row r="603" spans="1:15">
      <c r="A603" s="21" t="str">
        <f t="shared" si="98"/>
        <v/>
      </c>
      <c r="B603" s="152" t="str">
        <f>IF(AND(MONTH(E603)='IN-NX'!$J$5,'IN-NX'!$D$7=(D603&amp;"/"&amp;C603)),"x","")</f>
        <v/>
      </c>
      <c r="C603" s="149"/>
      <c r="D603" s="149"/>
      <c r="E603" s="45"/>
      <c r="F603" s="40"/>
      <c r="G603" s="16"/>
      <c r="H603" s="169"/>
      <c r="I603" s="35"/>
      <c r="J603" s="12"/>
      <c r="K603" s="12"/>
      <c r="L603" s="12">
        <f t="shared" si="125"/>
        <v>0</v>
      </c>
      <c r="M603" s="287"/>
      <c r="N603" s="12">
        <f t="shared" si="126"/>
        <v>0</v>
      </c>
      <c r="O603" s="12"/>
    </row>
    <row r="604" spans="1:15">
      <c r="A604" s="21" t="str">
        <f t="shared" si="98"/>
        <v/>
      </c>
      <c r="B604" s="152" t="str">
        <f>IF(AND(MONTH(E604)='IN-NX'!$J$5,'IN-NX'!$D$7=(D604&amp;"/"&amp;C604)),"x","")</f>
        <v/>
      </c>
      <c r="C604" s="149"/>
      <c r="D604" s="149"/>
      <c r="E604" s="45"/>
      <c r="F604" s="40"/>
      <c r="G604" s="16"/>
      <c r="H604" s="169"/>
      <c r="I604" s="35"/>
      <c r="J604" s="12"/>
      <c r="K604" s="12"/>
      <c r="L604" s="12">
        <f t="shared" si="125"/>
        <v>0</v>
      </c>
      <c r="M604" s="287"/>
      <c r="N604" s="12">
        <f t="shared" si="126"/>
        <v>0</v>
      </c>
      <c r="O604" s="12"/>
    </row>
    <row r="605" spans="1:15">
      <c r="A605" s="21" t="str">
        <f t="shared" si="98"/>
        <v/>
      </c>
      <c r="B605" s="152" t="str">
        <f>IF(AND(MONTH(E605)='IN-NX'!$J$5,'IN-NX'!$D$7=(D605&amp;"/"&amp;C605)),"x","")</f>
        <v/>
      </c>
      <c r="C605" s="149"/>
      <c r="D605" s="149"/>
      <c r="E605" s="45"/>
      <c r="F605" s="40"/>
      <c r="G605" s="16"/>
      <c r="H605" s="169"/>
      <c r="I605" s="35"/>
      <c r="J605" s="12"/>
      <c r="K605" s="12"/>
      <c r="L605" s="12">
        <f t="shared" si="125"/>
        <v>0</v>
      </c>
      <c r="M605" s="287"/>
      <c r="N605" s="12">
        <f t="shared" si="126"/>
        <v>0</v>
      </c>
      <c r="O605" s="12"/>
    </row>
    <row r="606" spans="1:15">
      <c r="A606" s="21" t="str">
        <f t="shared" si="98"/>
        <v/>
      </c>
      <c r="B606" s="152" t="str">
        <f>IF(AND(MONTH(E606)='IN-NX'!$J$5,'IN-NX'!$D$7=(D606&amp;"/"&amp;C606)),"x","")</f>
        <v/>
      </c>
      <c r="C606" s="149"/>
      <c r="D606" s="149"/>
      <c r="E606" s="45"/>
      <c r="F606" s="40"/>
      <c r="G606" s="16"/>
      <c r="H606" s="169"/>
      <c r="I606" s="35"/>
      <c r="J606" s="12"/>
      <c r="K606" s="12"/>
      <c r="L606" s="12">
        <f t="shared" ref="L606" si="127">ROUND(J606*K606,0)</f>
        <v>0</v>
      </c>
      <c r="M606" s="287"/>
      <c r="N606" s="12">
        <f t="shared" ref="N606" si="128">ROUND(J606*M606,0)</f>
        <v>0</v>
      </c>
      <c r="O606" s="12"/>
    </row>
    <row r="607" spans="1:15">
      <c r="A607" s="21" t="str">
        <f t="shared" si="98"/>
        <v/>
      </c>
      <c r="B607" s="152" t="str">
        <f>IF(AND(MONTH(E607)='IN-NX'!$J$5,'IN-NX'!$D$7=(D607&amp;"/"&amp;C607)),"x","")</f>
        <v/>
      </c>
      <c r="C607" s="149"/>
      <c r="D607" s="149"/>
      <c r="E607" s="45"/>
      <c r="F607" s="40"/>
      <c r="G607" s="16"/>
      <c r="H607" s="169"/>
      <c r="I607" s="35"/>
      <c r="J607" s="12"/>
      <c r="K607" s="12"/>
      <c r="L607" s="12">
        <f t="shared" si="125"/>
        <v>0</v>
      </c>
      <c r="M607" s="287"/>
      <c r="N607" s="12">
        <f t="shared" si="126"/>
        <v>0</v>
      </c>
      <c r="O607" s="12"/>
    </row>
    <row r="608" spans="1:15">
      <c r="A608" s="21" t="str">
        <f t="shared" si="98"/>
        <v/>
      </c>
      <c r="B608" s="152" t="str">
        <f>IF(AND(MONTH(E608)='IN-NX'!$J$5,'IN-NX'!$D$7=(D608&amp;"/"&amp;C608)),"x","")</f>
        <v/>
      </c>
      <c r="C608" s="149"/>
      <c r="D608" s="149"/>
      <c r="E608" s="45"/>
      <c r="F608" s="40"/>
      <c r="G608" s="16"/>
      <c r="H608" s="169"/>
      <c r="I608" s="35"/>
      <c r="J608" s="12"/>
      <c r="K608" s="12"/>
      <c r="L608" s="12">
        <f t="shared" si="125"/>
        <v>0</v>
      </c>
      <c r="M608" s="287"/>
      <c r="N608" s="12">
        <f t="shared" si="126"/>
        <v>0</v>
      </c>
      <c r="O608" s="12"/>
    </row>
    <row r="609" spans="1:15">
      <c r="A609" s="21" t="str">
        <f t="shared" si="98"/>
        <v/>
      </c>
      <c r="B609" s="152" t="str">
        <f>IF(AND(MONTH(E609)='IN-NX'!$J$5,'IN-NX'!$D$7=(D609&amp;"/"&amp;C609)),"x","")</f>
        <v/>
      </c>
      <c r="C609" s="149"/>
      <c r="D609" s="149"/>
      <c r="E609" s="45"/>
      <c r="F609" s="40"/>
      <c r="G609" s="16"/>
      <c r="H609" s="169"/>
      <c r="I609" s="35"/>
      <c r="J609" s="12"/>
      <c r="K609" s="12"/>
      <c r="L609" s="12">
        <f t="shared" si="125"/>
        <v>0</v>
      </c>
      <c r="M609" s="287"/>
      <c r="N609" s="12">
        <f t="shared" si="126"/>
        <v>0</v>
      </c>
      <c r="O609" s="12"/>
    </row>
    <row r="610" spans="1:15">
      <c r="A610" s="21" t="str">
        <f t="shared" si="98"/>
        <v/>
      </c>
      <c r="B610" s="152" t="str">
        <f>IF(AND(MONTH(E610)='IN-NX'!$J$5,'IN-NX'!$D$7=(D610&amp;"/"&amp;C610)),"x","")</f>
        <v/>
      </c>
      <c r="C610" s="149"/>
      <c r="D610" s="149"/>
      <c r="E610" s="45"/>
      <c r="F610" s="40"/>
      <c r="G610" s="16"/>
      <c r="H610" s="169"/>
      <c r="I610" s="35"/>
      <c r="J610" s="12"/>
      <c r="K610" s="12"/>
      <c r="L610" s="12">
        <f t="shared" si="125"/>
        <v>0</v>
      </c>
      <c r="M610" s="287"/>
      <c r="N610" s="12">
        <f t="shared" si="126"/>
        <v>0</v>
      </c>
      <c r="O610" s="12"/>
    </row>
    <row r="611" spans="1:15">
      <c r="A611" s="21" t="str">
        <f t="shared" si="98"/>
        <v/>
      </c>
      <c r="B611" s="152" t="str">
        <f>IF(AND(MONTH(E611)='IN-NX'!$J$5,'IN-NX'!$D$7=(D611&amp;"/"&amp;C611)),"x","")</f>
        <v/>
      </c>
      <c r="C611" s="149"/>
      <c r="D611" s="149"/>
      <c r="E611" s="45"/>
      <c r="F611" s="40"/>
      <c r="G611" s="16"/>
      <c r="H611" s="169"/>
      <c r="I611" s="35"/>
      <c r="J611" s="12"/>
      <c r="K611" s="12"/>
      <c r="L611" s="12">
        <f t="shared" si="125"/>
        <v>0</v>
      </c>
      <c r="M611" s="287"/>
      <c r="N611" s="12">
        <f t="shared" si="126"/>
        <v>0</v>
      </c>
      <c r="O611" s="12"/>
    </row>
    <row r="612" spans="1:15">
      <c r="A612" s="21" t="str">
        <f t="shared" si="98"/>
        <v/>
      </c>
      <c r="B612" s="152" t="str">
        <f>IF(AND(MONTH(E612)='IN-NX'!$J$5,'IN-NX'!$D$7=(D612&amp;"/"&amp;C612)),"x","")</f>
        <v/>
      </c>
      <c r="C612" s="149"/>
      <c r="D612" s="149"/>
      <c r="E612" s="45"/>
      <c r="F612" s="40"/>
      <c r="G612" s="16"/>
      <c r="H612" s="169"/>
      <c r="I612" s="35"/>
      <c r="J612" s="12"/>
      <c r="K612" s="12"/>
      <c r="L612" s="12">
        <f t="shared" si="125"/>
        <v>0</v>
      </c>
      <c r="M612" s="287"/>
      <c r="N612" s="12">
        <f t="shared" si="126"/>
        <v>0</v>
      </c>
      <c r="O612" s="12"/>
    </row>
    <row r="613" spans="1:15">
      <c r="A613" s="21" t="str">
        <f t="shared" si="98"/>
        <v/>
      </c>
      <c r="B613" s="152" t="str">
        <f>IF(AND(MONTH(E613)='IN-NX'!$J$5,'IN-NX'!$D$7=(D613&amp;"/"&amp;C613)),"x","")</f>
        <v/>
      </c>
      <c r="C613" s="149"/>
      <c r="D613" s="149"/>
      <c r="E613" s="45"/>
      <c r="F613" s="40"/>
      <c r="G613" s="16"/>
      <c r="H613" s="169"/>
      <c r="I613" s="35"/>
      <c r="J613" s="12"/>
      <c r="K613" s="12"/>
      <c r="L613" s="12">
        <f t="shared" si="125"/>
        <v>0</v>
      </c>
      <c r="M613" s="287"/>
      <c r="N613" s="12">
        <f t="shared" si="126"/>
        <v>0</v>
      </c>
      <c r="O613" s="12"/>
    </row>
    <row r="614" spans="1:15">
      <c r="A614" s="21" t="str">
        <f t="shared" si="98"/>
        <v/>
      </c>
      <c r="B614" s="152" t="str">
        <f>IF(AND(MONTH(E614)='IN-NX'!$J$5,'IN-NX'!$D$7=(D614&amp;"/"&amp;C614)),"x","")</f>
        <v/>
      </c>
      <c r="C614" s="149"/>
      <c r="D614" s="149"/>
      <c r="E614" s="45"/>
      <c r="F614" s="40"/>
      <c r="G614" s="16"/>
      <c r="H614" s="169"/>
      <c r="I614" s="35"/>
      <c r="J614" s="12"/>
      <c r="K614" s="12"/>
      <c r="L614" s="12">
        <f t="shared" si="125"/>
        <v>0</v>
      </c>
      <c r="M614" s="287"/>
      <c r="N614" s="12">
        <f t="shared" si="126"/>
        <v>0</v>
      </c>
      <c r="O614" s="12"/>
    </row>
    <row r="615" spans="1:15">
      <c r="A615" s="21" t="str">
        <f t="shared" si="98"/>
        <v/>
      </c>
      <c r="B615" s="152" t="str">
        <f>IF(AND(MONTH(E615)='IN-NX'!$J$5,'IN-NX'!$D$7=(D615&amp;"/"&amp;C615)),"x","")</f>
        <v/>
      </c>
      <c r="C615" s="149"/>
      <c r="D615" s="149"/>
      <c r="E615" s="45"/>
      <c r="F615" s="40"/>
      <c r="G615" s="16"/>
      <c r="H615" s="169"/>
      <c r="I615" s="35"/>
      <c r="J615" s="12"/>
      <c r="K615" s="12"/>
      <c r="L615" s="12">
        <f t="shared" si="125"/>
        <v>0</v>
      </c>
      <c r="M615" s="287"/>
      <c r="N615" s="12">
        <f t="shared" si="126"/>
        <v>0</v>
      </c>
      <c r="O615" s="12"/>
    </row>
    <row r="616" spans="1:15">
      <c r="A616" s="21" t="str">
        <f t="shared" si="98"/>
        <v/>
      </c>
      <c r="B616" s="152" t="str">
        <f>IF(AND(MONTH(E616)='IN-NX'!$J$5,'IN-NX'!$D$7=(D616&amp;"/"&amp;C616)),"x","")</f>
        <v/>
      </c>
      <c r="C616" s="149"/>
      <c r="D616" s="149"/>
      <c r="E616" s="45"/>
      <c r="F616" s="40"/>
      <c r="G616" s="16"/>
      <c r="H616" s="169"/>
      <c r="I616" s="35"/>
      <c r="J616" s="12"/>
      <c r="K616" s="12"/>
      <c r="L616" s="12">
        <f t="shared" si="125"/>
        <v>0</v>
      </c>
      <c r="M616" s="287"/>
      <c r="N616" s="12">
        <f t="shared" si="126"/>
        <v>0</v>
      </c>
      <c r="O616" s="12"/>
    </row>
    <row r="617" spans="1:15">
      <c r="A617" s="21" t="str">
        <f t="shared" ref="A617:A680" si="129">IF(E617&lt;&gt;"",MONTH(E617),"")</f>
        <v/>
      </c>
      <c r="B617" s="152" t="str">
        <f>IF(AND(MONTH(E617)='IN-NX'!$J$5,'IN-NX'!$D$7=(D617&amp;"/"&amp;C617)),"x","")</f>
        <v/>
      </c>
      <c r="C617" s="149"/>
      <c r="D617" s="149"/>
      <c r="E617" s="45"/>
      <c r="F617" s="40"/>
      <c r="G617" s="16"/>
      <c r="H617" s="169"/>
      <c r="I617" s="35"/>
      <c r="J617" s="12"/>
      <c r="K617" s="12"/>
      <c r="L617" s="12">
        <f t="shared" si="125"/>
        <v>0</v>
      </c>
      <c r="M617" s="287"/>
      <c r="N617" s="12">
        <f t="shared" si="126"/>
        <v>0</v>
      </c>
      <c r="O617" s="12"/>
    </row>
    <row r="618" spans="1:15">
      <c r="A618" s="21" t="str">
        <f t="shared" si="129"/>
        <v/>
      </c>
      <c r="B618" s="152" t="str">
        <f>IF(AND(MONTH(E618)='IN-NX'!$J$5,'IN-NX'!$D$7=(D618&amp;"/"&amp;C618)),"x","")</f>
        <v/>
      </c>
      <c r="C618" s="149"/>
      <c r="D618" s="149"/>
      <c r="E618" s="45"/>
      <c r="F618" s="40"/>
      <c r="G618" s="16"/>
      <c r="H618" s="169"/>
      <c r="I618" s="35"/>
      <c r="J618" s="12"/>
      <c r="K618" s="12"/>
      <c r="L618" s="12">
        <f t="shared" si="125"/>
        <v>0</v>
      </c>
      <c r="M618" s="287"/>
      <c r="N618" s="12">
        <f t="shared" si="126"/>
        <v>0</v>
      </c>
      <c r="O618" s="12"/>
    </row>
    <row r="619" spans="1:15">
      <c r="A619" s="21" t="str">
        <f t="shared" si="129"/>
        <v/>
      </c>
      <c r="B619" s="152" t="str">
        <f>IF(AND(MONTH(E619)='IN-NX'!$J$5,'IN-NX'!$D$7=(D619&amp;"/"&amp;C619)),"x","")</f>
        <v/>
      </c>
      <c r="C619" s="149"/>
      <c r="D619" s="149"/>
      <c r="E619" s="45"/>
      <c r="F619" s="40"/>
      <c r="G619" s="16"/>
      <c r="H619" s="154"/>
      <c r="I619" s="35"/>
      <c r="J619" s="12"/>
      <c r="K619" s="12"/>
      <c r="L619" s="12">
        <f t="shared" si="125"/>
        <v>0</v>
      </c>
      <c r="M619" s="287"/>
      <c r="N619" s="12">
        <f t="shared" si="126"/>
        <v>0</v>
      </c>
      <c r="O619" s="12"/>
    </row>
    <row r="620" spans="1:15">
      <c r="A620" s="21" t="str">
        <f t="shared" si="129"/>
        <v/>
      </c>
      <c r="B620" s="152" t="str">
        <f>IF(AND(MONTH(E620)='IN-NX'!$J$5,'IN-NX'!$D$7=(D620&amp;"/"&amp;C620)),"x","")</f>
        <v/>
      </c>
      <c r="C620" s="149"/>
      <c r="D620" s="149"/>
      <c r="E620" s="45"/>
      <c r="F620" s="40"/>
      <c r="G620" s="16"/>
      <c r="H620" s="154"/>
      <c r="I620" s="35"/>
      <c r="J620" s="12"/>
      <c r="K620" s="12"/>
      <c r="L620" s="12">
        <f t="shared" si="125"/>
        <v>0</v>
      </c>
      <c r="M620" s="287"/>
      <c r="N620" s="12">
        <f t="shared" si="126"/>
        <v>0</v>
      </c>
      <c r="O620" s="12"/>
    </row>
    <row r="621" spans="1:15">
      <c r="A621" s="21" t="str">
        <f t="shared" si="129"/>
        <v/>
      </c>
      <c r="B621" s="152" t="str">
        <f>IF(AND(MONTH(E621)='IN-NX'!$J$5,'IN-NX'!$D$7=(D621&amp;"/"&amp;C621)),"x","")</f>
        <v/>
      </c>
      <c r="C621" s="149"/>
      <c r="D621" s="149"/>
      <c r="E621" s="45"/>
      <c r="F621" s="40"/>
      <c r="G621" s="16"/>
      <c r="H621" s="154"/>
      <c r="I621" s="35"/>
      <c r="J621" s="12"/>
      <c r="K621" s="12"/>
      <c r="L621" s="12">
        <f t="shared" ref="L621" si="130">ROUND(J621*K621,0)</f>
        <v>0</v>
      </c>
      <c r="M621" s="287"/>
      <c r="N621" s="12">
        <f t="shared" ref="N621" si="131">ROUND(J621*M621,0)</f>
        <v>0</v>
      </c>
      <c r="O621" s="12"/>
    </row>
    <row r="622" spans="1:15">
      <c r="A622" s="21" t="str">
        <f t="shared" si="129"/>
        <v/>
      </c>
      <c r="B622" s="152" t="str">
        <f>IF(AND(MONTH(E622)='IN-NX'!$J$5,'IN-NX'!$D$7=(D622&amp;"/"&amp;C622)),"x","")</f>
        <v/>
      </c>
      <c r="C622" s="149"/>
      <c r="D622" s="149"/>
      <c r="E622" s="45"/>
      <c r="F622" s="40"/>
      <c r="G622" s="16"/>
      <c r="H622" s="154"/>
      <c r="I622" s="35"/>
      <c r="J622" s="12"/>
      <c r="K622" s="12"/>
      <c r="L622" s="12">
        <f t="shared" ref="L622" si="132">ROUND(J622*K622,0)</f>
        <v>0</v>
      </c>
      <c r="M622" s="287"/>
      <c r="N622" s="12">
        <f t="shared" ref="N622" si="133">ROUND(J622*M622,0)</f>
        <v>0</v>
      </c>
      <c r="O622" s="12"/>
    </row>
    <row r="623" spans="1:15">
      <c r="A623" s="21" t="str">
        <f t="shared" si="129"/>
        <v/>
      </c>
      <c r="B623" s="152" t="str">
        <f>IF(AND(MONTH(E623)='IN-NX'!$J$5,'IN-NX'!$D$7=(D623&amp;"/"&amp;C623)),"x","")</f>
        <v/>
      </c>
      <c r="C623" s="149"/>
      <c r="D623" s="149"/>
      <c r="E623" s="45"/>
      <c r="F623" s="40"/>
      <c r="G623" s="16"/>
      <c r="H623" s="169"/>
      <c r="I623" s="35"/>
      <c r="J623" s="12"/>
      <c r="K623" s="12"/>
      <c r="L623" s="12">
        <f t="shared" si="125"/>
        <v>0</v>
      </c>
      <c r="M623" s="287"/>
      <c r="N623" s="12">
        <f t="shared" si="126"/>
        <v>0</v>
      </c>
      <c r="O623" s="12"/>
    </row>
    <row r="624" spans="1:15">
      <c r="A624" s="21" t="str">
        <f t="shared" si="129"/>
        <v/>
      </c>
      <c r="B624" s="152" t="str">
        <f>IF(AND(MONTH(E624)='IN-NX'!$J$5,'IN-NX'!$D$7=(D624&amp;"/"&amp;C624)),"x","")</f>
        <v/>
      </c>
      <c r="C624" s="149"/>
      <c r="D624" s="149"/>
      <c r="E624" s="45"/>
      <c r="F624" s="40"/>
      <c r="G624" s="16"/>
      <c r="H624" s="169"/>
      <c r="I624" s="35"/>
      <c r="J624" s="12"/>
      <c r="K624" s="12"/>
      <c r="L624" s="12">
        <f t="shared" si="125"/>
        <v>0</v>
      </c>
      <c r="M624" s="287"/>
      <c r="N624" s="12">
        <f t="shared" si="126"/>
        <v>0</v>
      </c>
      <c r="O624" s="12"/>
    </row>
    <row r="625" spans="1:15">
      <c r="A625" s="21" t="str">
        <f t="shared" si="129"/>
        <v/>
      </c>
      <c r="B625" s="152" t="str">
        <f>IF(AND(MONTH(E625)='IN-NX'!$J$5,'IN-NX'!$D$7=(D625&amp;"/"&amp;C625)),"x","")</f>
        <v/>
      </c>
      <c r="C625" s="149"/>
      <c r="D625" s="149"/>
      <c r="E625" s="45"/>
      <c r="F625" s="40"/>
      <c r="G625" s="16"/>
      <c r="H625" s="169"/>
      <c r="I625" s="35"/>
      <c r="J625" s="12"/>
      <c r="K625" s="12"/>
      <c r="L625" s="12">
        <f t="shared" ref="L625:L688" si="134">ROUND(J625*K625,0)</f>
        <v>0</v>
      </c>
      <c r="M625" s="287"/>
      <c r="N625" s="12">
        <f t="shared" ref="N625:N688" si="135">ROUND(J625*M625,0)</f>
        <v>0</v>
      </c>
      <c r="O625" s="12"/>
    </row>
    <row r="626" spans="1:15">
      <c r="A626" s="21" t="str">
        <f t="shared" si="129"/>
        <v/>
      </c>
      <c r="B626" s="152" t="str">
        <f>IF(AND(MONTH(E626)='IN-NX'!$J$5,'IN-NX'!$D$7=(D626&amp;"/"&amp;C626)),"x","")</f>
        <v/>
      </c>
      <c r="C626" s="149"/>
      <c r="D626" s="149"/>
      <c r="E626" s="45"/>
      <c r="F626" s="40"/>
      <c r="G626" s="16"/>
      <c r="H626" s="169"/>
      <c r="I626" s="35"/>
      <c r="J626" s="12"/>
      <c r="K626" s="12"/>
      <c r="L626" s="12">
        <f t="shared" si="134"/>
        <v>0</v>
      </c>
      <c r="M626" s="287"/>
      <c r="N626" s="12">
        <f t="shared" si="135"/>
        <v>0</v>
      </c>
      <c r="O626" s="12"/>
    </row>
    <row r="627" spans="1:15">
      <c r="A627" s="21" t="str">
        <f t="shared" si="129"/>
        <v/>
      </c>
      <c r="B627" s="152" t="str">
        <f>IF(AND(MONTH(E627)='IN-NX'!$J$5,'IN-NX'!$D$7=(D627&amp;"/"&amp;C627)),"x","")</f>
        <v/>
      </c>
      <c r="C627" s="149"/>
      <c r="D627" s="149"/>
      <c r="E627" s="45"/>
      <c r="F627" s="40"/>
      <c r="G627" s="16"/>
      <c r="H627" s="169"/>
      <c r="I627" s="35"/>
      <c r="J627" s="12"/>
      <c r="K627" s="12"/>
      <c r="L627" s="12">
        <f t="shared" si="134"/>
        <v>0</v>
      </c>
      <c r="M627" s="287"/>
      <c r="N627" s="12">
        <f t="shared" si="135"/>
        <v>0</v>
      </c>
      <c r="O627" s="12"/>
    </row>
    <row r="628" spans="1:15">
      <c r="A628" s="21" t="str">
        <f t="shared" si="129"/>
        <v/>
      </c>
      <c r="B628" s="152" t="str">
        <f>IF(AND(MONTH(E628)='IN-NX'!$J$5,'IN-NX'!$D$7=(D628&amp;"/"&amp;C628)),"x","")</f>
        <v/>
      </c>
      <c r="C628" s="149"/>
      <c r="D628" s="149"/>
      <c r="E628" s="45"/>
      <c r="F628" s="40"/>
      <c r="G628" s="16"/>
      <c r="H628" s="169"/>
      <c r="I628" s="35"/>
      <c r="J628" s="12"/>
      <c r="K628" s="12"/>
      <c r="L628" s="12">
        <f t="shared" si="134"/>
        <v>0</v>
      </c>
      <c r="M628" s="287"/>
      <c r="N628" s="12">
        <f t="shared" si="135"/>
        <v>0</v>
      </c>
      <c r="O628" s="12"/>
    </row>
    <row r="629" spans="1:15">
      <c r="A629" s="21" t="str">
        <f t="shared" si="129"/>
        <v/>
      </c>
      <c r="B629" s="152" t="str">
        <f>IF(AND(MONTH(E629)='IN-NX'!$J$5,'IN-NX'!$D$7=(D629&amp;"/"&amp;C629)),"x","")</f>
        <v/>
      </c>
      <c r="C629" s="149"/>
      <c r="D629" s="149"/>
      <c r="E629" s="45"/>
      <c r="F629" s="40"/>
      <c r="G629" s="16"/>
      <c r="H629" s="169"/>
      <c r="I629" s="35"/>
      <c r="J629" s="12"/>
      <c r="K629" s="12"/>
      <c r="L629" s="12">
        <f t="shared" si="134"/>
        <v>0</v>
      </c>
      <c r="M629" s="287"/>
      <c r="N629" s="12">
        <f t="shared" si="135"/>
        <v>0</v>
      </c>
      <c r="O629" s="12"/>
    </row>
    <row r="630" spans="1:15">
      <c r="A630" s="21" t="str">
        <f t="shared" si="129"/>
        <v/>
      </c>
      <c r="B630" s="152" t="str">
        <f>IF(AND(MONTH(E630)='IN-NX'!$J$5,'IN-NX'!$D$7=(D630&amp;"/"&amp;C630)),"x","")</f>
        <v/>
      </c>
      <c r="C630" s="149"/>
      <c r="D630" s="149"/>
      <c r="E630" s="45"/>
      <c r="F630" s="40"/>
      <c r="G630" s="16"/>
      <c r="H630" s="169"/>
      <c r="I630" s="35"/>
      <c r="J630" s="12"/>
      <c r="K630" s="12"/>
      <c r="L630" s="12">
        <f t="shared" si="134"/>
        <v>0</v>
      </c>
      <c r="M630" s="287"/>
      <c r="N630" s="12">
        <f t="shared" si="135"/>
        <v>0</v>
      </c>
      <c r="O630" s="12"/>
    </row>
    <row r="631" spans="1:15">
      <c r="A631" s="21" t="str">
        <f t="shared" si="129"/>
        <v/>
      </c>
      <c r="B631" s="152" t="str">
        <f>IF(AND(MONTH(E631)='IN-NX'!$J$5,'IN-NX'!$D$7=(D631&amp;"/"&amp;C631)),"x","")</f>
        <v/>
      </c>
      <c r="C631" s="149"/>
      <c r="D631" s="149"/>
      <c r="E631" s="45"/>
      <c r="F631" s="40"/>
      <c r="G631" s="16"/>
      <c r="H631" s="169"/>
      <c r="I631" s="35"/>
      <c r="J631" s="12"/>
      <c r="K631" s="12"/>
      <c r="L631" s="12">
        <f t="shared" si="134"/>
        <v>0</v>
      </c>
      <c r="M631" s="287"/>
      <c r="N631" s="12">
        <f t="shared" si="135"/>
        <v>0</v>
      </c>
      <c r="O631" s="12"/>
    </row>
    <row r="632" spans="1:15">
      <c r="A632" s="21" t="str">
        <f t="shared" si="129"/>
        <v/>
      </c>
      <c r="B632" s="152" t="str">
        <f>IF(AND(MONTH(E632)='IN-NX'!$J$5,'IN-NX'!$D$7=(D632&amp;"/"&amp;C632)),"x","")</f>
        <v/>
      </c>
      <c r="C632" s="149"/>
      <c r="D632" s="149"/>
      <c r="E632" s="45"/>
      <c r="F632" s="40"/>
      <c r="G632" s="16"/>
      <c r="H632" s="169"/>
      <c r="I632" s="35"/>
      <c r="J632" s="12"/>
      <c r="K632" s="12"/>
      <c r="L632" s="12">
        <f t="shared" si="134"/>
        <v>0</v>
      </c>
      <c r="M632" s="287"/>
      <c r="N632" s="12">
        <f t="shared" si="135"/>
        <v>0</v>
      </c>
      <c r="O632" s="12"/>
    </row>
    <row r="633" spans="1:15">
      <c r="A633" s="21" t="str">
        <f t="shared" si="129"/>
        <v/>
      </c>
      <c r="B633" s="152" t="str">
        <f>IF(AND(MONTH(E633)='IN-NX'!$J$5,'IN-NX'!$D$7=(D633&amp;"/"&amp;C633)),"x","")</f>
        <v/>
      </c>
      <c r="C633" s="149"/>
      <c r="D633" s="149"/>
      <c r="E633" s="45"/>
      <c r="F633" s="40"/>
      <c r="G633" s="16"/>
      <c r="H633" s="169"/>
      <c r="I633" s="35"/>
      <c r="J633" s="12"/>
      <c r="K633" s="12"/>
      <c r="L633" s="12">
        <f t="shared" si="134"/>
        <v>0</v>
      </c>
      <c r="M633" s="287"/>
      <c r="N633" s="12">
        <f t="shared" si="135"/>
        <v>0</v>
      </c>
      <c r="O633" s="12"/>
    </row>
    <row r="634" spans="1:15">
      <c r="A634" s="21" t="str">
        <f t="shared" si="129"/>
        <v/>
      </c>
      <c r="B634" s="152" t="str">
        <f>IF(AND(MONTH(E634)='IN-NX'!$J$5,'IN-NX'!$D$7=(D634&amp;"/"&amp;C634)),"x","")</f>
        <v/>
      </c>
      <c r="C634" s="149"/>
      <c r="D634" s="149"/>
      <c r="E634" s="45"/>
      <c r="F634" s="40"/>
      <c r="G634" s="16"/>
      <c r="H634" s="169"/>
      <c r="I634" s="35"/>
      <c r="J634" s="12"/>
      <c r="K634" s="12"/>
      <c r="L634" s="12">
        <f t="shared" si="134"/>
        <v>0</v>
      </c>
      <c r="M634" s="287"/>
      <c r="N634" s="12">
        <f t="shared" si="135"/>
        <v>0</v>
      </c>
      <c r="O634" s="12"/>
    </row>
    <row r="635" spans="1:15">
      <c r="A635" s="21" t="str">
        <f t="shared" si="129"/>
        <v/>
      </c>
      <c r="B635" s="152" t="str">
        <f>IF(AND(MONTH(E635)='IN-NX'!$J$5,'IN-NX'!$D$7=(D635&amp;"/"&amp;C635)),"x","")</f>
        <v/>
      </c>
      <c r="C635" s="149"/>
      <c r="D635" s="149"/>
      <c r="E635" s="45"/>
      <c r="F635" s="40"/>
      <c r="G635" s="16"/>
      <c r="H635" s="169"/>
      <c r="I635" s="35"/>
      <c r="J635" s="12"/>
      <c r="K635" s="12"/>
      <c r="L635" s="12">
        <f t="shared" si="134"/>
        <v>0</v>
      </c>
      <c r="M635" s="287"/>
      <c r="N635" s="12">
        <f t="shared" si="135"/>
        <v>0</v>
      </c>
      <c r="O635" s="12"/>
    </row>
    <row r="636" spans="1:15">
      <c r="A636" s="21" t="str">
        <f t="shared" si="129"/>
        <v/>
      </c>
      <c r="B636" s="152" t="str">
        <f>IF(AND(MONTH(E636)='IN-NX'!$J$5,'IN-NX'!$D$7=(D636&amp;"/"&amp;C636)),"x","")</f>
        <v/>
      </c>
      <c r="C636" s="149"/>
      <c r="D636" s="149"/>
      <c r="E636" s="45"/>
      <c r="F636" s="40"/>
      <c r="G636" s="16"/>
      <c r="H636" s="169"/>
      <c r="I636" s="35"/>
      <c r="J636" s="12"/>
      <c r="K636" s="12"/>
      <c r="L636" s="12">
        <f t="shared" si="134"/>
        <v>0</v>
      </c>
      <c r="M636" s="287"/>
      <c r="N636" s="12">
        <f t="shared" si="135"/>
        <v>0</v>
      </c>
      <c r="O636" s="12"/>
    </row>
    <row r="637" spans="1:15">
      <c r="A637" s="21" t="str">
        <f t="shared" si="129"/>
        <v/>
      </c>
      <c r="B637" s="152" t="str">
        <f>IF(AND(MONTH(E637)='IN-NX'!$J$5,'IN-NX'!$D$7=(D637&amp;"/"&amp;C637)),"x","")</f>
        <v/>
      </c>
      <c r="C637" s="149"/>
      <c r="D637" s="149"/>
      <c r="E637" s="45"/>
      <c r="F637" s="40"/>
      <c r="G637" s="16"/>
      <c r="H637" s="169"/>
      <c r="I637" s="35"/>
      <c r="J637" s="12"/>
      <c r="K637" s="12"/>
      <c r="L637" s="12">
        <f t="shared" si="134"/>
        <v>0</v>
      </c>
      <c r="M637" s="287"/>
      <c r="N637" s="12">
        <f t="shared" si="135"/>
        <v>0</v>
      </c>
      <c r="O637" s="12"/>
    </row>
    <row r="638" spans="1:15">
      <c r="A638" s="21" t="str">
        <f t="shared" si="129"/>
        <v/>
      </c>
      <c r="B638" s="152" t="str">
        <f>IF(AND(MONTH(E638)='IN-NX'!$J$5,'IN-NX'!$D$7=(D638&amp;"/"&amp;C638)),"x","")</f>
        <v/>
      </c>
      <c r="C638" s="149"/>
      <c r="D638" s="149"/>
      <c r="E638" s="45"/>
      <c r="F638" s="40"/>
      <c r="G638" s="16"/>
      <c r="H638" s="169"/>
      <c r="I638" s="35"/>
      <c r="J638" s="12"/>
      <c r="K638" s="12"/>
      <c r="L638" s="12">
        <f t="shared" si="134"/>
        <v>0</v>
      </c>
      <c r="M638" s="287"/>
      <c r="N638" s="12">
        <f t="shared" si="135"/>
        <v>0</v>
      </c>
      <c r="O638" s="12"/>
    </row>
    <row r="639" spans="1:15">
      <c r="A639" s="21" t="str">
        <f t="shared" si="129"/>
        <v/>
      </c>
      <c r="B639" s="152" t="str">
        <f>IF(AND(MONTH(E639)='IN-NX'!$J$5,'IN-NX'!$D$7=(D639&amp;"/"&amp;C639)),"x","")</f>
        <v/>
      </c>
      <c r="C639" s="149"/>
      <c r="D639" s="149"/>
      <c r="E639" s="45"/>
      <c r="F639" s="40"/>
      <c r="G639" s="16"/>
      <c r="H639" s="169"/>
      <c r="I639" s="35"/>
      <c r="J639" s="12"/>
      <c r="K639" s="12"/>
      <c r="L639" s="12">
        <f t="shared" si="134"/>
        <v>0</v>
      </c>
      <c r="M639" s="287"/>
      <c r="N639" s="12">
        <f t="shared" si="135"/>
        <v>0</v>
      </c>
      <c r="O639" s="12"/>
    </row>
    <row r="640" spans="1:15">
      <c r="A640" s="21" t="str">
        <f t="shared" si="129"/>
        <v/>
      </c>
      <c r="B640" s="152" t="str">
        <f>IF(AND(MONTH(E640)='IN-NX'!$J$5,'IN-NX'!$D$7=(D640&amp;"/"&amp;C640)),"x","")</f>
        <v/>
      </c>
      <c r="C640" s="149"/>
      <c r="D640" s="149"/>
      <c r="E640" s="45"/>
      <c r="F640" s="40"/>
      <c r="G640" s="16"/>
      <c r="H640" s="169"/>
      <c r="I640" s="35"/>
      <c r="J640" s="12"/>
      <c r="K640" s="12"/>
      <c r="L640" s="12">
        <f t="shared" si="134"/>
        <v>0</v>
      </c>
      <c r="M640" s="287"/>
      <c r="N640" s="12">
        <f t="shared" si="135"/>
        <v>0</v>
      </c>
      <c r="O640" s="12"/>
    </row>
    <row r="641" spans="1:15">
      <c r="A641" s="21" t="str">
        <f t="shared" si="129"/>
        <v/>
      </c>
      <c r="B641" s="152" t="str">
        <f>IF(AND(MONTH(E641)='IN-NX'!$J$5,'IN-NX'!$D$7=(D641&amp;"/"&amp;C641)),"x","")</f>
        <v/>
      </c>
      <c r="C641" s="149"/>
      <c r="D641" s="149"/>
      <c r="E641" s="45"/>
      <c r="F641" s="40"/>
      <c r="G641" s="16"/>
      <c r="H641" s="169"/>
      <c r="I641" s="35"/>
      <c r="J641" s="12"/>
      <c r="K641" s="12"/>
      <c r="L641" s="12">
        <f t="shared" si="134"/>
        <v>0</v>
      </c>
      <c r="M641" s="287"/>
      <c r="N641" s="12">
        <f t="shared" si="135"/>
        <v>0</v>
      </c>
      <c r="O641" s="12"/>
    </row>
    <row r="642" spans="1:15">
      <c r="A642" s="21" t="str">
        <f t="shared" si="129"/>
        <v/>
      </c>
      <c r="B642" s="152" t="str">
        <f>IF(AND(MONTH(E642)='IN-NX'!$J$5,'IN-NX'!$D$7=(D642&amp;"/"&amp;C642)),"x","")</f>
        <v/>
      </c>
      <c r="C642" s="149"/>
      <c r="D642" s="149"/>
      <c r="E642" s="45"/>
      <c r="F642" s="40"/>
      <c r="G642" s="16"/>
      <c r="H642" s="169"/>
      <c r="I642" s="35"/>
      <c r="J642" s="12"/>
      <c r="K642" s="12"/>
      <c r="L642" s="12">
        <f t="shared" si="134"/>
        <v>0</v>
      </c>
      <c r="M642" s="287"/>
      <c r="N642" s="12">
        <f t="shared" si="135"/>
        <v>0</v>
      </c>
      <c r="O642" s="12"/>
    </row>
    <row r="643" spans="1:15">
      <c r="A643" s="21" t="str">
        <f t="shared" si="129"/>
        <v/>
      </c>
      <c r="B643" s="152" t="str">
        <f>IF(AND(MONTH(E643)='IN-NX'!$J$5,'IN-NX'!$D$7=(D643&amp;"/"&amp;C643)),"x","")</f>
        <v/>
      </c>
      <c r="C643" s="149"/>
      <c r="D643" s="149"/>
      <c r="E643" s="45"/>
      <c r="F643" s="40"/>
      <c r="G643" s="16"/>
      <c r="H643" s="169"/>
      <c r="I643" s="35"/>
      <c r="J643" s="12"/>
      <c r="K643" s="12"/>
      <c r="L643" s="12">
        <f t="shared" si="134"/>
        <v>0</v>
      </c>
      <c r="M643" s="287"/>
      <c r="N643" s="12">
        <f t="shared" si="135"/>
        <v>0</v>
      </c>
      <c r="O643" s="12"/>
    </row>
    <row r="644" spans="1:15">
      <c r="A644" s="21" t="str">
        <f t="shared" si="129"/>
        <v/>
      </c>
      <c r="B644" s="152" t="str">
        <f>IF(AND(MONTH(E644)='IN-NX'!$J$5,'IN-NX'!$D$7=(D644&amp;"/"&amp;C644)),"x","")</f>
        <v/>
      </c>
      <c r="C644" s="149"/>
      <c r="D644" s="149"/>
      <c r="E644" s="45"/>
      <c r="F644" s="40"/>
      <c r="G644" s="16"/>
      <c r="H644" s="169"/>
      <c r="I644" s="35"/>
      <c r="J644" s="12"/>
      <c r="K644" s="12"/>
      <c r="L644" s="12">
        <f t="shared" si="134"/>
        <v>0</v>
      </c>
      <c r="M644" s="287"/>
      <c r="N644" s="12">
        <f t="shared" si="135"/>
        <v>0</v>
      </c>
      <c r="O644" s="12"/>
    </row>
    <row r="645" spans="1:15">
      <c r="A645" s="21" t="str">
        <f t="shared" si="129"/>
        <v/>
      </c>
      <c r="B645" s="152" t="str">
        <f>IF(AND(MONTH(E645)='IN-NX'!$J$5,'IN-NX'!$D$7=(D645&amp;"/"&amp;C645)),"x","")</f>
        <v/>
      </c>
      <c r="C645" s="149"/>
      <c r="D645" s="149"/>
      <c r="E645" s="45"/>
      <c r="F645" s="40"/>
      <c r="G645" s="16"/>
      <c r="H645" s="169"/>
      <c r="I645" s="35"/>
      <c r="J645" s="12"/>
      <c r="K645" s="12"/>
      <c r="L645" s="12">
        <f t="shared" si="134"/>
        <v>0</v>
      </c>
      <c r="M645" s="287"/>
      <c r="N645" s="12">
        <f t="shared" si="135"/>
        <v>0</v>
      </c>
      <c r="O645" s="12"/>
    </row>
    <row r="646" spans="1:15">
      <c r="A646" s="21" t="str">
        <f t="shared" si="129"/>
        <v/>
      </c>
      <c r="B646" s="152" t="str">
        <f>IF(AND(MONTH(E646)='IN-NX'!$J$5,'IN-NX'!$D$7=(D646&amp;"/"&amp;C646)),"x","")</f>
        <v/>
      </c>
      <c r="C646" s="149"/>
      <c r="D646" s="149"/>
      <c r="E646" s="45"/>
      <c r="F646" s="40"/>
      <c r="G646" s="16"/>
      <c r="H646" s="169"/>
      <c r="I646" s="35"/>
      <c r="J646" s="12"/>
      <c r="K646" s="12"/>
      <c r="L646" s="12">
        <f t="shared" si="134"/>
        <v>0</v>
      </c>
      <c r="M646" s="287"/>
      <c r="N646" s="12">
        <f t="shared" si="135"/>
        <v>0</v>
      </c>
      <c r="O646" s="12"/>
    </row>
    <row r="647" spans="1:15">
      <c r="A647" s="21" t="str">
        <f t="shared" si="129"/>
        <v/>
      </c>
      <c r="B647" s="152" t="str">
        <f>IF(AND(MONTH(E647)='IN-NX'!$J$5,'IN-NX'!$D$7=(D647&amp;"/"&amp;C647)),"x","")</f>
        <v/>
      </c>
      <c r="C647" s="149"/>
      <c r="D647" s="149"/>
      <c r="E647" s="45"/>
      <c r="F647" s="40"/>
      <c r="G647" s="16"/>
      <c r="H647" s="169"/>
      <c r="I647" s="35"/>
      <c r="J647" s="12"/>
      <c r="K647" s="12"/>
      <c r="L647" s="12">
        <f t="shared" si="134"/>
        <v>0</v>
      </c>
      <c r="M647" s="287"/>
      <c r="N647" s="12">
        <f t="shared" si="135"/>
        <v>0</v>
      </c>
      <c r="O647" s="12"/>
    </row>
    <row r="648" spans="1:15">
      <c r="A648" s="21" t="str">
        <f t="shared" si="129"/>
        <v/>
      </c>
      <c r="B648" s="152" t="str">
        <f>IF(AND(MONTH(E648)='IN-NX'!$J$5,'IN-NX'!$D$7=(D648&amp;"/"&amp;C648)),"x","")</f>
        <v/>
      </c>
      <c r="C648" s="149"/>
      <c r="D648" s="149"/>
      <c r="E648" s="45"/>
      <c r="F648" s="40"/>
      <c r="G648" s="16"/>
      <c r="H648" s="169"/>
      <c r="I648" s="35"/>
      <c r="J648" s="12"/>
      <c r="K648" s="12"/>
      <c r="L648" s="12">
        <f t="shared" si="134"/>
        <v>0</v>
      </c>
      <c r="M648" s="287"/>
      <c r="N648" s="12">
        <f t="shared" si="135"/>
        <v>0</v>
      </c>
      <c r="O648" s="12"/>
    </row>
    <row r="649" spans="1:15">
      <c r="A649" s="21" t="str">
        <f t="shared" si="129"/>
        <v/>
      </c>
      <c r="B649" s="152" t="str">
        <f>IF(AND(MONTH(E649)='IN-NX'!$J$5,'IN-NX'!$D$7=(D649&amp;"/"&amp;C649)),"x","")</f>
        <v/>
      </c>
      <c r="C649" s="149"/>
      <c r="D649" s="149"/>
      <c r="E649" s="45"/>
      <c r="F649" s="40"/>
      <c r="G649" s="16"/>
      <c r="H649" s="169"/>
      <c r="I649" s="35"/>
      <c r="J649" s="12"/>
      <c r="K649" s="12"/>
      <c r="L649" s="12">
        <f t="shared" si="134"/>
        <v>0</v>
      </c>
      <c r="M649" s="287"/>
      <c r="N649" s="12">
        <f t="shared" si="135"/>
        <v>0</v>
      </c>
      <c r="O649" s="12"/>
    </row>
    <row r="650" spans="1:15">
      <c r="A650" s="21" t="str">
        <f t="shared" si="129"/>
        <v/>
      </c>
      <c r="B650" s="152" t="str">
        <f>IF(AND(MONTH(E650)='IN-NX'!$J$5,'IN-NX'!$D$7=(D650&amp;"/"&amp;C650)),"x","")</f>
        <v/>
      </c>
      <c r="C650" s="149"/>
      <c r="D650" s="149"/>
      <c r="E650" s="45"/>
      <c r="F650" s="40"/>
      <c r="G650" s="16"/>
      <c r="H650" s="169"/>
      <c r="I650" s="35"/>
      <c r="J650" s="12"/>
      <c r="K650" s="12"/>
      <c r="L650" s="12">
        <f t="shared" si="134"/>
        <v>0</v>
      </c>
      <c r="M650" s="287"/>
      <c r="N650" s="12">
        <f t="shared" si="135"/>
        <v>0</v>
      </c>
      <c r="O650" s="12"/>
    </row>
    <row r="651" spans="1:15">
      <c r="A651" s="21" t="str">
        <f t="shared" si="129"/>
        <v/>
      </c>
      <c r="B651" s="152" t="str">
        <f>IF(AND(MONTH(E651)='IN-NX'!$J$5,'IN-NX'!$D$7=(D651&amp;"/"&amp;C651)),"x","")</f>
        <v/>
      </c>
      <c r="C651" s="149"/>
      <c r="D651" s="149"/>
      <c r="E651" s="45"/>
      <c r="F651" s="40"/>
      <c r="G651" s="16"/>
      <c r="H651" s="169"/>
      <c r="I651" s="35"/>
      <c r="J651" s="12"/>
      <c r="K651" s="12"/>
      <c r="L651" s="12">
        <f t="shared" si="134"/>
        <v>0</v>
      </c>
      <c r="M651" s="287"/>
      <c r="N651" s="12">
        <f t="shared" si="135"/>
        <v>0</v>
      </c>
      <c r="O651" s="12"/>
    </row>
    <row r="652" spans="1:15">
      <c r="A652" s="21" t="str">
        <f t="shared" si="129"/>
        <v/>
      </c>
      <c r="B652" s="152" t="str">
        <f>IF(AND(MONTH(E652)='IN-NX'!$J$5,'IN-NX'!$D$7=(D652&amp;"/"&amp;C652)),"x","")</f>
        <v/>
      </c>
      <c r="C652" s="149"/>
      <c r="D652" s="149"/>
      <c r="E652" s="45"/>
      <c r="F652" s="40"/>
      <c r="G652" s="16"/>
      <c r="H652" s="169"/>
      <c r="I652" s="35"/>
      <c r="J652" s="12"/>
      <c r="K652" s="12"/>
      <c r="L652" s="12">
        <f t="shared" si="134"/>
        <v>0</v>
      </c>
      <c r="M652" s="287"/>
      <c r="N652" s="12">
        <f t="shared" si="135"/>
        <v>0</v>
      </c>
      <c r="O652" s="12"/>
    </row>
    <row r="653" spans="1:15">
      <c r="A653" s="21" t="str">
        <f t="shared" si="129"/>
        <v/>
      </c>
      <c r="B653" s="152" t="str">
        <f>IF(AND(MONTH(E653)='IN-NX'!$J$5,'IN-NX'!$D$7=(D653&amp;"/"&amp;C653)),"x","")</f>
        <v/>
      </c>
      <c r="C653" s="149"/>
      <c r="D653" s="149"/>
      <c r="E653" s="45"/>
      <c r="F653" s="40"/>
      <c r="G653" s="16"/>
      <c r="H653" s="169"/>
      <c r="I653" s="35"/>
      <c r="J653" s="12"/>
      <c r="K653" s="12"/>
      <c r="L653" s="12">
        <f t="shared" si="134"/>
        <v>0</v>
      </c>
      <c r="M653" s="287"/>
      <c r="N653" s="12">
        <f t="shared" si="135"/>
        <v>0</v>
      </c>
      <c r="O653" s="12"/>
    </row>
    <row r="654" spans="1:15">
      <c r="A654" s="21" t="str">
        <f t="shared" si="129"/>
        <v/>
      </c>
      <c r="B654" s="152" t="str">
        <f>IF(AND(MONTH(E654)='IN-NX'!$J$5,'IN-NX'!$D$7=(D654&amp;"/"&amp;C654)),"x","")</f>
        <v/>
      </c>
      <c r="C654" s="149"/>
      <c r="D654" s="149"/>
      <c r="E654" s="45"/>
      <c r="F654" s="40"/>
      <c r="G654" s="16"/>
      <c r="H654" s="169"/>
      <c r="I654" s="35"/>
      <c r="J654" s="12"/>
      <c r="K654" s="12"/>
      <c r="L654" s="12">
        <f t="shared" si="134"/>
        <v>0</v>
      </c>
      <c r="M654" s="287"/>
      <c r="N654" s="12">
        <f t="shared" si="135"/>
        <v>0</v>
      </c>
      <c r="O654" s="12"/>
    </row>
    <row r="655" spans="1:15">
      <c r="A655" s="21" t="str">
        <f t="shared" ref="A655" si="136">IF(E655&lt;&gt;"",MONTH(E655),"")</f>
        <v/>
      </c>
      <c r="B655" s="152" t="str">
        <f>IF(AND(MONTH(E655)='IN-NX'!$J$5,'IN-NX'!$D$7=(D655&amp;"/"&amp;C655)),"x","")</f>
        <v/>
      </c>
      <c r="C655" s="149"/>
      <c r="D655" s="149"/>
      <c r="E655" s="45"/>
      <c r="F655" s="40"/>
      <c r="G655" s="16"/>
      <c r="H655" s="169"/>
      <c r="I655" s="35"/>
      <c r="J655" s="12"/>
      <c r="K655" s="12"/>
      <c r="L655" s="12">
        <f t="shared" ref="L655" si="137">ROUND(J655*K655,0)</f>
        <v>0</v>
      </c>
      <c r="M655" s="287"/>
      <c r="N655" s="12">
        <f t="shared" ref="N655" si="138">ROUND(J655*M655,0)</f>
        <v>0</v>
      </c>
      <c r="O655" s="12"/>
    </row>
    <row r="656" spans="1:15">
      <c r="A656" s="21" t="str">
        <f t="shared" ref="A656" si="139">IF(E656&lt;&gt;"",MONTH(E656),"")</f>
        <v/>
      </c>
      <c r="B656" s="152" t="str">
        <f>IF(AND(MONTH(E656)='IN-NX'!$J$5,'IN-NX'!$D$7=(D656&amp;"/"&amp;C656)),"x","")</f>
        <v/>
      </c>
      <c r="C656" s="149"/>
      <c r="D656" s="149"/>
      <c r="E656" s="45"/>
      <c r="F656" s="40"/>
      <c r="G656" s="16"/>
      <c r="H656" s="169"/>
      <c r="I656" s="35"/>
      <c r="J656" s="12"/>
      <c r="K656" s="12"/>
      <c r="L656" s="12">
        <f t="shared" ref="L656" si="140">ROUND(J656*K656,0)</f>
        <v>0</v>
      </c>
      <c r="M656" s="287"/>
      <c r="N656" s="12">
        <f t="shared" ref="N656" si="141">ROUND(J656*M656,0)</f>
        <v>0</v>
      </c>
      <c r="O656" s="12"/>
    </row>
    <row r="657" spans="1:15">
      <c r="A657" s="21" t="str">
        <f t="shared" ref="A657" si="142">IF(E657&lt;&gt;"",MONTH(E657),"")</f>
        <v/>
      </c>
      <c r="B657" s="152" t="str">
        <f>IF(AND(MONTH(E657)='IN-NX'!$J$5,'IN-NX'!$D$7=(D657&amp;"/"&amp;C657)),"x","")</f>
        <v/>
      </c>
      <c r="C657" s="149"/>
      <c r="D657" s="149"/>
      <c r="E657" s="45"/>
      <c r="F657" s="40"/>
      <c r="G657" s="16"/>
      <c r="H657" s="169"/>
      <c r="I657" s="35"/>
      <c r="J657" s="12"/>
      <c r="K657" s="12"/>
      <c r="L657" s="12">
        <f t="shared" ref="L657" si="143">ROUND(J657*K657,0)</f>
        <v>0</v>
      </c>
      <c r="M657" s="287"/>
      <c r="N657" s="12">
        <f t="shared" ref="N657" si="144">ROUND(J657*M657,0)</f>
        <v>0</v>
      </c>
      <c r="O657" s="12"/>
    </row>
    <row r="658" spans="1:15">
      <c r="A658" s="21" t="str">
        <f t="shared" ref="A658" si="145">IF(E658&lt;&gt;"",MONTH(E658),"")</f>
        <v/>
      </c>
      <c r="B658" s="152" t="str">
        <f>IF(AND(MONTH(E658)='IN-NX'!$J$5,'IN-NX'!$D$7=(D658&amp;"/"&amp;C658)),"x","")</f>
        <v/>
      </c>
      <c r="C658" s="149"/>
      <c r="D658" s="149"/>
      <c r="E658" s="45"/>
      <c r="F658" s="40"/>
      <c r="G658" s="16"/>
      <c r="H658" s="169"/>
      <c r="I658" s="35"/>
      <c r="J658" s="12"/>
      <c r="K658" s="12"/>
      <c r="L658" s="12">
        <f t="shared" ref="L658" si="146">ROUND(J658*K658,0)</f>
        <v>0</v>
      </c>
      <c r="M658" s="287"/>
      <c r="N658" s="12">
        <f t="shared" ref="N658" si="147">ROUND(J658*M658,0)</f>
        <v>0</v>
      </c>
      <c r="O658" s="12"/>
    </row>
    <row r="659" spans="1:15">
      <c r="A659" s="21" t="str">
        <f t="shared" si="129"/>
        <v/>
      </c>
      <c r="B659" s="152" t="str">
        <f>IF(AND(MONTH(E659)='IN-NX'!$J$5,'IN-NX'!$D$7=(D659&amp;"/"&amp;C659)),"x","")</f>
        <v/>
      </c>
      <c r="C659" s="149"/>
      <c r="D659" s="149"/>
      <c r="E659" s="45"/>
      <c r="F659" s="40"/>
      <c r="G659" s="16"/>
      <c r="H659" s="169"/>
      <c r="I659" s="35"/>
      <c r="J659" s="12"/>
      <c r="K659" s="12"/>
      <c r="L659" s="12">
        <f t="shared" si="134"/>
        <v>0</v>
      </c>
      <c r="M659" s="287"/>
      <c r="N659" s="12">
        <f t="shared" si="135"/>
        <v>0</v>
      </c>
      <c r="O659" s="12"/>
    </row>
    <row r="660" spans="1:15">
      <c r="A660" s="21" t="str">
        <f t="shared" si="129"/>
        <v/>
      </c>
      <c r="B660" s="152" t="str">
        <f>IF(AND(MONTH(E660)='IN-NX'!$J$5,'IN-NX'!$D$7=(D660&amp;"/"&amp;C660)),"x","")</f>
        <v/>
      </c>
      <c r="C660" s="149"/>
      <c r="D660" s="149"/>
      <c r="E660" s="45"/>
      <c r="F660" s="40"/>
      <c r="G660" s="16"/>
      <c r="H660" s="169"/>
      <c r="I660" s="35"/>
      <c r="J660" s="12"/>
      <c r="K660" s="12"/>
      <c r="L660" s="12">
        <f t="shared" si="134"/>
        <v>0</v>
      </c>
      <c r="M660" s="287"/>
      <c r="N660" s="12">
        <f t="shared" si="135"/>
        <v>0</v>
      </c>
      <c r="O660" s="12"/>
    </row>
    <row r="661" spans="1:15">
      <c r="A661" s="21" t="str">
        <f t="shared" si="129"/>
        <v/>
      </c>
      <c r="B661" s="152" t="str">
        <f>IF(AND(MONTH(E661)='IN-NX'!$J$5,'IN-NX'!$D$7=(D661&amp;"/"&amp;C661)),"x","")</f>
        <v/>
      </c>
      <c r="C661" s="149"/>
      <c r="D661" s="149"/>
      <c r="E661" s="45"/>
      <c r="F661" s="40"/>
      <c r="G661" s="16"/>
      <c r="H661" s="169"/>
      <c r="I661" s="35"/>
      <c r="J661" s="12"/>
      <c r="K661" s="12"/>
      <c r="L661" s="12">
        <f t="shared" si="134"/>
        <v>0</v>
      </c>
      <c r="M661" s="287"/>
      <c r="N661" s="12">
        <f t="shared" si="135"/>
        <v>0</v>
      </c>
      <c r="O661" s="12"/>
    </row>
    <row r="662" spans="1:15">
      <c r="A662" s="21" t="str">
        <f t="shared" si="129"/>
        <v/>
      </c>
      <c r="B662" s="152" t="str">
        <f>IF(AND(MONTH(E662)='IN-NX'!$J$5,'IN-NX'!$D$7=(D662&amp;"/"&amp;C662)),"x","")</f>
        <v/>
      </c>
      <c r="C662" s="149"/>
      <c r="D662" s="149"/>
      <c r="E662" s="45"/>
      <c r="F662" s="40"/>
      <c r="G662" s="16"/>
      <c r="H662" s="169"/>
      <c r="I662" s="35"/>
      <c r="J662" s="12"/>
      <c r="K662" s="12"/>
      <c r="L662" s="12">
        <f t="shared" si="134"/>
        <v>0</v>
      </c>
      <c r="M662" s="287"/>
      <c r="N662" s="12">
        <f t="shared" si="135"/>
        <v>0</v>
      </c>
      <c r="O662" s="12"/>
    </row>
    <row r="663" spans="1:15">
      <c r="A663" s="21" t="str">
        <f t="shared" si="129"/>
        <v/>
      </c>
      <c r="B663" s="152" t="str">
        <f>IF(AND(MONTH(E663)='IN-NX'!$J$5,'IN-NX'!$D$7=(D663&amp;"/"&amp;C663)),"x","")</f>
        <v/>
      </c>
      <c r="C663" s="149"/>
      <c r="D663" s="149"/>
      <c r="E663" s="45"/>
      <c r="F663" s="40"/>
      <c r="G663" s="16"/>
      <c r="H663" s="169"/>
      <c r="I663" s="35"/>
      <c r="J663" s="12"/>
      <c r="K663" s="12"/>
      <c r="L663" s="12">
        <f t="shared" si="134"/>
        <v>0</v>
      </c>
      <c r="M663" s="287"/>
      <c r="N663" s="12">
        <f t="shared" si="135"/>
        <v>0</v>
      </c>
      <c r="O663" s="12"/>
    </row>
    <row r="664" spans="1:15">
      <c r="A664" s="21" t="str">
        <f t="shared" si="129"/>
        <v/>
      </c>
      <c r="B664" s="152" t="str">
        <f>IF(AND(MONTH(E664)='IN-NX'!$J$5,'IN-NX'!$D$7=(D664&amp;"/"&amp;C664)),"x","")</f>
        <v/>
      </c>
      <c r="C664" s="149"/>
      <c r="D664" s="149"/>
      <c r="E664" s="45"/>
      <c r="F664" s="40"/>
      <c r="G664" s="16"/>
      <c r="H664" s="169"/>
      <c r="I664" s="35"/>
      <c r="J664" s="12"/>
      <c r="K664" s="12"/>
      <c r="L664" s="12">
        <f t="shared" si="134"/>
        <v>0</v>
      </c>
      <c r="M664" s="287"/>
      <c r="N664" s="12">
        <f t="shared" si="135"/>
        <v>0</v>
      </c>
      <c r="O664" s="12"/>
    </row>
    <row r="665" spans="1:15">
      <c r="A665" s="21" t="str">
        <f t="shared" si="129"/>
        <v/>
      </c>
      <c r="B665" s="152" t="str">
        <f>IF(AND(MONTH(E665)='IN-NX'!$J$5,'IN-NX'!$D$7=(D665&amp;"/"&amp;C665)),"x","")</f>
        <v/>
      </c>
      <c r="C665" s="149"/>
      <c r="D665" s="149"/>
      <c r="E665" s="45"/>
      <c r="F665" s="40"/>
      <c r="G665" s="16"/>
      <c r="H665" s="169"/>
      <c r="I665" s="35"/>
      <c r="J665" s="12"/>
      <c r="K665" s="12"/>
      <c r="L665" s="12">
        <f t="shared" si="134"/>
        <v>0</v>
      </c>
      <c r="M665" s="287"/>
      <c r="N665" s="12">
        <f t="shared" si="135"/>
        <v>0</v>
      </c>
      <c r="O665" s="12"/>
    </row>
    <row r="666" spans="1:15">
      <c r="A666" s="21" t="str">
        <f t="shared" si="129"/>
        <v/>
      </c>
      <c r="B666" s="152" t="str">
        <f>IF(AND(MONTH(E666)='IN-NX'!$J$5,'IN-NX'!$D$7=(D666&amp;"/"&amp;C666)),"x","")</f>
        <v/>
      </c>
      <c r="C666" s="149"/>
      <c r="D666" s="149"/>
      <c r="E666" s="45"/>
      <c r="F666" s="40"/>
      <c r="G666" s="16"/>
      <c r="H666" s="169"/>
      <c r="I666" s="35"/>
      <c r="J666" s="12"/>
      <c r="K666" s="12"/>
      <c r="L666" s="12">
        <f t="shared" si="134"/>
        <v>0</v>
      </c>
      <c r="M666" s="287"/>
      <c r="N666" s="12">
        <f t="shared" si="135"/>
        <v>0</v>
      </c>
      <c r="O666" s="12"/>
    </row>
    <row r="667" spans="1:15">
      <c r="A667" s="21" t="str">
        <f t="shared" si="129"/>
        <v/>
      </c>
      <c r="B667" s="152" t="str">
        <f>IF(AND(MONTH(E667)='IN-NX'!$J$5,'IN-NX'!$D$7=(D667&amp;"/"&amp;C667)),"x","")</f>
        <v/>
      </c>
      <c r="C667" s="149"/>
      <c r="D667" s="149"/>
      <c r="E667" s="45"/>
      <c r="F667" s="40"/>
      <c r="G667" s="16"/>
      <c r="H667" s="169"/>
      <c r="I667" s="35"/>
      <c r="J667" s="12"/>
      <c r="K667" s="12"/>
      <c r="L667" s="12">
        <f t="shared" si="134"/>
        <v>0</v>
      </c>
      <c r="M667" s="287"/>
      <c r="N667" s="12">
        <f t="shared" si="135"/>
        <v>0</v>
      </c>
      <c r="O667" s="12"/>
    </row>
    <row r="668" spans="1:15">
      <c r="A668" s="21" t="str">
        <f t="shared" si="129"/>
        <v/>
      </c>
      <c r="B668" s="152" t="str">
        <f>IF(AND(MONTH(E668)='IN-NX'!$J$5,'IN-NX'!$D$7=(D668&amp;"/"&amp;C668)),"x","")</f>
        <v/>
      </c>
      <c r="C668" s="149"/>
      <c r="D668" s="149"/>
      <c r="E668" s="45"/>
      <c r="F668" s="40"/>
      <c r="G668" s="16"/>
      <c r="H668" s="169"/>
      <c r="I668" s="35"/>
      <c r="J668" s="12"/>
      <c r="K668" s="12"/>
      <c r="L668" s="12">
        <f t="shared" si="134"/>
        <v>0</v>
      </c>
      <c r="M668" s="287"/>
      <c r="N668" s="12">
        <f t="shared" si="135"/>
        <v>0</v>
      </c>
      <c r="O668" s="12"/>
    </row>
    <row r="669" spans="1:15">
      <c r="A669" s="21" t="str">
        <f t="shared" si="129"/>
        <v/>
      </c>
      <c r="B669" s="152" t="str">
        <f>IF(AND(MONTH(E669)='IN-NX'!$J$5,'IN-NX'!$D$7=(D669&amp;"/"&amp;C669)),"x","")</f>
        <v/>
      </c>
      <c r="C669" s="149"/>
      <c r="D669" s="149"/>
      <c r="E669" s="45"/>
      <c r="F669" s="40"/>
      <c r="G669" s="16"/>
      <c r="H669" s="169"/>
      <c r="I669" s="35"/>
      <c r="J669" s="12"/>
      <c r="K669" s="12"/>
      <c r="L669" s="12">
        <f t="shared" si="134"/>
        <v>0</v>
      </c>
      <c r="M669" s="287"/>
      <c r="N669" s="12">
        <f t="shared" si="135"/>
        <v>0</v>
      </c>
      <c r="O669" s="12"/>
    </row>
    <row r="670" spans="1:15">
      <c r="A670" s="21" t="str">
        <f t="shared" si="129"/>
        <v/>
      </c>
      <c r="B670" s="152" t="str">
        <f>IF(AND(MONTH(E670)='IN-NX'!$J$5,'IN-NX'!$D$7=(D670&amp;"/"&amp;C670)),"x","")</f>
        <v/>
      </c>
      <c r="C670" s="149"/>
      <c r="D670" s="149"/>
      <c r="E670" s="45"/>
      <c r="F670" s="40"/>
      <c r="G670" s="16"/>
      <c r="H670" s="169"/>
      <c r="I670" s="35"/>
      <c r="J670" s="12"/>
      <c r="K670" s="12"/>
      <c r="L670" s="12">
        <f t="shared" si="134"/>
        <v>0</v>
      </c>
      <c r="M670" s="287"/>
      <c r="N670" s="12">
        <f t="shared" si="135"/>
        <v>0</v>
      </c>
      <c r="O670" s="12"/>
    </row>
    <row r="671" spans="1:15">
      <c r="A671" s="21" t="str">
        <f t="shared" si="129"/>
        <v/>
      </c>
      <c r="B671" s="152" t="str">
        <f>IF(AND(MONTH(E671)='IN-NX'!$J$5,'IN-NX'!$D$7=(D671&amp;"/"&amp;C671)),"x","")</f>
        <v/>
      </c>
      <c r="C671" s="149"/>
      <c r="D671" s="149"/>
      <c r="E671" s="45"/>
      <c r="F671" s="40"/>
      <c r="G671" s="16"/>
      <c r="H671" s="169"/>
      <c r="I671" s="35"/>
      <c r="J671" s="12"/>
      <c r="K671" s="12"/>
      <c r="L671" s="12">
        <f t="shared" si="134"/>
        <v>0</v>
      </c>
      <c r="M671" s="287"/>
      <c r="N671" s="12">
        <f t="shared" si="135"/>
        <v>0</v>
      </c>
      <c r="O671" s="12"/>
    </row>
    <row r="672" spans="1:15">
      <c r="A672" s="21" t="str">
        <f t="shared" si="129"/>
        <v/>
      </c>
      <c r="B672" s="152" t="str">
        <f>IF(AND(MONTH(E672)='IN-NX'!$J$5,'IN-NX'!$D$7=(D672&amp;"/"&amp;C672)),"x","")</f>
        <v/>
      </c>
      <c r="C672" s="149"/>
      <c r="D672" s="149"/>
      <c r="E672" s="45"/>
      <c r="F672" s="40"/>
      <c r="G672" s="16"/>
      <c r="H672" s="169"/>
      <c r="I672" s="35"/>
      <c r="J672" s="12"/>
      <c r="K672" s="12"/>
      <c r="L672" s="12">
        <f t="shared" si="134"/>
        <v>0</v>
      </c>
      <c r="M672" s="287"/>
      <c r="N672" s="12">
        <f t="shared" si="135"/>
        <v>0</v>
      </c>
      <c r="O672" s="12"/>
    </row>
    <row r="673" spans="1:15">
      <c r="A673" s="21" t="str">
        <f t="shared" si="129"/>
        <v/>
      </c>
      <c r="B673" s="152" t="str">
        <f>IF(AND(MONTH(E673)='IN-NX'!$J$5,'IN-NX'!$D$7=(D673&amp;"/"&amp;C673)),"x","")</f>
        <v/>
      </c>
      <c r="C673" s="149"/>
      <c r="D673" s="149"/>
      <c r="E673" s="45"/>
      <c r="F673" s="40"/>
      <c r="G673" s="16"/>
      <c r="H673" s="169"/>
      <c r="I673" s="35"/>
      <c r="J673" s="12"/>
      <c r="K673" s="12"/>
      <c r="L673" s="12">
        <f t="shared" si="134"/>
        <v>0</v>
      </c>
      <c r="M673" s="287"/>
      <c r="N673" s="12">
        <f t="shared" si="135"/>
        <v>0</v>
      </c>
      <c r="O673" s="12"/>
    </row>
    <row r="674" spans="1:15">
      <c r="A674" s="21" t="str">
        <f t="shared" si="129"/>
        <v/>
      </c>
      <c r="B674" s="152" t="str">
        <f>IF(AND(MONTH(E674)='IN-NX'!$J$5,'IN-NX'!$D$7=(D674&amp;"/"&amp;C674)),"x","")</f>
        <v/>
      </c>
      <c r="C674" s="149"/>
      <c r="D674" s="149"/>
      <c r="E674" s="45"/>
      <c r="F674" s="40"/>
      <c r="G674" s="16"/>
      <c r="H674" s="169"/>
      <c r="I674" s="35"/>
      <c r="J674" s="12"/>
      <c r="K674" s="12"/>
      <c r="L674" s="12">
        <f t="shared" si="134"/>
        <v>0</v>
      </c>
      <c r="M674" s="287"/>
      <c r="N674" s="12">
        <f t="shared" si="135"/>
        <v>0</v>
      </c>
      <c r="O674" s="12"/>
    </row>
    <row r="675" spans="1:15">
      <c r="A675" s="21" t="str">
        <f t="shared" si="129"/>
        <v/>
      </c>
      <c r="B675" s="152" t="str">
        <f>IF(AND(MONTH(E675)='IN-NX'!$J$5,'IN-NX'!$D$7=(D675&amp;"/"&amp;C675)),"x","")</f>
        <v/>
      </c>
      <c r="C675" s="149"/>
      <c r="D675" s="149"/>
      <c r="E675" s="45"/>
      <c r="F675" s="40"/>
      <c r="G675" s="16"/>
      <c r="H675" s="154"/>
      <c r="I675" s="35"/>
      <c r="J675" s="12"/>
      <c r="K675" s="12"/>
      <c r="L675" s="12">
        <f t="shared" si="134"/>
        <v>0</v>
      </c>
      <c r="M675" s="287"/>
      <c r="N675" s="12">
        <f t="shared" si="135"/>
        <v>0</v>
      </c>
      <c r="O675" s="12"/>
    </row>
    <row r="676" spans="1:15">
      <c r="A676" s="21" t="str">
        <f t="shared" si="129"/>
        <v/>
      </c>
      <c r="B676" s="152" t="str">
        <f>IF(AND(MONTH(E676)='IN-NX'!$J$5,'IN-NX'!$D$7=(D676&amp;"/"&amp;C676)),"x","")</f>
        <v/>
      </c>
      <c r="C676" s="149"/>
      <c r="D676" s="149"/>
      <c r="E676" s="45"/>
      <c r="F676" s="40"/>
      <c r="G676" s="16"/>
      <c r="H676" s="154"/>
      <c r="I676" s="35"/>
      <c r="J676" s="12"/>
      <c r="K676" s="12"/>
      <c r="L676" s="12">
        <f t="shared" si="134"/>
        <v>0</v>
      </c>
      <c r="M676" s="287"/>
      <c r="N676" s="12">
        <f t="shared" si="135"/>
        <v>0</v>
      </c>
      <c r="O676" s="12"/>
    </row>
    <row r="677" spans="1:15">
      <c r="A677" s="21" t="str">
        <f t="shared" si="129"/>
        <v/>
      </c>
      <c r="B677" s="152" t="str">
        <f>IF(AND(MONTH(E677)='IN-NX'!$J$5,'IN-NX'!$D$7=(D677&amp;"/"&amp;C677)),"x","")</f>
        <v/>
      </c>
      <c r="C677" s="149"/>
      <c r="D677" s="149"/>
      <c r="E677" s="45"/>
      <c r="F677" s="40"/>
      <c r="G677" s="16"/>
      <c r="H677" s="154"/>
      <c r="I677" s="35"/>
      <c r="J677" s="12"/>
      <c r="K677" s="12"/>
      <c r="L677" s="12">
        <f t="shared" si="134"/>
        <v>0</v>
      </c>
      <c r="M677" s="287"/>
      <c r="N677" s="12">
        <f t="shared" si="135"/>
        <v>0</v>
      </c>
      <c r="O677" s="12"/>
    </row>
    <row r="678" spans="1:15">
      <c r="A678" s="21" t="str">
        <f t="shared" si="129"/>
        <v/>
      </c>
      <c r="B678" s="152" t="str">
        <f>IF(AND(MONTH(E678)='IN-NX'!$J$5,'IN-NX'!$D$7=(D678&amp;"/"&amp;C678)),"x","")</f>
        <v/>
      </c>
      <c r="C678" s="149"/>
      <c r="D678" s="149"/>
      <c r="E678" s="45"/>
      <c r="F678" s="40"/>
      <c r="G678" s="16"/>
      <c r="H678" s="154"/>
      <c r="I678" s="35"/>
      <c r="J678" s="12"/>
      <c r="K678" s="12"/>
      <c r="L678" s="12">
        <f t="shared" si="134"/>
        <v>0</v>
      </c>
      <c r="M678" s="287"/>
      <c r="N678" s="12">
        <f t="shared" si="135"/>
        <v>0</v>
      </c>
      <c r="O678" s="12"/>
    </row>
    <row r="679" spans="1:15">
      <c r="A679" s="21" t="str">
        <f t="shared" si="129"/>
        <v/>
      </c>
      <c r="B679" s="152" t="str">
        <f>IF(AND(MONTH(E679)='IN-NX'!$J$5,'IN-NX'!$D$7=(D679&amp;"/"&amp;C679)),"x","")</f>
        <v/>
      </c>
      <c r="C679" s="149"/>
      <c r="D679" s="149"/>
      <c r="E679" s="45"/>
      <c r="F679" s="40"/>
      <c r="G679" s="16"/>
      <c r="H679" s="154"/>
      <c r="I679" s="35"/>
      <c r="J679" s="12"/>
      <c r="K679" s="12"/>
      <c r="L679" s="12">
        <f t="shared" si="134"/>
        <v>0</v>
      </c>
      <c r="M679" s="287"/>
      <c r="N679" s="12">
        <f t="shared" si="135"/>
        <v>0</v>
      </c>
      <c r="O679" s="12"/>
    </row>
    <row r="680" spans="1:15">
      <c r="A680" s="21" t="str">
        <f t="shared" si="129"/>
        <v/>
      </c>
      <c r="B680" s="152" t="str">
        <f>IF(AND(MONTH(E680)='IN-NX'!$J$5,'IN-NX'!$D$7=(D680&amp;"/"&amp;C680)),"x","")</f>
        <v/>
      </c>
      <c r="C680" s="149"/>
      <c r="D680" s="149"/>
      <c r="E680" s="45"/>
      <c r="F680" s="40"/>
      <c r="G680" s="16"/>
      <c r="H680" s="154"/>
      <c r="I680" s="35"/>
      <c r="J680" s="12"/>
      <c r="K680" s="12"/>
      <c r="L680" s="12">
        <f t="shared" si="134"/>
        <v>0</v>
      </c>
      <c r="M680" s="287"/>
      <c r="N680" s="12">
        <f t="shared" si="135"/>
        <v>0</v>
      </c>
      <c r="O680" s="12"/>
    </row>
    <row r="681" spans="1:15">
      <c r="A681" s="21" t="str">
        <f t="shared" ref="A681:A744" si="148">IF(E681&lt;&gt;"",MONTH(E681),"")</f>
        <v/>
      </c>
      <c r="B681" s="152" t="str">
        <f>IF(AND(MONTH(E681)='IN-NX'!$J$5,'IN-NX'!$D$7=(D681&amp;"/"&amp;C681)),"x","")</f>
        <v/>
      </c>
      <c r="C681" s="149"/>
      <c r="D681" s="149"/>
      <c r="E681" s="45"/>
      <c r="F681" s="40"/>
      <c r="G681" s="16"/>
      <c r="H681" s="154"/>
      <c r="I681" s="35"/>
      <c r="J681" s="12"/>
      <c r="K681" s="12"/>
      <c r="L681" s="12">
        <f t="shared" si="134"/>
        <v>0</v>
      </c>
      <c r="M681" s="287"/>
      <c r="N681" s="12">
        <f t="shared" si="135"/>
        <v>0</v>
      </c>
      <c r="O681" s="12"/>
    </row>
    <row r="682" spans="1:15">
      <c r="A682" s="21" t="str">
        <f t="shared" si="148"/>
        <v/>
      </c>
      <c r="B682" s="152" t="str">
        <f>IF(AND(MONTH(E682)='IN-NX'!$J$5,'IN-NX'!$D$7=(D682&amp;"/"&amp;C682)),"x","")</f>
        <v/>
      </c>
      <c r="C682" s="149"/>
      <c r="D682" s="149"/>
      <c r="E682" s="45"/>
      <c r="F682" s="40"/>
      <c r="G682" s="16"/>
      <c r="H682" s="154"/>
      <c r="I682" s="35"/>
      <c r="J682" s="12"/>
      <c r="K682" s="12"/>
      <c r="L682" s="12">
        <f t="shared" si="134"/>
        <v>0</v>
      </c>
      <c r="M682" s="287"/>
      <c r="N682" s="12">
        <f t="shared" si="135"/>
        <v>0</v>
      </c>
      <c r="O682" s="12"/>
    </row>
    <row r="683" spans="1:15">
      <c r="A683" s="21" t="str">
        <f t="shared" si="148"/>
        <v/>
      </c>
      <c r="B683" s="152" t="str">
        <f>IF(AND(MONTH(E683)='IN-NX'!$J$5,'IN-NX'!$D$7=(D683&amp;"/"&amp;C683)),"x","")</f>
        <v/>
      </c>
      <c r="C683" s="149"/>
      <c r="D683" s="149"/>
      <c r="E683" s="45"/>
      <c r="F683" s="40"/>
      <c r="G683" s="16"/>
      <c r="H683" s="154"/>
      <c r="I683" s="35"/>
      <c r="J683" s="12"/>
      <c r="K683" s="12"/>
      <c r="L683" s="12">
        <f t="shared" si="134"/>
        <v>0</v>
      </c>
      <c r="M683" s="287"/>
      <c r="N683" s="12">
        <f t="shared" si="135"/>
        <v>0</v>
      </c>
      <c r="O683" s="12"/>
    </row>
    <row r="684" spans="1:15">
      <c r="A684" s="21" t="str">
        <f t="shared" si="148"/>
        <v/>
      </c>
      <c r="B684" s="152" t="str">
        <f>IF(AND(MONTH(E684)='IN-NX'!$J$5,'IN-NX'!$D$7=(D684&amp;"/"&amp;C684)),"x","")</f>
        <v/>
      </c>
      <c r="C684" s="149"/>
      <c r="D684" s="149"/>
      <c r="E684" s="45"/>
      <c r="F684" s="40"/>
      <c r="G684" s="16"/>
      <c r="H684" s="154"/>
      <c r="I684" s="35"/>
      <c r="J684" s="12"/>
      <c r="K684" s="12"/>
      <c r="L684" s="12">
        <f t="shared" si="134"/>
        <v>0</v>
      </c>
      <c r="M684" s="287"/>
      <c r="N684" s="12">
        <f t="shared" si="135"/>
        <v>0</v>
      </c>
      <c r="O684" s="12"/>
    </row>
    <row r="685" spans="1:15">
      <c r="A685" s="21" t="str">
        <f t="shared" si="148"/>
        <v/>
      </c>
      <c r="B685" s="152" t="str">
        <f>IF(AND(MONTH(E685)='IN-NX'!$J$5,'IN-NX'!$D$7=(D685&amp;"/"&amp;C685)),"x","")</f>
        <v/>
      </c>
      <c r="C685" s="149"/>
      <c r="D685" s="149"/>
      <c r="E685" s="45"/>
      <c r="F685" s="40"/>
      <c r="G685" s="16"/>
      <c r="H685" s="154"/>
      <c r="I685" s="35"/>
      <c r="J685" s="12"/>
      <c r="K685" s="12"/>
      <c r="L685" s="12">
        <f t="shared" si="134"/>
        <v>0</v>
      </c>
      <c r="M685" s="287"/>
      <c r="N685" s="12">
        <f t="shared" si="135"/>
        <v>0</v>
      </c>
      <c r="O685" s="12"/>
    </row>
    <row r="686" spans="1:15">
      <c r="A686" s="21" t="str">
        <f t="shared" si="148"/>
        <v/>
      </c>
      <c r="B686" s="152" t="str">
        <f>IF(AND(MONTH(E686)='IN-NX'!$J$5,'IN-NX'!$D$7=(D686&amp;"/"&amp;C686)),"x","")</f>
        <v/>
      </c>
      <c r="C686" s="149"/>
      <c r="D686" s="149"/>
      <c r="E686" s="45"/>
      <c r="F686" s="40"/>
      <c r="G686" s="16"/>
      <c r="H686" s="154"/>
      <c r="I686" s="35"/>
      <c r="J686" s="12"/>
      <c r="K686" s="12"/>
      <c r="L686" s="12">
        <f t="shared" si="134"/>
        <v>0</v>
      </c>
      <c r="M686" s="287"/>
      <c r="N686" s="12">
        <f t="shared" si="135"/>
        <v>0</v>
      </c>
      <c r="O686" s="12"/>
    </row>
    <row r="687" spans="1:15">
      <c r="A687" s="21" t="str">
        <f t="shared" si="148"/>
        <v/>
      </c>
      <c r="B687" s="152" t="str">
        <f>IF(AND(MONTH(E687)='IN-NX'!$J$5,'IN-NX'!$D$7=(D687&amp;"/"&amp;C687)),"x","")</f>
        <v/>
      </c>
      <c r="C687" s="149"/>
      <c r="D687" s="149"/>
      <c r="E687" s="45"/>
      <c r="F687" s="40"/>
      <c r="G687" s="16"/>
      <c r="H687" s="154"/>
      <c r="I687" s="35"/>
      <c r="J687" s="12"/>
      <c r="K687" s="12"/>
      <c r="L687" s="12">
        <f t="shared" si="134"/>
        <v>0</v>
      </c>
      <c r="M687" s="287"/>
      <c r="N687" s="12">
        <f t="shared" si="135"/>
        <v>0</v>
      </c>
      <c r="O687" s="12"/>
    </row>
    <row r="688" spans="1:15">
      <c r="A688" s="21" t="str">
        <f t="shared" si="148"/>
        <v/>
      </c>
      <c r="B688" s="152" t="str">
        <f>IF(AND(MONTH(E688)='IN-NX'!$J$5,'IN-NX'!$D$7=(D688&amp;"/"&amp;C688)),"x","")</f>
        <v/>
      </c>
      <c r="C688" s="149"/>
      <c r="D688" s="149"/>
      <c r="E688" s="45"/>
      <c r="F688" s="40"/>
      <c r="G688" s="16"/>
      <c r="H688" s="154"/>
      <c r="I688" s="35"/>
      <c r="J688" s="12"/>
      <c r="K688" s="12"/>
      <c r="L688" s="12">
        <f t="shared" si="134"/>
        <v>0</v>
      </c>
      <c r="M688" s="287"/>
      <c r="N688" s="12">
        <f t="shared" si="135"/>
        <v>0</v>
      </c>
      <c r="O688" s="12"/>
    </row>
    <row r="689" spans="1:15">
      <c r="A689" s="21" t="str">
        <f t="shared" si="148"/>
        <v/>
      </c>
      <c r="B689" s="152" t="str">
        <f>IF(AND(MONTH(E689)='IN-NX'!$J$5,'IN-NX'!$D$7=(D689&amp;"/"&amp;C689)),"x","")</f>
        <v/>
      </c>
      <c r="C689" s="149"/>
      <c r="D689" s="149"/>
      <c r="E689" s="45"/>
      <c r="F689" s="40"/>
      <c r="G689" s="16"/>
      <c r="H689" s="154"/>
      <c r="I689" s="35"/>
      <c r="J689" s="12"/>
      <c r="K689" s="12"/>
      <c r="L689" s="12">
        <f t="shared" ref="L689:L752" si="149">ROUND(J689*K689,0)</f>
        <v>0</v>
      </c>
      <c r="M689" s="287"/>
      <c r="N689" s="12">
        <f t="shared" ref="N689:N752" si="150">ROUND(J689*M689,0)</f>
        <v>0</v>
      </c>
      <c r="O689" s="12"/>
    </row>
    <row r="690" spans="1:15">
      <c r="A690" s="21" t="str">
        <f t="shared" si="148"/>
        <v/>
      </c>
      <c r="B690" s="152" t="str">
        <f>IF(AND(MONTH(E690)='IN-NX'!$J$5,'IN-NX'!$D$7=(D690&amp;"/"&amp;C690)),"x","")</f>
        <v/>
      </c>
      <c r="C690" s="149"/>
      <c r="D690" s="149"/>
      <c r="E690" s="45"/>
      <c r="F690" s="40"/>
      <c r="G690" s="16"/>
      <c r="H690" s="154"/>
      <c r="I690" s="35"/>
      <c r="J690" s="12"/>
      <c r="K690" s="12"/>
      <c r="L690" s="12">
        <f t="shared" si="149"/>
        <v>0</v>
      </c>
      <c r="M690" s="287"/>
      <c r="N690" s="12">
        <f t="shared" si="150"/>
        <v>0</v>
      </c>
      <c r="O690" s="12"/>
    </row>
    <row r="691" spans="1:15">
      <c r="A691" s="21" t="str">
        <f t="shared" si="148"/>
        <v/>
      </c>
      <c r="B691" s="152" t="str">
        <f>IF(AND(MONTH(E691)='IN-NX'!$J$5,'IN-NX'!$D$7=(D691&amp;"/"&amp;C691)),"x","")</f>
        <v/>
      </c>
      <c r="C691" s="149"/>
      <c r="D691" s="149"/>
      <c r="E691" s="45"/>
      <c r="F691" s="40"/>
      <c r="G691" s="16"/>
      <c r="H691" s="154"/>
      <c r="I691" s="35"/>
      <c r="J691" s="12"/>
      <c r="K691" s="12"/>
      <c r="L691" s="12">
        <f t="shared" si="149"/>
        <v>0</v>
      </c>
      <c r="M691" s="287"/>
      <c r="N691" s="12">
        <f t="shared" si="150"/>
        <v>0</v>
      </c>
      <c r="O691" s="12"/>
    </row>
    <row r="692" spans="1:15">
      <c r="A692" s="21" t="str">
        <f t="shared" si="148"/>
        <v/>
      </c>
      <c r="B692" s="152" t="str">
        <f>IF(AND(MONTH(E692)='IN-NX'!$J$5,'IN-NX'!$D$7=(D692&amp;"/"&amp;C692)),"x","")</f>
        <v/>
      </c>
      <c r="C692" s="149"/>
      <c r="D692" s="149"/>
      <c r="E692" s="45"/>
      <c r="F692" s="40"/>
      <c r="G692" s="16"/>
      <c r="H692" s="154"/>
      <c r="I692" s="35"/>
      <c r="J692" s="12"/>
      <c r="K692" s="12"/>
      <c r="L692" s="12">
        <f t="shared" si="149"/>
        <v>0</v>
      </c>
      <c r="M692" s="287"/>
      <c r="N692" s="12">
        <f t="shared" si="150"/>
        <v>0</v>
      </c>
      <c r="O692" s="12"/>
    </row>
    <row r="693" spans="1:15">
      <c r="A693" s="21" t="str">
        <f t="shared" si="148"/>
        <v/>
      </c>
      <c r="B693" s="152" t="str">
        <f>IF(AND(MONTH(E693)='IN-NX'!$J$5,'IN-NX'!$D$7=(D693&amp;"/"&amp;C693)),"x","")</f>
        <v/>
      </c>
      <c r="C693" s="149"/>
      <c r="D693" s="149"/>
      <c r="E693" s="45"/>
      <c r="F693" s="40"/>
      <c r="G693" s="16"/>
      <c r="H693" s="154"/>
      <c r="I693" s="35"/>
      <c r="J693" s="12"/>
      <c r="K693" s="12"/>
      <c r="L693" s="12">
        <f t="shared" si="149"/>
        <v>0</v>
      </c>
      <c r="M693" s="287"/>
      <c r="N693" s="12">
        <f t="shared" si="150"/>
        <v>0</v>
      </c>
      <c r="O693" s="12"/>
    </row>
    <row r="694" spans="1:15">
      <c r="A694" s="21" t="str">
        <f t="shared" si="148"/>
        <v/>
      </c>
      <c r="B694" s="152" t="str">
        <f>IF(AND(MONTH(E694)='IN-NX'!$J$5,'IN-NX'!$D$7=(D694&amp;"/"&amp;C694)),"x","")</f>
        <v/>
      </c>
      <c r="C694" s="149"/>
      <c r="D694" s="149"/>
      <c r="E694" s="45"/>
      <c r="F694" s="40"/>
      <c r="G694" s="16"/>
      <c r="H694" s="154"/>
      <c r="I694" s="35"/>
      <c r="J694" s="12"/>
      <c r="K694" s="12"/>
      <c r="L694" s="12">
        <f t="shared" si="149"/>
        <v>0</v>
      </c>
      <c r="M694" s="287"/>
      <c r="N694" s="12">
        <f t="shared" si="150"/>
        <v>0</v>
      </c>
      <c r="O694" s="12"/>
    </row>
    <row r="695" spans="1:15">
      <c r="A695" s="21" t="str">
        <f t="shared" si="148"/>
        <v/>
      </c>
      <c r="B695" s="152" t="str">
        <f>IF(AND(MONTH(E695)='IN-NX'!$J$5,'IN-NX'!$D$7=(D695&amp;"/"&amp;C695)),"x","")</f>
        <v/>
      </c>
      <c r="C695" s="149"/>
      <c r="D695" s="149"/>
      <c r="E695" s="45"/>
      <c r="F695" s="40"/>
      <c r="G695" s="16"/>
      <c r="H695" s="154"/>
      <c r="I695" s="35"/>
      <c r="J695" s="12"/>
      <c r="K695" s="12"/>
      <c r="L695" s="12">
        <f t="shared" si="149"/>
        <v>0</v>
      </c>
      <c r="M695" s="287"/>
      <c r="N695" s="12">
        <f t="shared" si="150"/>
        <v>0</v>
      </c>
      <c r="O695" s="12"/>
    </row>
    <row r="696" spans="1:15">
      <c r="A696" s="21" t="str">
        <f t="shared" si="148"/>
        <v/>
      </c>
      <c r="B696" s="152" t="str">
        <f>IF(AND(MONTH(E696)='IN-NX'!$J$5,'IN-NX'!$D$7=(D696&amp;"/"&amp;C696)),"x","")</f>
        <v/>
      </c>
      <c r="C696" s="149"/>
      <c r="D696" s="149"/>
      <c r="E696" s="45"/>
      <c r="F696" s="40"/>
      <c r="G696" s="16"/>
      <c r="H696" s="154"/>
      <c r="I696" s="35"/>
      <c r="J696" s="12"/>
      <c r="K696" s="12"/>
      <c r="L696" s="12">
        <f t="shared" si="149"/>
        <v>0</v>
      </c>
      <c r="M696" s="287"/>
      <c r="N696" s="12">
        <f t="shared" si="150"/>
        <v>0</v>
      </c>
      <c r="O696" s="12"/>
    </row>
    <row r="697" spans="1:15">
      <c r="A697" s="21" t="str">
        <f t="shared" si="148"/>
        <v/>
      </c>
      <c r="B697" s="152" t="str">
        <f>IF(AND(MONTH(E697)='IN-NX'!$J$5,'IN-NX'!$D$7=(D697&amp;"/"&amp;C697)),"x","")</f>
        <v/>
      </c>
      <c r="C697" s="149"/>
      <c r="D697" s="149"/>
      <c r="E697" s="45"/>
      <c r="F697" s="40"/>
      <c r="G697" s="16"/>
      <c r="H697" s="154"/>
      <c r="I697" s="35"/>
      <c r="J697" s="12"/>
      <c r="K697" s="12"/>
      <c r="L697" s="12">
        <f t="shared" si="149"/>
        <v>0</v>
      </c>
      <c r="M697" s="287"/>
      <c r="N697" s="12">
        <f t="shared" si="150"/>
        <v>0</v>
      </c>
      <c r="O697" s="12"/>
    </row>
    <row r="698" spans="1:15">
      <c r="A698" s="21" t="str">
        <f t="shared" si="148"/>
        <v/>
      </c>
      <c r="B698" s="152" t="str">
        <f>IF(AND(MONTH(E698)='IN-NX'!$J$5,'IN-NX'!$D$7=(D698&amp;"/"&amp;C698)),"x","")</f>
        <v/>
      </c>
      <c r="C698" s="149"/>
      <c r="D698" s="149"/>
      <c r="E698" s="45"/>
      <c r="F698" s="40"/>
      <c r="G698" s="16"/>
      <c r="H698" s="154"/>
      <c r="I698" s="35"/>
      <c r="J698" s="12"/>
      <c r="K698" s="12"/>
      <c r="L698" s="12">
        <f t="shared" si="149"/>
        <v>0</v>
      </c>
      <c r="M698" s="287"/>
      <c r="N698" s="12">
        <f t="shared" si="150"/>
        <v>0</v>
      </c>
      <c r="O698" s="12"/>
    </row>
    <row r="699" spans="1:15">
      <c r="A699" s="21" t="str">
        <f t="shared" si="148"/>
        <v/>
      </c>
      <c r="B699" s="152" t="str">
        <f>IF(AND(MONTH(E699)='IN-NX'!$J$5,'IN-NX'!$D$7=(D699&amp;"/"&amp;C699)),"x","")</f>
        <v/>
      </c>
      <c r="C699" s="149"/>
      <c r="D699" s="149"/>
      <c r="E699" s="45"/>
      <c r="F699" s="40"/>
      <c r="G699" s="16"/>
      <c r="H699" s="154"/>
      <c r="I699" s="35"/>
      <c r="J699" s="12"/>
      <c r="K699" s="12"/>
      <c r="L699" s="12">
        <f t="shared" si="149"/>
        <v>0</v>
      </c>
      <c r="M699" s="287"/>
      <c r="N699" s="12">
        <f t="shared" si="150"/>
        <v>0</v>
      </c>
      <c r="O699" s="12"/>
    </row>
    <row r="700" spans="1:15">
      <c r="A700" s="21" t="str">
        <f t="shared" si="148"/>
        <v/>
      </c>
      <c r="B700" s="152" t="str">
        <f>IF(AND(MONTH(E700)='IN-NX'!$J$5,'IN-NX'!$D$7=(D700&amp;"/"&amp;C700)),"x","")</f>
        <v/>
      </c>
      <c r="C700" s="149"/>
      <c r="D700" s="149"/>
      <c r="E700" s="45"/>
      <c r="F700" s="40"/>
      <c r="G700" s="16"/>
      <c r="H700" s="154"/>
      <c r="I700" s="35"/>
      <c r="J700" s="12"/>
      <c r="K700" s="12"/>
      <c r="L700" s="12">
        <f t="shared" si="149"/>
        <v>0</v>
      </c>
      <c r="M700" s="287"/>
      <c r="N700" s="12">
        <f t="shared" si="150"/>
        <v>0</v>
      </c>
      <c r="O700" s="12"/>
    </row>
    <row r="701" spans="1:15">
      <c r="A701" s="21" t="str">
        <f t="shared" si="148"/>
        <v/>
      </c>
      <c r="B701" s="152" t="str">
        <f>IF(AND(MONTH(E701)='IN-NX'!$J$5,'IN-NX'!$D$7=(D701&amp;"/"&amp;C701)),"x","")</f>
        <v/>
      </c>
      <c r="C701" s="149"/>
      <c r="D701" s="149"/>
      <c r="E701" s="45"/>
      <c r="F701" s="40"/>
      <c r="G701" s="16"/>
      <c r="H701" s="154"/>
      <c r="I701" s="35"/>
      <c r="J701" s="12"/>
      <c r="K701" s="12"/>
      <c r="L701" s="12">
        <f t="shared" si="149"/>
        <v>0</v>
      </c>
      <c r="M701" s="287"/>
      <c r="N701" s="12">
        <f t="shared" si="150"/>
        <v>0</v>
      </c>
      <c r="O701" s="12"/>
    </row>
    <row r="702" spans="1:15">
      <c r="A702" s="21" t="str">
        <f t="shared" si="148"/>
        <v/>
      </c>
      <c r="B702" s="152" t="str">
        <f>IF(AND(MONTH(E702)='IN-NX'!$J$5,'IN-NX'!$D$7=(D702&amp;"/"&amp;C702)),"x","")</f>
        <v/>
      </c>
      <c r="C702" s="149"/>
      <c r="D702" s="149"/>
      <c r="E702" s="45"/>
      <c r="F702" s="40"/>
      <c r="G702" s="16"/>
      <c r="H702" s="154"/>
      <c r="I702" s="35"/>
      <c r="J702" s="12"/>
      <c r="K702" s="12"/>
      <c r="L702" s="12">
        <f t="shared" si="149"/>
        <v>0</v>
      </c>
      <c r="M702" s="287"/>
      <c r="N702" s="12">
        <f t="shared" si="150"/>
        <v>0</v>
      </c>
      <c r="O702" s="12"/>
    </row>
    <row r="703" spans="1:15">
      <c r="A703" s="21" t="str">
        <f t="shared" si="148"/>
        <v/>
      </c>
      <c r="B703" s="152" t="str">
        <f>IF(AND(MONTH(E703)='IN-NX'!$J$5,'IN-NX'!$D$7=(D703&amp;"/"&amp;C703)),"x","")</f>
        <v/>
      </c>
      <c r="C703" s="149"/>
      <c r="D703" s="149"/>
      <c r="E703" s="45"/>
      <c r="F703" s="40"/>
      <c r="G703" s="16"/>
      <c r="H703" s="154"/>
      <c r="I703" s="35"/>
      <c r="J703" s="12"/>
      <c r="K703" s="12"/>
      <c r="L703" s="12">
        <f t="shared" si="149"/>
        <v>0</v>
      </c>
      <c r="M703" s="287"/>
      <c r="N703" s="12">
        <f t="shared" si="150"/>
        <v>0</v>
      </c>
      <c r="O703" s="12"/>
    </row>
    <row r="704" spans="1:15">
      <c r="A704" s="21" t="str">
        <f t="shared" si="148"/>
        <v/>
      </c>
      <c r="B704" s="152" t="str">
        <f>IF(AND(MONTH(E704)='IN-NX'!$J$5,'IN-NX'!$D$7=(D704&amp;"/"&amp;C704)),"x","")</f>
        <v/>
      </c>
      <c r="C704" s="149"/>
      <c r="D704" s="149"/>
      <c r="E704" s="45"/>
      <c r="F704" s="40"/>
      <c r="G704" s="16"/>
      <c r="H704" s="154"/>
      <c r="I704" s="35"/>
      <c r="J704" s="12"/>
      <c r="K704" s="12"/>
      <c r="L704" s="12">
        <f t="shared" si="149"/>
        <v>0</v>
      </c>
      <c r="M704" s="287"/>
      <c r="N704" s="12">
        <f t="shared" si="150"/>
        <v>0</v>
      </c>
      <c r="O704" s="12"/>
    </row>
    <row r="705" spans="1:15">
      <c r="A705" s="21" t="str">
        <f t="shared" si="148"/>
        <v/>
      </c>
      <c r="B705" s="152" t="str">
        <f>IF(AND(MONTH(E705)='IN-NX'!$J$5,'IN-NX'!$D$7=(D705&amp;"/"&amp;C705)),"x","")</f>
        <v/>
      </c>
      <c r="C705" s="149"/>
      <c r="D705" s="149"/>
      <c r="E705" s="45"/>
      <c r="F705" s="40"/>
      <c r="G705" s="16"/>
      <c r="H705" s="154"/>
      <c r="I705" s="35"/>
      <c r="J705" s="12"/>
      <c r="K705" s="12"/>
      <c r="L705" s="12">
        <f t="shared" si="149"/>
        <v>0</v>
      </c>
      <c r="M705" s="287"/>
      <c r="N705" s="12">
        <f t="shared" si="150"/>
        <v>0</v>
      </c>
      <c r="O705" s="12"/>
    </row>
    <row r="706" spans="1:15">
      <c r="A706" s="21" t="str">
        <f t="shared" si="148"/>
        <v/>
      </c>
      <c r="B706" s="152" t="str">
        <f>IF(AND(MONTH(E706)='IN-NX'!$J$5,'IN-NX'!$D$7=(D706&amp;"/"&amp;C706)),"x","")</f>
        <v/>
      </c>
      <c r="C706" s="149"/>
      <c r="D706" s="149"/>
      <c r="E706" s="45"/>
      <c r="F706" s="40"/>
      <c r="G706" s="16"/>
      <c r="H706" s="154"/>
      <c r="I706" s="35"/>
      <c r="J706" s="12"/>
      <c r="K706" s="12"/>
      <c r="L706" s="12">
        <f t="shared" si="149"/>
        <v>0</v>
      </c>
      <c r="M706" s="287"/>
      <c r="N706" s="12">
        <f t="shared" si="150"/>
        <v>0</v>
      </c>
      <c r="O706" s="12"/>
    </row>
    <row r="707" spans="1:15">
      <c r="A707" s="21" t="str">
        <f t="shared" si="148"/>
        <v/>
      </c>
      <c r="B707" s="152" t="str">
        <f>IF(AND(MONTH(E707)='IN-NX'!$J$5,'IN-NX'!$D$7=(D707&amp;"/"&amp;C707)),"x","")</f>
        <v/>
      </c>
      <c r="C707" s="149"/>
      <c r="D707" s="149"/>
      <c r="E707" s="45"/>
      <c r="F707" s="40"/>
      <c r="G707" s="16"/>
      <c r="H707" s="154"/>
      <c r="I707" s="35"/>
      <c r="J707" s="12"/>
      <c r="K707" s="12"/>
      <c r="L707" s="12">
        <f t="shared" si="149"/>
        <v>0</v>
      </c>
      <c r="M707" s="287"/>
      <c r="N707" s="12">
        <f t="shared" si="150"/>
        <v>0</v>
      </c>
      <c r="O707" s="12"/>
    </row>
    <row r="708" spans="1:15">
      <c r="A708" s="21" t="str">
        <f t="shared" si="148"/>
        <v/>
      </c>
      <c r="B708" s="152" t="str">
        <f>IF(AND(MONTH(E708)='IN-NX'!$J$5,'IN-NX'!$D$7=(D708&amp;"/"&amp;C708)),"x","")</f>
        <v/>
      </c>
      <c r="C708" s="149"/>
      <c r="D708" s="149"/>
      <c r="E708" s="45"/>
      <c r="F708" s="40"/>
      <c r="G708" s="16"/>
      <c r="H708" s="154"/>
      <c r="I708" s="35"/>
      <c r="J708" s="12"/>
      <c r="K708" s="12"/>
      <c r="L708" s="12">
        <f t="shared" si="149"/>
        <v>0</v>
      </c>
      <c r="M708" s="287"/>
      <c r="N708" s="12">
        <f t="shared" si="150"/>
        <v>0</v>
      </c>
      <c r="O708" s="12"/>
    </row>
    <row r="709" spans="1:15">
      <c r="A709" s="21" t="str">
        <f t="shared" si="148"/>
        <v/>
      </c>
      <c r="B709" s="152" t="str">
        <f>IF(AND(MONTH(E709)='IN-NX'!$J$5,'IN-NX'!$D$7=(D709&amp;"/"&amp;C709)),"x","")</f>
        <v/>
      </c>
      <c r="C709" s="149"/>
      <c r="D709" s="149"/>
      <c r="E709" s="45"/>
      <c r="F709" s="40"/>
      <c r="G709" s="16"/>
      <c r="H709" s="154"/>
      <c r="I709" s="35"/>
      <c r="J709" s="12"/>
      <c r="K709" s="12"/>
      <c r="L709" s="12">
        <f t="shared" si="149"/>
        <v>0</v>
      </c>
      <c r="M709" s="287"/>
      <c r="N709" s="12">
        <f t="shared" si="150"/>
        <v>0</v>
      </c>
      <c r="O709" s="12"/>
    </row>
    <row r="710" spans="1:15">
      <c r="A710" s="21" t="str">
        <f t="shared" si="148"/>
        <v/>
      </c>
      <c r="B710" s="152" t="str">
        <f>IF(AND(MONTH(E710)='IN-NX'!$J$5,'IN-NX'!$D$7=(D710&amp;"/"&amp;C710)),"x","")</f>
        <v/>
      </c>
      <c r="C710" s="149"/>
      <c r="D710" s="149"/>
      <c r="E710" s="45"/>
      <c r="F710" s="40"/>
      <c r="G710" s="16"/>
      <c r="H710" s="154"/>
      <c r="I710" s="35"/>
      <c r="J710" s="12"/>
      <c r="K710" s="12"/>
      <c r="L710" s="12">
        <f t="shared" si="149"/>
        <v>0</v>
      </c>
      <c r="M710" s="287"/>
      <c r="N710" s="12">
        <f t="shared" si="150"/>
        <v>0</v>
      </c>
      <c r="O710" s="12"/>
    </row>
    <row r="711" spans="1:15">
      <c r="A711" s="21" t="str">
        <f t="shared" si="148"/>
        <v/>
      </c>
      <c r="B711" s="152" t="str">
        <f>IF(AND(MONTH(E711)='IN-NX'!$J$5,'IN-NX'!$D$7=(D711&amp;"/"&amp;C711)),"x","")</f>
        <v/>
      </c>
      <c r="C711" s="149"/>
      <c r="D711" s="149"/>
      <c r="E711" s="45"/>
      <c r="F711" s="40"/>
      <c r="G711" s="16"/>
      <c r="H711" s="154"/>
      <c r="I711" s="35"/>
      <c r="J711" s="12"/>
      <c r="K711" s="12"/>
      <c r="L711" s="12">
        <f t="shared" si="149"/>
        <v>0</v>
      </c>
      <c r="M711" s="287"/>
      <c r="N711" s="12">
        <f t="shared" si="150"/>
        <v>0</v>
      </c>
      <c r="O711" s="12"/>
    </row>
    <row r="712" spans="1:15">
      <c r="A712" s="21" t="str">
        <f t="shared" si="148"/>
        <v/>
      </c>
      <c r="B712" s="152" t="str">
        <f>IF(AND(MONTH(E712)='IN-NX'!$J$5,'IN-NX'!$D$7=(D712&amp;"/"&amp;C712)),"x","")</f>
        <v/>
      </c>
      <c r="C712" s="149"/>
      <c r="D712" s="149"/>
      <c r="E712" s="45"/>
      <c r="F712" s="40"/>
      <c r="G712" s="16"/>
      <c r="H712" s="154"/>
      <c r="I712" s="35"/>
      <c r="J712" s="12"/>
      <c r="K712" s="12"/>
      <c r="L712" s="12">
        <f t="shared" si="149"/>
        <v>0</v>
      </c>
      <c r="M712" s="287"/>
      <c r="N712" s="12">
        <f t="shared" si="150"/>
        <v>0</v>
      </c>
      <c r="O712" s="12"/>
    </row>
    <row r="713" spans="1:15">
      <c r="A713" s="21" t="str">
        <f t="shared" si="148"/>
        <v/>
      </c>
      <c r="B713" s="152" t="str">
        <f>IF(AND(MONTH(E713)='IN-NX'!$J$5,'IN-NX'!$D$7=(D713&amp;"/"&amp;C713)),"x","")</f>
        <v/>
      </c>
      <c r="C713" s="149"/>
      <c r="D713" s="149"/>
      <c r="E713" s="45"/>
      <c r="F713" s="40"/>
      <c r="G713" s="16"/>
      <c r="H713" s="154"/>
      <c r="I713" s="35"/>
      <c r="J713" s="12"/>
      <c r="K713" s="12"/>
      <c r="L713" s="12">
        <f t="shared" si="149"/>
        <v>0</v>
      </c>
      <c r="M713" s="287"/>
      <c r="N713" s="12">
        <f t="shared" si="150"/>
        <v>0</v>
      </c>
      <c r="O713" s="12"/>
    </row>
    <row r="714" spans="1:15">
      <c r="A714" s="21" t="str">
        <f t="shared" si="148"/>
        <v/>
      </c>
      <c r="B714" s="152" t="str">
        <f>IF(AND(MONTH(E714)='IN-NX'!$J$5,'IN-NX'!$D$7=(D714&amp;"/"&amp;C714)),"x","")</f>
        <v/>
      </c>
      <c r="C714" s="149"/>
      <c r="D714" s="149"/>
      <c r="E714" s="45"/>
      <c r="F714" s="40"/>
      <c r="G714" s="16"/>
      <c r="H714" s="154"/>
      <c r="I714" s="35"/>
      <c r="J714" s="12"/>
      <c r="K714" s="12"/>
      <c r="L714" s="12">
        <f t="shared" si="149"/>
        <v>0</v>
      </c>
      <c r="M714" s="287"/>
      <c r="N714" s="12">
        <f t="shared" si="150"/>
        <v>0</v>
      </c>
      <c r="O714" s="12"/>
    </row>
    <row r="715" spans="1:15">
      <c r="A715" s="21" t="str">
        <f t="shared" si="148"/>
        <v/>
      </c>
      <c r="B715" s="152" t="str">
        <f>IF(AND(MONTH(E715)='IN-NX'!$J$5,'IN-NX'!$D$7=(D715&amp;"/"&amp;C715)),"x","")</f>
        <v/>
      </c>
      <c r="C715" s="149"/>
      <c r="D715" s="149"/>
      <c r="E715" s="45"/>
      <c r="F715" s="40"/>
      <c r="G715" s="16"/>
      <c r="H715" s="154"/>
      <c r="I715" s="35"/>
      <c r="J715" s="12"/>
      <c r="K715" s="12"/>
      <c r="L715" s="12">
        <f t="shared" si="149"/>
        <v>0</v>
      </c>
      <c r="M715" s="287"/>
      <c r="N715" s="12">
        <f t="shared" si="150"/>
        <v>0</v>
      </c>
      <c r="O715" s="12"/>
    </row>
    <row r="716" spans="1:15">
      <c r="A716" s="21" t="str">
        <f t="shared" si="148"/>
        <v/>
      </c>
      <c r="B716" s="152" t="str">
        <f>IF(AND(MONTH(E716)='IN-NX'!$J$5,'IN-NX'!$D$7=(D716&amp;"/"&amp;C716)),"x","")</f>
        <v/>
      </c>
      <c r="C716" s="149"/>
      <c r="D716" s="149"/>
      <c r="E716" s="45"/>
      <c r="F716" s="40"/>
      <c r="G716" s="16"/>
      <c r="H716" s="154"/>
      <c r="I716" s="35"/>
      <c r="J716" s="12"/>
      <c r="K716" s="12"/>
      <c r="L716" s="12">
        <f t="shared" si="149"/>
        <v>0</v>
      </c>
      <c r="M716" s="287"/>
      <c r="N716" s="12">
        <f t="shared" si="150"/>
        <v>0</v>
      </c>
      <c r="O716" s="12"/>
    </row>
    <row r="717" spans="1:15">
      <c r="A717" s="21" t="str">
        <f t="shared" si="148"/>
        <v/>
      </c>
      <c r="B717" s="152" t="str">
        <f>IF(AND(MONTH(E717)='IN-NX'!$J$5,'IN-NX'!$D$7=(D717&amp;"/"&amp;C717)),"x","")</f>
        <v/>
      </c>
      <c r="C717" s="149"/>
      <c r="D717" s="149"/>
      <c r="E717" s="45"/>
      <c r="F717" s="40"/>
      <c r="G717" s="16"/>
      <c r="H717" s="154"/>
      <c r="I717" s="35"/>
      <c r="J717" s="12"/>
      <c r="K717" s="12"/>
      <c r="L717" s="12">
        <f t="shared" si="149"/>
        <v>0</v>
      </c>
      <c r="M717" s="287"/>
      <c r="N717" s="12">
        <f t="shared" si="150"/>
        <v>0</v>
      </c>
      <c r="O717" s="12"/>
    </row>
    <row r="718" spans="1:15">
      <c r="A718" s="21" t="str">
        <f t="shared" si="148"/>
        <v/>
      </c>
      <c r="B718" s="152" t="str">
        <f>IF(AND(MONTH(E718)='IN-NX'!$J$5,'IN-NX'!$D$7=(D718&amp;"/"&amp;C718)),"x","")</f>
        <v/>
      </c>
      <c r="C718" s="149"/>
      <c r="D718" s="149"/>
      <c r="E718" s="45"/>
      <c r="F718" s="40"/>
      <c r="G718" s="16"/>
      <c r="H718" s="154"/>
      <c r="I718" s="35"/>
      <c r="J718" s="12"/>
      <c r="K718" s="12"/>
      <c r="L718" s="12">
        <f t="shared" si="149"/>
        <v>0</v>
      </c>
      <c r="M718" s="287"/>
      <c r="N718" s="12">
        <f t="shared" si="150"/>
        <v>0</v>
      </c>
      <c r="O718" s="12"/>
    </row>
    <row r="719" spans="1:15">
      <c r="A719" s="21" t="str">
        <f t="shared" si="148"/>
        <v/>
      </c>
      <c r="B719" s="152" t="str">
        <f>IF(AND(MONTH(E719)='IN-NX'!$J$5,'IN-NX'!$D$7=(D719&amp;"/"&amp;C719)),"x","")</f>
        <v/>
      </c>
      <c r="C719" s="149"/>
      <c r="D719" s="149"/>
      <c r="E719" s="45"/>
      <c r="F719" s="40"/>
      <c r="G719" s="16"/>
      <c r="H719" s="154"/>
      <c r="I719" s="35"/>
      <c r="J719" s="12"/>
      <c r="K719" s="12"/>
      <c r="L719" s="12">
        <f t="shared" si="149"/>
        <v>0</v>
      </c>
      <c r="M719" s="287"/>
      <c r="N719" s="12">
        <f t="shared" si="150"/>
        <v>0</v>
      </c>
      <c r="O719" s="12"/>
    </row>
    <row r="720" spans="1:15">
      <c r="A720" s="21" t="str">
        <f t="shared" si="148"/>
        <v/>
      </c>
      <c r="B720" s="152" t="str">
        <f>IF(AND(MONTH(E720)='IN-NX'!$J$5,'IN-NX'!$D$7=(D720&amp;"/"&amp;C720)),"x","")</f>
        <v/>
      </c>
      <c r="C720" s="149"/>
      <c r="D720" s="149"/>
      <c r="E720" s="45"/>
      <c r="F720" s="40"/>
      <c r="G720" s="16"/>
      <c r="H720" s="154"/>
      <c r="I720" s="35"/>
      <c r="J720" s="12"/>
      <c r="K720" s="12"/>
      <c r="L720" s="12">
        <f t="shared" si="149"/>
        <v>0</v>
      </c>
      <c r="M720" s="287"/>
      <c r="N720" s="12">
        <f t="shared" si="150"/>
        <v>0</v>
      </c>
      <c r="O720" s="12"/>
    </row>
    <row r="721" spans="1:15">
      <c r="A721" s="21" t="str">
        <f t="shared" si="148"/>
        <v/>
      </c>
      <c r="B721" s="152" t="str">
        <f>IF(AND(MONTH(E721)='IN-NX'!$J$5,'IN-NX'!$D$7=(D721&amp;"/"&amp;C721)),"x","")</f>
        <v/>
      </c>
      <c r="C721" s="149"/>
      <c r="D721" s="149"/>
      <c r="E721" s="45"/>
      <c r="F721" s="40"/>
      <c r="G721" s="16"/>
      <c r="H721" s="154"/>
      <c r="I721" s="35"/>
      <c r="J721" s="12"/>
      <c r="K721" s="12"/>
      <c r="L721" s="12">
        <f t="shared" si="149"/>
        <v>0</v>
      </c>
      <c r="M721" s="287"/>
      <c r="N721" s="12">
        <f t="shared" si="150"/>
        <v>0</v>
      </c>
      <c r="O721" s="12"/>
    </row>
    <row r="722" spans="1:15">
      <c r="A722" s="21" t="str">
        <f t="shared" si="148"/>
        <v/>
      </c>
      <c r="B722" s="152" t="str">
        <f>IF(AND(MONTH(E722)='IN-NX'!$J$5,'IN-NX'!$D$7=(D722&amp;"/"&amp;C722)),"x","")</f>
        <v/>
      </c>
      <c r="C722" s="149"/>
      <c r="D722" s="149"/>
      <c r="E722" s="45"/>
      <c r="F722" s="40"/>
      <c r="G722" s="16"/>
      <c r="H722" s="154"/>
      <c r="I722" s="35"/>
      <c r="J722" s="12"/>
      <c r="K722" s="12"/>
      <c r="L722" s="12">
        <f t="shared" si="149"/>
        <v>0</v>
      </c>
      <c r="M722" s="287"/>
      <c r="N722" s="12">
        <f t="shared" si="150"/>
        <v>0</v>
      </c>
      <c r="O722" s="12"/>
    </row>
    <row r="723" spans="1:15">
      <c r="A723" s="21" t="str">
        <f t="shared" si="148"/>
        <v/>
      </c>
      <c r="B723" s="152" t="str">
        <f>IF(AND(MONTH(E723)='IN-NX'!$J$5,'IN-NX'!$D$7=(D723&amp;"/"&amp;C723)),"x","")</f>
        <v/>
      </c>
      <c r="C723" s="149"/>
      <c r="D723" s="149"/>
      <c r="E723" s="45"/>
      <c r="F723" s="40"/>
      <c r="G723" s="16"/>
      <c r="H723" s="154"/>
      <c r="I723" s="35"/>
      <c r="J723" s="12"/>
      <c r="K723" s="12"/>
      <c r="L723" s="12">
        <f t="shared" si="149"/>
        <v>0</v>
      </c>
      <c r="M723" s="287"/>
      <c r="N723" s="12">
        <f t="shared" si="150"/>
        <v>0</v>
      </c>
      <c r="O723" s="12"/>
    </row>
    <row r="724" spans="1:15">
      <c r="A724" s="21" t="str">
        <f t="shared" si="148"/>
        <v/>
      </c>
      <c r="B724" s="152" t="str">
        <f>IF(AND(MONTH(E724)='IN-NX'!$J$5,'IN-NX'!$D$7=(D724&amp;"/"&amp;C724)),"x","")</f>
        <v/>
      </c>
      <c r="C724" s="149"/>
      <c r="D724" s="149"/>
      <c r="E724" s="45"/>
      <c r="F724" s="40"/>
      <c r="G724" s="16"/>
      <c r="H724" s="154"/>
      <c r="I724" s="35"/>
      <c r="J724" s="12"/>
      <c r="K724" s="12"/>
      <c r="L724" s="12">
        <f t="shared" si="149"/>
        <v>0</v>
      </c>
      <c r="M724" s="287"/>
      <c r="N724" s="12">
        <f t="shared" si="150"/>
        <v>0</v>
      </c>
      <c r="O724" s="12"/>
    </row>
    <row r="725" spans="1:15">
      <c r="A725" s="21" t="str">
        <f t="shared" si="148"/>
        <v/>
      </c>
      <c r="B725" s="152" t="str">
        <f>IF(AND(MONTH(E725)='IN-NX'!$J$5,'IN-NX'!$D$7=(D725&amp;"/"&amp;C725)),"x","")</f>
        <v/>
      </c>
      <c r="C725" s="149"/>
      <c r="D725" s="149"/>
      <c r="E725" s="45"/>
      <c r="F725" s="40"/>
      <c r="G725" s="16"/>
      <c r="H725" s="154"/>
      <c r="I725" s="35"/>
      <c r="J725" s="12"/>
      <c r="K725" s="12"/>
      <c r="L725" s="12">
        <f t="shared" si="149"/>
        <v>0</v>
      </c>
      <c r="M725" s="287"/>
      <c r="N725" s="12">
        <f t="shared" si="150"/>
        <v>0</v>
      </c>
      <c r="O725" s="12"/>
    </row>
    <row r="726" spans="1:15">
      <c r="A726" s="21" t="str">
        <f t="shared" si="148"/>
        <v/>
      </c>
      <c r="B726" s="152" t="str">
        <f>IF(AND(MONTH(E726)='IN-NX'!$J$5,'IN-NX'!$D$7=(D726&amp;"/"&amp;C726)),"x","")</f>
        <v/>
      </c>
      <c r="C726" s="149"/>
      <c r="D726" s="149"/>
      <c r="E726" s="45"/>
      <c r="F726" s="40"/>
      <c r="G726" s="16"/>
      <c r="H726" s="154"/>
      <c r="I726" s="35"/>
      <c r="J726" s="12"/>
      <c r="K726" s="12"/>
      <c r="L726" s="12">
        <f t="shared" si="149"/>
        <v>0</v>
      </c>
      <c r="M726" s="287"/>
      <c r="N726" s="12">
        <f t="shared" si="150"/>
        <v>0</v>
      </c>
      <c r="O726" s="12"/>
    </row>
    <row r="727" spans="1:15">
      <c r="A727" s="21" t="str">
        <f t="shared" si="148"/>
        <v/>
      </c>
      <c r="B727" s="152" t="str">
        <f>IF(AND(MONTH(E727)='IN-NX'!$J$5,'IN-NX'!$D$7=(D727&amp;"/"&amp;C727)),"x","")</f>
        <v/>
      </c>
      <c r="C727" s="149"/>
      <c r="D727" s="149"/>
      <c r="E727" s="45"/>
      <c r="F727" s="40"/>
      <c r="G727" s="16"/>
      <c r="H727" s="154"/>
      <c r="I727" s="35"/>
      <c r="J727" s="12"/>
      <c r="K727" s="12"/>
      <c r="L727" s="12">
        <f t="shared" si="149"/>
        <v>0</v>
      </c>
      <c r="M727" s="287"/>
      <c r="N727" s="12">
        <f t="shared" si="150"/>
        <v>0</v>
      </c>
      <c r="O727" s="12"/>
    </row>
    <row r="728" spans="1:15">
      <c r="A728" s="21" t="str">
        <f t="shared" si="148"/>
        <v/>
      </c>
      <c r="B728" s="152" t="str">
        <f>IF(AND(MONTH(E728)='IN-NX'!$J$5,'IN-NX'!$D$7=(D728&amp;"/"&amp;C728)),"x","")</f>
        <v/>
      </c>
      <c r="C728" s="149"/>
      <c r="D728" s="149"/>
      <c r="E728" s="45"/>
      <c r="F728" s="40"/>
      <c r="G728" s="16"/>
      <c r="H728" s="154"/>
      <c r="I728" s="35"/>
      <c r="J728" s="12"/>
      <c r="K728" s="12"/>
      <c r="L728" s="12">
        <f t="shared" si="149"/>
        <v>0</v>
      </c>
      <c r="M728" s="287"/>
      <c r="N728" s="12">
        <f t="shared" si="150"/>
        <v>0</v>
      </c>
      <c r="O728" s="12"/>
    </row>
    <row r="729" spans="1:15">
      <c r="A729" s="21" t="str">
        <f t="shared" si="148"/>
        <v/>
      </c>
      <c r="B729" s="152" t="str">
        <f>IF(AND(MONTH(E729)='IN-NX'!$J$5,'IN-NX'!$D$7=(D729&amp;"/"&amp;C729)),"x","")</f>
        <v/>
      </c>
      <c r="C729" s="149"/>
      <c r="D729" s="149"/>
      <c r="E729" s="45"/>
      <c r="F729" s="40"/>
      <c r="G729" s="16"/>
      <c r="H729" s="154"/>
      <c r="I729" s="35"/>
      <c r="J729" s="12"/>
      <c r="K729" s="12"/>
      <c r="L729" s="12">
        <f t="shared" si="149"/>
        <v>0</v>
      </c>
      <c r="M729" s="287"/>
      <c r="N729" s="12">
        <f t="shared" si="150"/>
        <v>0</v>
      </c>
      <c r="O729" s="12"/>
    </row>
    <row r="730" spans="1:15">
      <c r="A730" s="21" t="str">
        <f t="shared" si="148"/>
        <v/>
      </c>
      <c r="B730" s="152" t="str">
        <f>IF(AND(MONTH(E730)='IN-NX'!$J$5,'IN-NX'!$D$7=(D730&amp;"/"&amp;C730)),"x","")</f>
        <v/>
      </c>
      <c r="C730" s="149"/>
      <c r="D730" s="149"/>
      <c r="E730" s="45"/>
      <c r="F730" s="40"/>
      <c r="G730" s="16"/>
      <c r="H730" s="154"/>
      <c r="I730" s="35"/>
      <c r="J730" s="12"/>
      <c r="K730" s="12"/>
      <c r="L730" s="12">
        <f t="shared" si="149"/>
        <v>0</v>
      </c>
      <c r="M730" s="287"/>
      <c r="N730" s="12">
        <f t="shared" si="150"/>
        <v>0</v>
      </c>
      <c r="O730" s="12"/>
    </row>
    <row r="731" spans="1:15">
      <c r="A731" s="21" t="str">
        <f t="shared" si="148"/>
        <v/>
      </c>
      <c r="B731" s="152" t="str">
        <f>IF(AND(MONTH(E731)='IN-NX'!$J$5,'IN-NX'!$D$7=(D731&amp;"/"&amp;C731)),"x","")</f>
        <v/>
      </c>
      <c r="C731" s="149"/>
      <c r="D731" s="149"/>
      <c r="E731" s="45"/>
      <c r="F731" s="40"/>
      <c r="G731" s="16"/>
      <c r="H731" s="154"/>
      <c r="I731" s="35"/>
      <c r="J731" s="12"/>
      <c r="K731" s="12"/>
      <c r="L731" s="12">
        <f t="shared" si="149"/>
        <v>0</v>
      </c>
      <c r="M731" s="287"/>
      <c r="N731" s="12">
        <f t="shared" si="150"/>
        <v>0</v>
      </c>
      <c r="O731" s="12"/>
    </row>
    <row r="732" spans="1:15">
      <c r="A732" s="21" t="str">
        <f t="shared" si="148"/>
        <v/>
      </c>
      <c r="B732" s="152" t="str">
        <f>IF(AND(MONTH(E732)='IN-NX'!$J$5,'IN-NX'!$D$7=(D732&amp;"/"&amp;C732)),"x","")</f>
        <v/>
      </c>
      <c r="C732" s="149"/>
      <c r="D732" s="149"/>
      <c r="E732" s="45"/>
      <c r="F732" s="40"/>
      <c r="G732" s="16"/>
      <c r="H732" s="154"/>
      <c r="I732" s="35"/>
      <c r="J732" s="12"/>
      <c r="K732" s="12"/>
      <c r="L732" s="12">
        <f t="shared" si="149"/>
        <v>0</v>
      </c>
      <c r="M732" s="287"/>
      <c r="N732" s="12">
        <f t="shared" si="150"/>
        <v>0</v>
      </c>
      <c r="O732" s="12"/>
    </row>
    <row r="733" spans="1:15">
      <c r="A733" s="21" t="str">
        <f t="shared" si="148"/>
        <v/>
      </c>
      <c r="B733" s="152" t="str">
        <f>IF(AND(MONTH(E733)='IN-NX'!$J$5,'IN-NX'!$D$7=(D733&amp;"/"&amp;C733)),"x","")</f>
        <v/>
      </c>
      <c r="C733" s="149"/>
      <c r="D733" s="149"/>
      <c r="E733" s="45"/>
      <c r="F733" s="40"/>
      <c r="G733" s="16"/>
      <c r="H733" s="154"/>
      <c r="I733" s="35"/>
      <c r="J733" s="12"/>
      <c r="K733" s="12"/>
      <c r="L733" s="12">
        <f t="shared" si="149"/>
        <v>0</v>
      </c>
      <c r="M733" s="287"/>
      <c r="N733" s="12">
        <f t="shared" si="150"/>
        <v>0</v>
      </c>
      <c r="O733" s="12"/>
    </row>
    <row r="734" spans="1:15">
      <c r="A734" s="21" t="str">
        <f t="shared" si="148"/>
        <v/>
      </c>
      <c r="B734" s="152" t="str">
        <f>IF(AND(MONTH(E734)='IN-NX'!$J$5,'IN-NX'!$D$7=(D734&amp;"/"&amp;C734)),"x","")</f>
        <v/>
      </c>
      <c r="C734" s="149"/>
      <c r="D734" s="149"/>
      <c r="E734" s="45"/>
      <c r="F734" s="40"/>
      <c r="G734" s="16"/>
      <c r="H734" s="154"/>
      <c r="I734" s="35"/>
      <c r="J734" s="12"/>
      <c r="K734" s="12"/>
      <c r="L734" s="12">
        <f t="shared" si="149"/>
        <v>0</v>
      </c>
      <c r="M734" s="287"/>
      <c r="N734" s="12">
        <f t="shared" si="150"/>
        <v>0</v>
      </c>
      <c r="O734" s="12"/>
    </row>
    <row r="735" spans="1:15">
      <c r="A735" s="21" t="str">
        <f t="shared" si="148"/>
        <v/>
      </c>
      <c r="B735" s="152" t="str">
        <f>IF(AND(MONTH(E735)='IN-NX'!$J$5,'IN-NX'!$D$7=(D735&amp;"/"&amp;C735)),"x","")</f>
        <v/>
      </c>
      <c r="C735" s="149"/>
      <c r="D735" s="149"/>
      <c r="E735" s="45"/>
      <c r="F735" s="40"/>
      <c r="G735" s="16"/>
      <c r="H735" s="154"/>
      <c r="I735" s="35"/>
      <c r="J735" s="12"/>
      <c r="K735" s="12"/>
      <c r="L735" s="12">
        <f t="shared" si="149"/>
        <v>0</v>
      </c>
      <c r="M735" s="287"/>
      <c r="N735" s="12">
        <f t="shared" si="150"/>
        <v>0</v>
      </c>
      <c r="O735" s="12"/>
    </row>
    <row r="736" spans="1:15">
      <c r="A736" s="21" t="str">
        <f t="shared" si="148"/>
        <v/>
      </c>
      <c r="B736" s="152" t="str">
        <f>IF(AND(MONTH(E736)='IN-NX'!$J$5,'IN-NX'!$D$7=(D736&amp;"/"&amp;C736)),"x","")</f>
        <v/>
      </c>
      <c r="C736" s="149"/>
      <c r="D736" s="149"/>
      <c r="E736" s="45"/>
      <c r="F736" s="40"/>
      <c r="G736" s="16"/>
      <c r="H736" s="154"/>
      <c r="I736" s="35"/>
      <c r="J736" s="12"/>
      <c r="K736" s="12"/>
      <c r="L736" s="12">
        <f t="shared" si="149"/>
        <v>0</v>
      </c>
      <c r="M736" s="287"/>
      <c r="N736" s="12">
        <f t="shared" si="150"/>
        <v>0</v>
      </c>
      <c r="O736" s="12"/>
    </row>
    <row r="737" spans="1:15">
      <c r="A737" s="21" t="str">
        <f t="shared" si="148"/>
        <v/>
      </c>
      <c r="B737" s="152" t="str">
        <f>IF(AND(MONTH(E737)='IN-NX'!$J$5,'IN-NX'!$D$7=(D737&amp;"/"&amp;C737)),"x","")</f>
        <v/>
      </c>
      <c r="C737" s="149"/>
      <c r="D737" s="149"/>
      <c r="E737" s="45"/>
      <c r="F737" s="40"/>
      <c r="G737" s="16"/>
      <c r="H737" s="154"/>
      <c r="I737" s="35"/>
      <c r="J737" s="12"/>
      <c r="K737" s="12"/>
      <c r="L737" s="12">
        <f t="shared" si="149"/>
        <v>0</v>
      </c>
      <c r="M737" s="287"/>
      <c r="N737" s="12">
        <f t="shared" si="150"/>
        <v>0</v>
      </c>
      <c r="O737" s="12"/>
    </row>
    <row r="738" spans="1:15">
      <c r="A738" s="21" t="str">
        <f t="shared" si="148"/>
        <v/>
      </c>
      <c r="B738" s="152" t="str">
        <f>IF(AND(MONTH(E738)='IN-NX'!$J$5,'IN-NX'!$D$7=(D738&amp;"/"&amp;C738)),"x","")</f>
        <v/>
      </c>
      <c r="C738" s="149"/>
      <c r="D738" s="149"/>
      <c r="E738" s="45"/>
      <c r="F738" s="40"/>
      <c r="G738" s="16"/>
      <c r="H738" s="154"/>
      <c r="I738" s="35"/>
      <c r="J738" s="12"/>
      <c r="K738" s="12"/>
      <c r="L738" s="12">
        <f t="shared" si="149"/>
        <v>0</v>
      </c>
      <c r="M738" s="287"/>
      <c r="N738" s="12">
        <f t="shared" si="150"/>
        <v>0</v>
      </c>
      <c r="O738" s="12"/>
    </row>
    <row r="739" spans="1:15">
      <c r="A739" s="21" t="str">
        <f t="shared" si="148"/>
        <v/>
      </c>
      <c r="B739" s="152" t="str">
        <f>IF(AND(MONTH(E739)='IN-NX'!$J$5,'IN-NX'!$D$7=(D739&amp;"/"&amp;C739)),"x","")</f>
        <v/>
      </c>
      <c r="C739" s="149"/>
      <c r="D739" s="149"/>
      <c r="E739" s="45"/>
      <c r="F739" s="40"/>
      <c r="G739" s="16"/>
      <c r="H739" s="154"/>
      <c r="I739" s="35"/>
      <c r="J739" s="12"/>
      <c r="K739" s="12"/>
      <c r="L739" s="12">
        <f t="shared" si="149"/>
        <v>0</v>
      </c>
      <c r="M739" s="287"/>
      <c r="N739" s="12">
        <f t="shared" si="150"/>
        <v>0</v>
      </c>
      <c r="O739" s="12"/>
    </row>
    <row r="740" spans="1:15">
      <c r="A740" s="21" t="str">
        <f t="shared" si="148"/>
        <v/>
      </c>
      <c r="B740" s="152" t="str">
        <f>IF(AND(MONTH(E740)='IN-NX'!$J$5,'IN-NX'!$D$7=(D740&amp;"/"&amp;C740)),"x","")</f>
        <v/>
      </c>
      <c r="C740" s="149"/>
      <c r="D740" s="149"/>
      <c r="E740" s="45"/>
      <c r="F740" s="40"/>
      <c r="G740" s="16"/>
      <c r="H740" s="154"/>
      <c r="I740" s="35"/>
      <c r="J740" s="12"/>
      <c r="K740" s="12"/>
      <c r="L740" s="12">
        <f t="shared" si="149"/>
        <v>0</v>
      </c>
      <c r="M740" s="287"/>
      <c r="N740" s="12">
        <f t="shared" si="150"/>
        <v>0</v>
      </c>
      <c r="O740" s="12"/>
    </row>
    <row r="741" spans="1:15">
      <c r="A741" s="21" t="str">
        <f t="shared" si="148"/>
        <v/>
      </c>
      <c r="B741" s="152" t="str">
        <f>IF(AND(MONTH(E741)='IN-NX'!$J$5,'IN-NX'!$D$7=(D741&amp;"/"&amp;C741)),"x","")</f>
        <v/>
      </c>
      <c r="C741" s="149"/>
      <c r="D741" s="149"/>
      <c r="E741" s="45"/>
      <c r="F741" s="40"/>
      <c r="G741" s="16"/>
      <c r="H741" s="154"/>
      <c r="I741" s="35"/>
      <c r="J741" s="12"/>
      <c r="K741" s="12"/>
      <c r="L741" s="12">
        <f t="shared" si="149"/>
        <v>0</v>
      </c>
      <c r="M741" s="287"/>
      <c r="N741" s="12">
        <f t="shared" si="150"/>
        <v>0</v>
      </c>
      <c r="O741" s="12"/>
    </row>
    <row r="742" spans="1:15">
      <c r="A742" s="21" t="str">
        <f t="shared" si="148"/>
        <v/>
      </c>
      <c r="B742" s="152" t="str">
        <f>IF(AND(MONTH(E742)='IN-NX'!$J$5,'IN-NX'!$D$7=(D742&amp;"/"&amp;C742)),"x","")</f>
        <v/>
      </c>
      <c r="C742" s="149"/>
      <c r="D742" s="149"/>
      <c r="E742" s="45"/>
      <c r="F742" s="40"/>
      <c r="G742" s="16"/>
      <c r="H742" s="154"/>
      <c r="I742" s="35"/>
      <c r="J742" s="12"/>
      <c r="K742" s="12"/>
      <c r="L742" s="12">
        <f t="shared" si="149"/>
        <v>0</v>
      </c>
      <c r="M742" s="287"/>
      <c r="N742" s="12">
        <f t="shared" si="150"/>
        <v>0</v>
      </c>
      <c r="O742" s="12"/>
    </row>
    <row r="743" spans="1:15">
      <c r="A743" s="21" t="str">
        <f t="shared" si="148"/>
        <v/>
      </c>
      <c r="B743" s="152" t="str">
        <f>IF(AND(MONTH(E743)='IN-NX'!$J$5,'IN-NX'!$D$7=(D743&amp;"/"&amp;C743)),"x","")</f>
        <v/>
      </c>
      <c r="C743" s="149"/>
      <c r="D743" s="149"/>
      <c r="E743" s="45"/>
      <c r="F743" s="40"/>
      <c r="G743" s="16"/>
      <c r="H743" s="154"/>
      <c r="I743" s="35"/>
      <c r="J743" s="12"/>
      <c r="K743" s="12"/>
      <c r="L743" s="12">
        <f t="shared" si="149"/>
        <v>0</v>
      </c>
      <c r="M743" s="287"/>
      <c r="N743" s="12">
        <f t="shared" si="150"/>
        <v>0</v>
      </c>
      <c r="O743" s="12"/>
    </row>
    <row r="744" spans="1:15">
      <c r="A744" s="21" t="str">
        <f t="shared" si="148"/>
        <v/>
      </c>
      <c r="B744" s="152" t="str">
        <f>IF(AND(MONTH(E744)='IN-NX'!$J$5,'IN-NX'!$D$7=(D744&amp;"/"&amp;C744)),"x","")</f>
        <v/>
      </c>
      <c r="C744" s="149"/>
      <c r="D744" s="149"/>
      <c r="E744" s="45"/>
      <c r="F744" s="40"/>
      <c r="G744" s="16"/>
      <c r="H744" s="154"/>
      <c r="I744" s="35"/>
      <c r="J744" s="12"/>
      <c r="K744" s="12"/>
      <c r="L744" s="12">
        <f t="shared" si="149"/>
        <v>0</v>
      </c>
      <c r="M744" s="287"/>
      <c r="N744" s="12">
        <f t="shared" si="150"/>
        <v>0</v>
      </c>
      <c r="O744" s="12"/>
    </row>
    <row r="745" spans="1:15">
      <c r="A745" s="21" t="str">
        <f t="shared" ref="A745:A808" si="151">IF(E745&lt;&gt;"",MONTH(E745),"")</f>
        <v/>
      </c>
      <c r="B745" s="152" t="str">
        <f>IF(AND(MONTH(E745)='IN-NX'!$J$5,'IN-NX'!$D$7=(D745&amp;"/"&amp;C745)),"x","")</f>
        <v/>
      </c>
      <c r="C745" s="149"/>
      <c r="D745" s="149"/>
      <c r="E745" s="45"/>
      <c r="F745" s="40"/>
      <c r="G745" s="16"/>
      <c r="H745" s="154"/>
      <c r="I745" s="35"/>
      <c r="J745" s="12"/>
      <c r="K745" s="12"/>
      <c r="L745" s="12">
        <f t="shared" si="149"/>
        <v>0</v>
      </c>
      <c r="M745" s="287"/>
      <c r="N745" s="12">
        <f t="shared" si="150"/>
        <v>0</v>
      </c>
      <c r="O745" s="12"/>
    </row>
    <row r="746" spans="1:15">
      <c r="A746" s="21" t="str">
        <f t="shared" si="151"/>
        <v/>
      </c>
      <c r="B746" s="152" t="str">
        <f>IF(AND(MONTH(E746)='IN-NX'!$J$5,'IN-NX'!$D$7=(D746&amp;"/"&amp;C746)),"x","")</f>
        <v/>
      </c>
      <c r="C746" s="149"/>
      <c r="D746" s="149"/>
      <c r="E746" s="45"/>
      <c r="F746" s="40"/>
      <c r="G746" s="16"/>
      <c r="H746" s="154"/>
      <c r="I746" s="35"/>
      <c r="J746" s="12"/>
      <c r="K746" s="12"/>
      <c r="L746" s="12">
        <f t="shared" si="149"/>
        <v>0</v>
      </c>
      <c r="M746" s="287"/>
      <c r="N746" s="12">
        <f t="shared" si="150"/>
        <v>0</v>
      </c>
      <c r="O746" s="12"/>
    </row>
    <row r="747" spans="1:15">
      <c r="A747" s="21" t="str">
        <f t="shared" si="151"/>
        <v/>
      </c>
      <c r="B747" s="152" t="str">
        <f>IF(AND(MONTH(E747)='IN-NX'!$J$5,'IN-NX'!$D$7=(D747&amp;"/"&amp;C747)),"x","")</f>
        <v/>
      </c>
      <c r="C747" s="149"/>
      <c r="D747" s="149"/>
      <c r="E747" s="45"/>
      <c r="F747" s="40"/>
      <c r="G747" s="16"/>
      <c r="H747" s="154"/>
      <c r="I747" s="35"/>
      <c r="J747" s="12"/>
      <c r="K747" s="12"/>
      <c r="L747" s="12">
        <f t="shared" si="149"/>
        <v>0</v>
      </c>
      <c r="M747" s="287"/>
      <c r="N747" s="12">
        <f t="shared" si="150"/>
        <v>0</v>
      </c>
      <c r="O747" s="12"/>
    </row>
    <row r="748" spans="1:15">
      <c r="A748" s="21" t="str">
        <f t="shared" si="151"/>
        <v/>
      </c>
      <c r="B748" s="152" t="str">
        <f>IF(AND(MONTH(E748)='IN-NX'!$J$5,'IN-NX'!$D$7=(D748&amp;"/"&amp;C748)),"x","")</f>
        <v/>
      </c>
      <c r="C748" s="149"/>
      <c r="D748" s="149"/>
      <c r="E748" s="45"/>
      <c r="F748" s="40"/>
      <c r="G748" s="16"/>
      <c r="H748" s="154"/>
      <c r="I748" s="35"/>
      <c r="J748" s="12"/>
      <c r="K748" s="12"/>
      <c r="L748" s="12">
        <f t="shared" si="149"/>
        <v>0</v>
      </c>
      <c r="M748" s="287"/>
      <c r="N748" s="12">
        <f t="shared" si="150"/>
        <v>0</v>
      </c>
      <c r="O748" s="12"/>
    </row>
    <row r="749" spans="1:15">
      <c r="A749" s="21" t="str">
        <f t="shared" si="151"/>
        <v/>
      </c>
      <c r="B749" s="152" t="str">
        <f>IF(AND(MONTH(E749)='IN-NX'!$J$5,'IN-NX'!$D$7=(D749&amp;"/"&amp;C749)),"x","")</f>
        <v/>
      </c>
      <c r="C749" s="149"/>
      <c r="D749" s="149"/>
      <c r="E749" s="45"/>
      <c r="F749" s="40"/>
      <c r="G749" s="16"/>
      <c r="H749" s="154"/>
      <c r="I749" s="35"/>
      <c r="J749" s="12"/>
      <c r="K749" s="12"/>
      <c r="L749" s="12">
        <f t="shared" si="149"/>
        <v>0</v>
      </c>
      <c r="M749" s="287"/>
      <c r="N749" s="12">
        <f t="shared" si="150"/>
        <v>0</v>
      </c>
      <c r="O749" s="12"/>
    </row>
    <row r="750" spans="1:15">
      <c r="A750" s="21" t="str">
        <f t="shared" si="151"/>
        <v/>
      </c>
      <c r="B750" s="152" t="str">
        <f>IF(AND(MONTH(E750)='IN-NX'!$J$5,'IN-NX'!$D$7=(D750&amp;"/"&amp;C750)),"x","")</f>
        <v/>
      </c>
      <c r="C750" s="149"/>
      <c r="D750" s="149"/>
      <c r="E750" s="45"/>
      <c r="F750" s="40"/>
      <c r="G750" s="16"/>
      <c r="H750" s="154"/>
      <c r="I750" s="35"/>
      <c r="J750" s="12"/>
      <c r="K750" s="12"/>
      <c r="L750" s="12">
        <f t="shared" si="149"/>
        <v>0</v>
      </c>
      <c r="M750" s="287"/>
      <c r="N750" s="12">
        <f t="shared" si="150"/>
        <v>0</v>
      </c>
      <c r="O750" s="12"/>
    </row>
    <row r="751" spans="1:15">
      <c r="A751" s="21" t="str">
        <f t="shared" si="151"/>
        <v/>
      </c>
      <c r="B751" s="152" t="str">
        <f>IF(AND(MONTH(E751)='IN-NX'!$J$5,'IN-NX'!$D$7=(D751&amp;"/"&amp;C751)),"x","")</f>
        <v/>
      </c>
      <c r="C751" s="149"/>
      <c r="D751" s="149"/>
      <c r="E751" s="45"/>
      <c r="F751" s="40"/>
      <c r="G751" s="16"/>
      <c r="H751" s="154"/>
      <c r="I751" s="35"/>
      <c r="J751" s="12"/>
      <c r="K751" s="12"/>
      <c r="L751" s="12">
        <f t="shared" si="149"/>
        <v>0</v>
      </c>
      <c r="M751" s="287"/>
      <c r="N751" s="12">
        <f t="shared" si="150"/>
        <v>0</v>
      </c>
      <c r="O751" s="12"/>
    </row>
    <row r="752" spans="1:15">
      <c r="A752" s="21" t="str">
        <f t="shared" si="151"/>
        <v/>
      </c>
      <c r="B752" s="152" t="str">
        <f>IF(AND(MONTH(E752)='IN-NX'!$J$5,'IN-NX'!$D$7=(D752&amp;"/"&amp;C752)),"x","")</f>
        <v/>
      </c>
      <c r="C752" s="149"/>
      <c r="D752" s="149"/>
      <c r="E752" s="45"/>
      <c r="F752" s="40"/>
      <c r="G752" s="16"/>
      <c r="H752" s="154"/>
      <c r="I752" s="35"/>
      <c r="J752" s="12"/>
      <c r="K752" s="12"/>
      <c r="L752" s="12">
        <f t="shared" si="149"/>
        <v>0</v>
      </c>
      <c r="M752" s="287"/>
      <c r="N752" s="12">
        <f t="shared" si="150"/>
        <v>0</v>
      </c>
      <c r="O752" s="12"/>
    </row>
    <row r="753" spans="1:15">
      <c r="A753" s="21" t="str">
        <f t="shared" si="151"/>
        <v/>
      </c>
      <c r="B753" s="152" t="str">
        <f>IF(AND(MONTH(E753)='IN-NX'!$J$5,'IN-NX'!$D$7=(D753&amp;"/"&amp;C753)),"x","")</f>
        <v/>
      </c>
      <c r="C753" s="149"/>
      <c r="D753" s="149"/>
      <c r="E753" s="45"/>
      <c r="F753" s="40"/>
      <c r="G753" s="16"/>
      <c r="H753" s="154"/>
      <c r="I753" s="35"/>
      <c r="J753" s="12"/>
      <c r="K753" s="12"/>
      <c r="L753" s="12">
        <f t="shared" ref="L753:L816" si="152">ROUND(J753*K753,0)</f>
        <v>0</v>
      </c>
      <c r="M753" s="287"/>
      <c r="N753" s="12">
        <f t="shared" ref="N753:N816" si="153">ROUND(J753*M753,0)</f>
        <v>0</v>
      </c>
      <c r="O753" s="12"/>
    </row>
    <row r="754" spans="1:15">
      <c r="A754" s="21" t="str">
        <f t="shared" si="151"/>
        <v/>
      </c>
      <c r="B754" s="152" t="str">
        <f>IF(AND(MONTH(E754)='IN-NX'!$J$5,'IN-NX'!$D$7=(D754&amp;"/"&amp;C754)),"x","")</f>
        <v/>
      </c>
      <c r="C754" s="149"/>
      <c r="D754" s="149"/>
      <c r="E754" s="45"/>
      <c r="F754" s="40"/>
      <c r="G754" s="16"/>
      <c r="H754" s="154"/>
      <c r="I754" s="35"/>
      <c r="J754" s="12"/>
      <c r="K754" s="12"/>
      <c r="L754" s="12">
        <f t="shared" si="152"/>
        <v>0</v>
      </c>
      <c r="M754" s="287"/>
      <c r="N754" s="12">
        <f t="shared" si="153"/>
        <v>0</v>
      </c>
      <c r="O754" s="12"/>
    </row>
    <row r="755" spans="1:15">
      <c r="A755" s="21" t="str">
        <f t="shared" si="151"/>
        <v/>
      </c>
      <c r="B755" s="152" t="str">
        <f>IF(AND(MONTH(E755)='IN-NX'!$J$5,'IN-NX'!$D$7=(D755&amp;"/"&amp;C755)),"x","")</f>
        <v/>
      </c>
      <c r="C755" s="149"/>
      <c r="D755" s="149"/>
      <c r="E755" s="45"/>
      <c r="F755" s="40"/>
      <c r="G755" s="16"/>
      <c r="H755" s="154"/>
      <c r="I755" s="35"/>
      <c r="J755" s="12"/>
      <c r="K755" s="12"/>
      <c r="L755" s="12">
        <f t="shared" si="152"/>
        <v>0</v>
      </c>
      <c r="M755" s="287"/>
      <c r="N755" s="12">
        <f t="shared" si="153"/>
        <v>0</v>
      </c>
      <c r="O755" s="12"/>
    </row>
    <row r="756" spans="1:15">
      <c r="A756" s="21" t="str">
        <f t="shared" si="151"/>
        <v/>
      </c>
      <c r="B756" s="152" t="str">
        <f>IF(AND(MONTH(E756)='IN-NX'!$J$5,'IN-NX'!$D$7=(D756&amp;"/"&amp;C756)),"x","")</f>
        <v/>
      </c>
      <c r="C756" s="149"/>
      <c r="D756" s="149"/>
      <c r="E756" s="45"/>
      <c r="F756" s="40"/>
      <c r="G756" s="16"/>
      <c r="H756" s="154"/>
      <c r="I756" s="35"/>
      <c r="J756" s="12"/>
      <c r="K756" s="12"/>
      <c r="L756" s="12">
        <f t="shared" si="152"/>
        <v>0</v>
      </c>
      <c r="M756" s="287"/>
      <c r="N756" s="12">
        <f t="shared" si="153"/>
        <v>0</v>
      </c>
      <c r="O756" s="12"/>
    </row>
    <row r="757" spans="1:15">
      <c r="A757" s="21" t="str">
        <f t="shared" si="151"/>
        <v/>
      </c>
      <c r="B757" s="152" t="str">
        <f>IF(AND(MONTH(E757)='IN-NX'!$J$5,'IN-NX'!$D$7=(D757&amp;"/"&amp;C757)),"x","")</f>
        <v/>
      </c>
      <c r="C757" s="149"/>
      <c r="D757" s="149"/>
      <c r="E757" s="45"/>
      <c r="F757" s="40"/>
      <c r="G757" s="16"/>
      <c r="H757" s="154"/>
      <c r="I757" s="35"/>
      <c r="J757" s="12"/>
      <c r="K757" s="12"/>
      <c r="L757" s="12">
        <f t="shared" si="152"/>
        <v>0</v>
      </c>
      <c r="M757" s="287"/>
      <c r="N757" s="12">
        <f t="shared" si="153"/>
        <v>0</v>
      </c>
      <c r="O757" s="12"/>
    </row>
    <row r="758" spans="1:15">
      <c r="A758" s="21" t="str">
        <f t="shared" si="151"/>
        <v/>
      </c>
      <c r="B758" s="152" t="str">
        <f>IF(AND(MONTH(E758)='IN-NX'!$J$5,'IN-NX'!$D$7=(D758&amp;"/"&amp;C758)),"x","")</f>
        <v/>
      </c>
      <c r="C758" s="149"/>
      <c r="D758" s="149"/>
      <c r="E758" s="45"/>
      <c r="F758" s="40"/>
      <c r="G758" s="16"/>
      <c r="H758" s="154"/>
      <c r="I758" s="35"/>
      <c r="J758" s="12"/>
      <c r="K758" s="12"/>
      <c r="L758" s="12">
        <f t="shared" si="152"/>
        <v>0</v>
      </c>
      <c r="M758" s="287"/>
      <c r="N758" s="12">
        <f t="shared" si="153"/>
        <v>0</v>
      </c>
      <c r="O758" s="12"/>
    </row>
    <row r="759" spans="1:15">
      <c r="A759" s="21" t="str">
        <f t="shared" si="151"/>
        <v/>
      </c>
      <c r="B759" s="152" t="str">
        <f>IF(AND(MONTH(E759)='IN-NX'!$J$5,'IN-NX'!$D$7=(D759&amp;"/"&amp;C759)),"x","")</f>
        <v/>
      </c>
      <c r="C759" s="149"/>
      <c r="D759" s="149"/>
      <c r="E759" s="45"/>
      <c r="F759" s="40"/>
      <c r="G759" s="16"/>
      <c r="H759" s="154"/>
      <c r="I759" s="35"/>
      <c r="J759" s="12"/>
      <c r="K759" s="12"/>
      <c r="L759" s="12">
        <f t="shared" si="152"/>
        <v>0</v>
      </c>
      <c r="M759" s="287"/>
      <c r="N759" s="12">
        <f t="shared" si="153"/>
        <v>0</v>
      </c>
      <c r="O759" s="12"/>
    </row>
    <row r="760" spans="1:15">
      <c r="A760" s="21" t="str">
        <f t="shared" si="151"/>
        <v/>
      </c>
      <c r="B760" s="152" t="str">
        <f>IF(AND(MONTH(E760)='IN-NX'!$J$5,'IN-NX'!$D$7=(D760&amp;"/"&amp;C760)),"x","")</f>
        <v/>
      </c>
      <c r="C760" s="149"/>
      <c r="D760" s="149"/>
      <c r="E760" s="45"/>
      <c r="F760" s="40"/>
      <c r="G760" s="16"/>
      <c r="H760" s="154"/>
      <c r="I760" s="35"/>
      <c r="J760" s="12"/>
      <c r="K760" s="12"/>
      <c r="L760" s="12">
        <f t="shared" si="152"/>
        <v>0</v>
      </c>
      <c r="M760" s="287"/>
      <c r="N760" s="12">
        <f t="shared" si="153"/>
        <v>0</v>
      </c>
      <c r="O760" s="12"/>
    </row>
    <row r="761" spans="1:15">
      <c r="A761" s="21" t="str">
        <f t="shared" si="151"/>
        <v/>
      </c>
      <c r="B761" s="152" t="str">
        <f>IF(AND(MONTH(E761)='IN-NX'!$J$5,'IN-NX'!$D$7=(D761&amp;"/"&amp;C761)),"x","")</f>
        <v/>
      </c>
      <c r="C761" s="149"/>
      <c r="D761" s="149"/>
      <c r="E761" s="45"/>
      <c r="F761" s="40"/>
      <c r="G761" s="16"/>
      <c r="H761" s="154"/>
      <c r="I761" s="35"/>
      <c r="J761" s="12"/>
      <c r="K761" s="12"/>
      <c r="L761" s="12">
        <f t="shared" si="152"/>
        <v>0</v>
      </c>
      <c r="M761" s="287"/>
      <c r="N761" s="12">
        <f t="shared" si="153"/>
        <v>0</v>
      </c>
      <c r="O761" s="12"/>
    </row>
    <row r="762" spans="1:15">
      <c r="A762" s="21" t="str">
        <f t="shared" si="151"/>
        <v/>
      </c>
      <c r="B762" s="152" t="str">
        <f>IF(AND(MONTH(E762)='IN-NX'!$J$5,'IN-NX'!$D$7=(D762&amp;"/"&amp;C762)),"x","")</f>
        <v/>
      </c>
      <c r="C762" s="149"/>
      <c r="D762" s="149"/>
      <c r="E762" s="45"/>
      <c r="F762" s="40"/>
      <c r="G762" s="16"/>
      <c r="H762" s="154"/>
      <c r="I762" s="35"/>
      <c r="J762" s="12"/>
      <c r="K762" s="12"/>
      <c r="L762" s="12">
        <f t="shared" si="152"/>
        <v>0</v>
      </c>
      <c r="M762" s="287"/>
      <c r="N762" s="12">
        <f t="shared" si="153"/>
        <v>0</v>
      </c>
      <c r="O762" s="12"/>
    </row>
    <row r="763" spans="1:15">
      <c r="A763" s="21" t="str">
        <f t="shared" si="151"/>
        <v/>
      </c>
      <c r="B763" s="152" t="str">
        <f>IF(AND(MONTH(E763)='IN-NX'!$J$5,'IN-NX'!$D$7=(D763&amp;"/"&amp;C763)),"x","")</f>
        <v/>
      </c>
      <c r="C763" s="149"/>
      <c r="D763" s="149"/>
      <c r="E763" s="45"/>
      <c r="F763" s="40"/>
      <c r="G763" s="16"/>
      <c r="H763" s="154"/>
      <c r="I763" s="35"/>
      <c r="J763" s="12"/>
      <c r="K763" s="12"/>
      <c r="L763" s="12">
        <f t="shared" si="152"/>
        <v>0</v>
      </c>
      <c r="M763" s="287"/>
      <c r="N763" s="12">
        <f t="shared" si="153"/>
        <v>0</v>
      </c>
      <c r="O763" s="12"/>
    </row>
    <row r="764" spans="1:15">
      <c r="A764" s="21" t="str">
        <f t="shared" si="151"/>
        <v/>
      </c>
      <c r="B764" s="152" t="str">
        <f>IF(AND(MONTH(E764)='IN-NX'!$J$5,'IN-NX'!$D$7=(D764&amp;"/"&amp;C764)),"x","")</f>
        <v/>
      </c>
      <c r="C764" s="149"/>
      <c r="D764" s="149"/>
      <c r="E764" s="45"/>
      <c r="F764" s="40"/>
      <c r="G764" s="16"/>
      <c r="H764" s="154"/>
      <c r="I764" s="35"/>
      <c r="J764" s="12"/>
      <c r="K764" s="12"/>
      <c r="L764" s="12">
        <f t="shared" si="152"/>
        <v>0</v>
      </c>
      <c r="M764" s="287"/>
      <c r="N764" s="12">
        <f t="shared" si="153"/>
        <v>0</v>
      </c>
      <c r="O764" s="12"/>
    </row>
    <row r="765" spans="1:15">
      <c r="A765" s="21" t="str">
        <f t="shared" si="151"/>
        <v/>
      </c>
      <c r="B765" s="152" t="str">
        <f>IF(AND(MONTH(E765)='IN-NX'!$J$5,'IN-NX'!$D$7=(D765&amp;"/"&amp;C765)),"x","")</f>
        <v/>
      </c>
      <c r="C765" s="149"/>
      <c r="D765" s="149"/>
      <c r="E765" s="45"/>
      <c r="F765" s="40"/>
      <c r="G765" s="16"/>
      <c r="H765" s="154"/>
      <c r="I765" s="35"/>
      <c r="J765" s="12"/>
      <c r="K765" s="12"/>
      <c r="L765" s="12">
        <f t="shared" si="152"/>
        <v>0</v>
      </c>
      <c r="M765" s="287"/>
      <c r="N765" s="12">
        <f t="shared" si="153"/>
        <v>0</v>
      </c>
      <c r="O765" s="12"/>
    </row>
    <row r="766" spans="1:15">
      <c r="A766" s="21" t="str">
        <f t="shared" si="151"/>
        <v/>
      </c>
      <c r="B766" s="152" t="str">
        <f>IF(AND(MONTH(E766)='IN-NX'!$J$5,'IN-NX'!$D$7=(D766&amp;"/"&amp;C766)),"x","")</f>
        <v/>
      </c>
      <c r="C766" s="149"/>
      <c r="D766" s="149"/>
      <c r="E766" s="45"/>
      <c r="F766" s="40"/>
      <c r="G766" s="16"/>
      <c r="H766" s="154"/>
      <c r="I766" s="35"/>
      <c r="J766" s="12"/>
      <c r="K766" s="12"/>
      <c r="L766" s="12">
        <f t="shared" si="152"/>
        <v>0</v>
      </c>
      <c r="M766" s="287"/>
      <c r="N766" s="12">
        <f t="shared" si="153"/>
        <v>0</v>
      </c>
      <c r="O766" s="12"/>
    </row>
    <row r="767" spans="1:15">
      <c r="A767" s="21" t="str">
        <f t="shared" si="151"/>
        <v/>
      </c>
      <c r="B767" s="152" t="str">
        <f>IF(AND(MONTH(E767)='IN-NX'!$J$5,'IN-NX'!$D$7=(D767&amp;"/"&amp;C767)),"x","")</f>
        <v/>
      </c>
      <c r="C767" s="149"/>
      <c r="D767" s="149"/>
      <c r="E767" s="45"/>
      <c r="F767" s="40"/>
      <c r="G767" s="16"/>
      <c r="H767" s="154"/>
      <c r="I767" s="35"/>
      <c r="J767" s="12"/>
      <c r="K767" s="12"/>
      <c r="L767" s="12">
        <f t="shared" si="152"/>
        <v>0</v>
      </c>
      <c r="M767" s="287"/>
      <c r="N767" s="12">
        <f t="shared" si="153"/>
        <v>0</v>
      </c>
      <c r="O767" s="12"/>
    </row>
    <row r="768" spans="1:15">
      <c r="A768" s="21" t="str">
        <f t="shared" si="151"/>
        <v/>
      </c>
      <c r="B768" s="152" t="str">
        <f>IF(AND(MONTH(E768)='IN-NX'!$J$5,'IN-NX'!$D$7=(D768&amp;"/"&amp;C768)),"x","")</f>
        <v/>
      </c>
      <c r="C768" s="149"/>
      <c r="D768" s="149"/>
      <c r="E768" s="45"/>
      <c r="F768" s="40"/>
      <c r="G768" s="16"/>
      <c r="H768" s="154"/>
      <c r="I768" s="35"/>
      <c r="J768" s="12"/>
      <c r="K768" s="12"/>
      <c r="L768" s="12">
        <f t="shared" si="152"/>
        <v>0</v>
      </c>
      <c r="M768" s="287"/>
      <c r="N768" s="12">
        <f t="shared" si="153"/>
        <v>0</v>
      </c>
      <c r="O768" s="12"/>
    </row>
    <row r="769" spans="1:15">
      <c r="A769" s="21" t="str">
        <f t="shared" si="151"/>
        <v/>
      </c>
      <c r="B769" s="152" t="str">
        <f>IF(AND(MONTH(E769)='IN-NX'!$J$5,'IN-NX'!$D$7=(D769&amp;"/"&amp;C769)),"x","")</f>
        <v/>
      </c>
      <c r="C769" s="149"/>
      <c r="D769" s="149"/>
      <c r="E769" s="45"/>
      <c r="F769" s="40"/>
      <c r="G769" s="16"/>
      <c r="H769" s="154"/>
      <c r="I769" s="35"/>
      <c r="J769" s="12"/>
      <c r="K769" s="12"/>
      <c r="L769" s="12">
        <f t="shared" si="152"/>
        <v>0</v>
      </c>
      <c r="M769" s="287"/>
      <c r="N769" s="12">
        <f t="shared" si="153"/>
        <v>0</v>
      </c>
      <c r="O769" s="12"/>
    </row>
    <row r="770" spans="1:15">
      <c r="A770" s="21" t="str">
        <f t="shared" si="151"/>
        <v/>
      </c>
      <c r="B770" s="152" t="str">
        <f>IF(AND(MONTH(E770)='IN-NX'!$J$5,'IN-NX'!$D$7=(D770&amp;"/"&amp;C770)),"x","")</f>
        <v/>
      </c>
      <c r="C770" s="149"/>
      <c r="D770" s="149"/>
      <c r="E770" s="45"/>
      <c r="F770" s="40"/>
      <c r="G770" s="16"/>
      <c r="H770" s="154"/>
      <c r="I770" s="35"/>
      <c r="J770" s="12"/>
      <c r="K770" s="12"/>
      <c r="L770" s="12">
        <f t="shared" si="152"/>
        <v>0</v>
      </c>
      <c r="M770" s="287"/>
      <c r="N770" s="12">
        <f t="shared" si="153"/>
        <v>0</v>
      </c>
      <c r="O770" s="12"/>
    </row>
    <row r="771" spans="1:15">
      <c r="A771" s="21" t="str">
        <f t="shared" si="151"/>
        <v/>
      </c>
      <c r="B771" s="152" t="str">
        <f>IF(AND(MONTH(E771)='IN-NX'!$J$5,'IN-NX'!$D$7=(D771&amp;"/"&amp;C771)),"x","")</f>
        <v/>
      </c>
      <c r="C771" s="149"/>
      <c r="D771" s="149"/>
      <c r="E771" s="45"/>
      <c r="F771" s="40"/>
      <c r="G771" s="16"/>
      <c r="H771" s="154"/>
      <c r="I771" s="35"/>
      <c r="J771" s="12"/>
      <c r="K771" s="12"/>
      <c r="L771" s="12">
        <f t="shared" si="152"/>
        <v>0</v>
      </c>
      <c r="M771" s="287"/>
      <c r="N771" s="12">
        <f t="shared" si="153"/>
        <v>0</v>
      </c>
      <c r="O771" s="12"/>
    </row>
    <row r="772" spans="1:15">
      <c r="A772" s="21" t="str">
        <f t="shared" si="151"/>
        <v/>
      </c>
      <c r="B772" s="152" t="str">
        <f>IF(AND(MONTH(E772)='IN-NX'!$J$5,'IN-NX'!$D$7=(D772&amp;"/"&amp;C772)),"x","")</f>
        <v/>
      </c>
      <c r="C772" s="149"/>
      <c r="D772" s="149"/>
      <c r="E772" s="45"/>
      <c r="F772" s="40"/>
      <c r="G772" s="16"/>
      <c r="H772" s="154"/>
      <c r="I772" s="35"/>
      <c r="J772" s="12"/>
      <c r="K772" s="12"/>
      <c r="L772" s="12">
        <f t="shared" si="152"/>
        <v>0</v>
      </c>
      <c r="M772" s="287"/>
      <c r="N772" s="12">
        <f t="shared" si="153"/>
        <v>0</v>
      </c>
      <c r="O772" s="12"/>
    </row>
    <row r="773" spans="1:15">
      <c r="A773" s="21" t="str">
        <f t="shared" si="151"/>
        <v/>
      </c>
      <c r="B773" s="152" t="str">
        <f>IF(AND(MONTH(E773)='IN-NX'!$J$5,'IN-NX'!$D$7=(D773&amp;"/"&amp;C773)),"x","")</f>
        <v/>
      </c>
      <c r="C773" s="149"/>
      <c r="D773" s="149"/>
      <c r="E773" s="45"/>
      <c r="F773" s="40"/>
      <c r="G773" s="16"/>
      <c r="H773" s="154"/>
      <c r="I773" s="35"/>
      <c r="J773" s="12"/>
      <c r="K773" s="12"/>
      <c r="L773" s="12">
        <f t="shared" si="152"/>
        <v>0</v>
      </c>
      <c r="M773" s="287"/>
      <c r="N773" s="12">
        <f t="shared" si="153"/>
        <v>0</v>
      </c>
      <c r="O773" s="12"/>
    </row>
    <row r="774" spans="1:15">
      <c r="A774" s="21" t="str">
        <f t="shared" si="151"/>
        <v/>
      </c>
      <c r="B774" s="152" t="str">
        <f>IF(AND(MONTH(E774)='IN-NX'!$J$5,'IN-NX'!$D$7=(D774&amp;"/"&amp;C774)),"x","")</f>
        <v/>
      </c>
      <c r="C774" s="149"/>
      <c r="D774" s="149"/>
      <c r="E774" s="45"/>
      <c r="F774" s="40"/>
      <c r="G774" s="16"/>
      <c r="H774" s="154"/>
      <c r="I774" s="35"/>
      <c r="J774" s="12"/>
      <c r="K774" s="12"/>
      <c r="L774" s="12">
        <f t="shared" si="152"/>
        <v>0</v>
      </c>
      <c r="M774" s="287"/>
      <c r="N774" s="12">
        <f t="shared" si="153"/>
        <v>0</v>
      </c>
      <c r="O774" s="12"/>
    </row>
    <row r="775" spans="1:15">
      <c r="A775" s="21" t="str">
        <f t="shared" si="151"/>
        <v/>
      </c>
      <c r="B775" s="152" t="str">
        <f>IF(AND(MONTH(E775)='IN-NX'!$J$5,'IN-NX'!$D$7=(D775&amp;"/"&amp;C775)),"x","")</f>
        <v/>
      </c>
      <c r="C775" s="149"/>
      <c r="D775" s="149"/>
      <c r="E775" s="45"/>
      <c r="F775" s="40"/>
      <c r="G775" s="16"/>
      <c r="H775" s="154"/>
      <c r="I775" s="35"/>
      <c r="J775" s="12"/>
      <c r="K775" s="12"/>
      <c r="L775" s="12">
        <f t="shared" si="152"/>
        <v>0</v>
      </c>
      <c r="M775" s="287"/>
      <c r="N775" s="12">
        <f t="shared" si="153"/>
        <v>0</v>
      </c>
      <c r="O775" s="12"/>
    </row>
    <row r="776" spans="1:15">
      <c r="A776" s="21" t="str">
        <f t="shared" si="151"/>
        <v/>
      </c>
      <c r="B776" s="152" t="str">
        <f>IF(AND(MONTH(E776)='IN-NX'!$J$5,'IN-NX'!$D$7=(D776&amp;"/"&amp;C776)),"x","")</f>
        <v/>
      </c>
      <c r="C776" s="149"/>
      <c r="D776" s="149"/>
      <c r="E776" s="45"/>
      <c r="F776" s="40"/>
      <c r="G776" s="16"/>
      <c r="H776" s="154"/>
      <c r="I776" s="35"/>
      <c r="J776" s="12"/>
      <c r="K776" s="12"/>
      <c r="L776" s="12">
        <f t="shared" si="152"/>
        <v>0</v>
      </c>
      <c r="M776" s="287"/>
      <c r="N776" s="12">
        <f t="shared" si="153"/>
        <v>0</v>
      </c>
      <c r="O776" s="12"/>
    </row>
    <row r="777" spans="1:15">
      <c r="A777" s="21" t="str">
        <f t="shared" si="151"/>
        <v/>
      </c>
      <c r="B777" s="152" t="str">
        <f>IF(AND(MONTH(E777)='IN-NX'!$J$5,'IN-NX'!$D$7=(D777&amp;"/"&amp;C777)),"x","")</f>
        <v/>
      </c>
      <c r="C777" s="149"/>
      <c r="D777" s="149"/>
      <c r="E777" s="45"/>
      <c r="F777" s="40"/>
      <c r="G777" s="16"/>
      <c r="H777" s="154"/>
      <c r="I777" s="35"/>
      <c r="J777" s="12"/>
      <c r="K777" s="12"/>
      <c r="L777" s="12">
        <f t="shared" si="152"/>
        <v>0</v>
      </c>
      <c r="M777" s="287"/>
      <c r="N777" s="12">
        <f t="shared" si="153"/>
        <v>0</v>
      </c>
      <c r="O777" s="12"/>
    </row>
    <row r="778" spans="1:15">
      <c r="A778" s="21" t="str">
        <f t="shared" si="151"/>
        <v/>
      </c>
      <c r="B778" s="152" t="str">
        <f>IF(AND(MONTH(E778)='IN-NX'!$J$5,'IN-NX'!$D$7=(D778&amp;"/"&amp;C778)),"x","")</f>
        <v/>
      </c>
      <c r="C778" s="149"/>
      <c r="D778" s="149"/>
      <c r="E778" s="45"/>
      <c r="F778" s="40"/>
      <c r="G778" s="16"/>
      <c r="H778" s="154"/>
      <c r="I778" s="35"/>
      <c r="J778" s="12"/>
      <c r="K778" s="12"/>
      <c r="L778" s="12">
        <f t="shared" si="152"/>
        <v>0</v>
      </c>
      <c r="M778" s="287"/>
      <c r="N778" s="12">
        <f t="shared" si="153"/>
        <v>0</v>
      </c>
      <c r="O778" s="12"/>
    </row>
    <row r="779" spans="1:15">
      <c r="A779" s="21" t="str">
        <f t="shared" si="151"/>
        <v/>
      </c>
      <c r="B779" s="152" t="str">
        <f>IF(AND(MONTH(E779)='IN-NX'!$J$5,'IN-NX'!$D$7=(D779&amp;"/"&amp;C779)),"x","")</f>
        <v/>
      </c>
      <c r="C779" s="149"/>
      <c r="D779" s="149"/>
      <c r="E779" s="45"/>
      <c r="F779" s="40"/>
      <c r="G779" s="16"/>
      <c r="H779" s="154"/>
      <c r="I779" s="35"/>
      <c r="J779" s="12"/>
      <c r="K779" s="12"/>
      <c r="L779" s="12">
        <f t="shared" si="152"/>
        <v>0</v>
      </c>
      <c r="M779" s="287"/>
      <c r="N779" s="12">
        <f t="shared" si="153"/>
        <v>0</v>
      </c>
      <c r="O779" s="12"/>
    </row>
    <row r="780" spans="1:15">
      <c r="A780" s="21" t="str">
        <f t="shared" si="151"/>
        <v/>
      </c>
      <c r="B780" s="152" t="str">
        <f>IF(AND(MONTH(E780)='IN-NX'!$J$5,'IN-NX'!$D$7=(D780&amp;"/"&amp;C780)),"x","")</f>
        <v/>
      </c>
      <c r="C780" s="149"/>
      <c r="D780" s="149"/>
      <c r="E780" s="45"/>
      <c r="F780" s="40"/>
      <c r="G780" s="16"/>
      <c r="H780" s="154"/>
      <c r="I780" s="35"/>
      <c r="J780" s="12"/>
      <c r="K780" s="12"/>
      <c r="L780" s="12">
        <f t="shared" si="152"/>
        <v>0</v>
      </c>
      <c r="M780" s="287"/>
      <c r="N780" s="12">
        <f t="shared" si="153"/>
        <v>0</v>
      </c>
      <c r="O780" s="12"/>
    </row>
    <row r="781" spans="1:15">
      <c r="A781" s="21" t="str">
        <f t="shared" si="151"/>
        <v/>
      </c>
      <c r="B781" s="152" t="str">
        <f>IF(AND(MONTH(E781)='IN-NX'!$J$5,'IN-NX'!$D$7=(D781&amp;"/"&amp;C781)),"x","")</f>
        <v/>
      </c>
      <c r="C781" s="149"/>
      <c r="D781" s="149"/>
      <c r="E781" s="45"/>
      <c r="F781" s="40"/>
      <c r="G781" s="16"/>
      <c r="H781" s="154"/>
      <c r="I781" s="35"/>
      <c r="J781" s="12"/>
      <c r="K781" s="12"/>
      <c r="L781" s="12">
        <f t="shared" si="152"/>
        <v>0</v>
      </c>
      <c r="M781" s="287"/>
      <c r="N781" s="12">
        <f t="shared" si="153"/>
        <v>0</v>
      </c>
      <c r="O781" s="12"/>
    </row>
    <row r="782" spans="1:15">
      <c r="A782" s="21" t="str">
        <f t="shared" si="151"/>
        <v/>
      </c>
      <c r="B782" s="152" t="str">
        <f>IF(AND(MONTH(E782)='IN-NX'!$J$5,'IN-NX'!$D$7=(D782&amp;"/"&amp;C782)),"x","")</f>
        <v/>
      </c>
      <c r="C782" s="149"/>
      <c r="D782" s="149"/>
      <c r="E782" s="45"/>
      <c r="F782" s="40"/>
      <c r="G782" s="16"/>
      <c r="H782" s="154"/>
      <c r="I782" s="35"/>
      <c r="J782" s="12"/>
      <c r="K782" s="12"/>
      <c r="L782" s="12">
        <f t="shared" si="152"/>
        <v>0</v>
      </c>
      <c r="M782" s="287"/>
      <c r="N782" s="12">
        <f t="shared" si="153"/>
        <v>0</v>
      </c>
      <c r="O782" s="12"/>
    </row>
    <row r="783" spans="1:15">
      <c r="A783" s="21" t="str">
        <f t="shared" si="151"/>
        <v/>
      </c>
      <c r="B783" s="152" t="str">
        <f>IF(AND(MONTH(E783)='IN-NX'!$J$5,'IN-NX'!$D$7=(D783&amp;"/"&amp;C783)),"x","")</f>
        <v/>
      </c>
      <c r="C783" s="149"/>
      <c r="D783" s="149"/>
      <c r="E783" s="45"/>
      <c r="F783" s="40"/>
      <c r="G783" s="16"/>
      <c r="H783" s="154"/>
      <c r="I783" s="35"/>
      <c r="J783" s="12"/>
      <c r="K783" s="12"/>
      <c r="L783" s="12">
        <f t="shared" si="152"/>
        <v>0</v>
      </c>
      <c r="M783" s="287"/>
      <c r="N783" s="12">
        <f t="shared" si="153"/>
        <v>0</v>
      </c>
      <c r="O783" s="12"/>
    </row>
    <row r="784" spans="1:15">
      <c r="A784" s="21" t="str">
        <f t="shared" si="151"/>
        <v/>
      </c>
      <c r="B784" s="152" t="str">
        <f>IF(AND(MONTH(E784)='IN-NX'!$J$5,'IN-NX'!$D$7=(D784&amp;"/"&amp;C784)),"x","")</f>
        <v/>
      </c>
      <c r="C784" s="149"/>
      <c r="D784" s="149"/>
      <c r="E784" s="45"/>
      <c r="F784" s="40"/>
      <c r="G784" s="16"/>
      <c r="H784" s="154"/>
      <c r="I784" s="35"/>
      <c r="J784" s="12"/>
      <c r="K784" s="12"/>
      <c r="L784" s="12">
        <f t="shared" si="152"/>
        <v>0</v>
      </c>
      <c r="M784" s="287"/>
      <c r="N784" s="12">
        <f t="shared" si="153"/>
        <v>0</v>
      </c>
      <c r="O784" s="12"/>
    </row>
    <row r="785" spans="1:15">
      <c r="A785" s="21" t="str">
        <f t="shared" si="151"/>
        <v/>
      </c>
      <c r="B785" s="152" t="str">
        <f>IF(AND(MONTH(E785)='IN-NX'!$J$5,'IN-NX'!$D$7=(D785&amp;"/"&amp;C785)),"x","")</f>
        <v/>
      </c>
      <c r="C785" s="149"/>
      <c r="D785" s="149"/>
      <c r="E785" s="45"/>
      <c r="F785" s="40"/>
      <c r="G785" s="16"/>
      <c r="H785" s="154"/>
      <c r="I785" s="35"/>
      <c r="J785" s="12"/>
      <c r="K785" s="12"/>
      <c r="L785" s="12">
        <f t="shared" si="152"/>
        <v>0</v>
      </c>
      <c r="M785" s="287"/>
      <c r="N785" s="12">
        <f t="shared" si="153"/>
        <v>0</v>
      </c>
      <c r="O785" s="12"/>
    </row>
    <row r="786" spans="1:15">
      <c r="A786" s="21" t="str">
        <f t="shared" si="151"/>
        <v/>
      </c>
      <c r="B786" s="152" t="str">
        <f>IF(AND(MONTH(E786)='IN-NX'!$J$5,'IN-NX'!$D$7=(D786&amp;"/"&amp;C786)),"x","")</f>
        <v/>
      </c>
      <c r="C786" s="149"/>
      <c r="D786" s="149"/>
      <c r="E786" s="45"/>
      <c r="F786" s="40"/>
      <c r="G786" s="16"/>
      <c r="H786" s="154"/>
      <c r="I786" s="35"/>
      <c r="J786" s="12"/>
      <c r="K786" s="12"/>
      <c r="L786" s="12">
        <f t="shared" si="152"/>
        <v>0</v>
      </c>
      <c r="M786" s="287"/>
      <c r="N786" s="12">
        <f t="shared" si="153"/>
        <v>0</v>
      </c>
      <c r="O786" s="12"/>
    </row>
    <row r="787" spans="1:15">
      <c r="A787" s="21" t="str">
        <f t="shared" si="151"/>
        <v/>
      </c>
      <c r="B787" s="152" t="str">
        <f>IF(AND(MONTH(E787)='IN-NX'!$J$5,'IN-NX'!$D$7=(D787&amp;"/"&amp;C787)),"x","")</f>
        <v/>
      </c>
      <c r="C787" s="149"/>
      <c r="D787" s="149"/>
      <c r="E787" s="45"/>
      <c r="F787" s="40"/>
      <c r="G787" s="16"/>
      <c r="H787" s="154"/>
      <c r="I787" s="35"/>
      <c r="J787" s="12"/>
      <c r="K787" s="12"/>
      <c r="L787" s="12">
        <f t="shared" si="152"/>
        <v>0</v>
      </c>
      <c r="M787" s="287"/>
      <c r="N787" s="12">
        <f t="shared" si="153"/>
        <v>0</v>
      </c>
      <c r="O787" s="12"/>
    </row>
    <row r="788" spans="1:15">
      <c r="A788" s="21" t="str">
        <f t="shared" si="151"/>
        <v/>
      </c>
      <c r="B788" s="152" t="str">
        <f>IF(AND(MONTH(E788)='IN-NX'!$J$5,'IN-NX'!$D$7=(D788&amp;"/"&amp;C788)),"x","")</f>
        <v/>
      </c>
      <c r="C788" s="149"/>
      <c r="D788" s="149"/>
      <c r="E788" s="45"/>
      <c r="F788" s="40"/>
      <c r="G788" s="16"/>
      <c r="H788" s="154"/>
      <c r="I788" s="35"/>
      <c r="J788" s="12"/>
      <c r="K788" s="12"/>
      <c r="L788" s="12">
        <f t="shared" si="152"/>
        <v>0</v>
      </c>
      <c r="M788" s="287"/>
      <c r="N788" s="12">
        <f t="shared" si="153"/>
        <v>0</v>
      </c>
      <c r="O788" s="12"/>
    </row>
    <row r="789" spans="1:15">
      <c r="A789" s="21" t="str">
        <f t="shared" si="151"/>
        <v/>
      </c>
      <c r="B789" s="152" t="str">
        <f>IF(AND(MONTH(E789)='IN-NX'!$J$5,'IN-NX'!$D$7=(D789&amp;"/"&amp;C789)),"x","")</f>
        <v/>
      </c>
      <c r="C789" s="149"/>
      <c r="D789" s="149"/>
      <c r="E789" s="45"/>
      <c r="F789" s="40"/>
      <c r="G789" s="16"/>
      <c r="H789" s="154"/>
      <c r="I789" s="35"/>
      <c r="J789" s="12"/>
      <c r="K789" s="12"/>
      <c r="L789" s="12">
        <f t="shared" si="152"/>
        <v>0</v>
      </c>
      <c r="M789" s="287"/>
      <c r="N789" s="12">
        <f t="shared" si="153"/>
        <v>0</v>
      </c>
      <c r="O789" s="12"/>
    </row>
    <row r="790" spans="1:15">
      <c r="A790" s="21" t="str">
        <f t="shared" si="151"/>
        <v/>
      </c>
      <c r="B790" s="152" t="str">
        <f>IF(AND(MONTH(E790)='IN-NX'!$J$5,'IN-NX'!$D$7=(D790&amp;"/"&amp;C790)),"x","")</f>
        <v/>
      </c>
      <c r="C790" s="149"/>
      <c r="D790" s="149"/>
      <c r="E790" s="45"/>
      <c r="F790" s="40"/>
      <c r="G790" s="16"/>
      <c r="H790" s="154"/>
      <c r="I790" s="35"/>
      <c r="J790" s="12"/>
      <c r="K790" s="12"/>
      <c r="L790" s="12">
        <f t="shared" si="152"/>
        <v>0</v>
      </c>
      <c r="M790" s="287"/>
      <c r="N790" s="12">
        <f t="shared" si="153"/>
        <v>0</v>
      </c>
      <c r="O790" s="12"/>
    </row>
    <row r="791" spans="1:15">
      <c r="A791" s="21" t="str">
        <f t="shared" si="151"/>
        <v/>
      </c>
      <c r="B791" s="152" t="str">
        <f>IF(AND(MONTH(E791)='IN-NX'!$J$5,'IN-NX'!$D$7=(D791&amp;"/"&amp;C791)),"x","")</f>
        <v/>
      </c>
      <c r="C791" s="149"/>
      <c r="D791" s="149"/>
      <c r="E791" s="45"/>
      <c r="F791" s="40"/>
      <c r="G791" s="16"/>
      <c r="H791" s="154"/>
      <c r="I791" s="35"/>
      <c r="J791" s="12"/>
      <c r="K791" s="12"/>
      <c r="L791" s="12">
        <f t="shared" si="152"/>
        <v>0</v>
      </c>
      <c r="M791" s="287"/>
      <c r="N791" s="12">
        <f t="shared" si="153"/>
        <v>0</v>
      </c>
      <c r="O791" s="12"/>
    </row>
    <row r="792" spans="1:15">
      <c r="A792" s="21" t="str">
        <f t="shared" si="151"/>
        <v/>
      </c>
      <c r="B792" s="152" t="str">
        <f>IF(AND(MONTH(E792)='IN-NX'!$J$5,'IN-NX'!$D$7=(D792&amp;"/"&amp;C792)),"x","")</f>
        <v/>
      </c>
      <c r="C792" s="149"/>
      <c r="D792" s="149"/>
      <c r="E792" s="45"/>
      <c r="F792" s="40"/>
      <c r="G792" s="16"/>
      <c r="H792" s="154"/>
      <c r="I792" s="35"/>
      <c r="J792" s="12"/>
      <c r="K792" s="12"/>
      <c r="L792" s="12">
        <f t="shared" si="152"/>
        <v>0</v>
      </c>
      <c r="M792" s="287"/>
      <c r="N792" s="12">
        <f t="shared" si="153"/>
        <v>0</v>
      </c>
      <c r="O792" s="12"/>
    </row>
    <row r="793" spans="1:15">
      <c r="A793" s="21" t="str">
        <f t="shared" si="151"/>
        <v/>
      </c>
      <c r="B793" s="152" t="str">
        <f>IF(AND(MONTH(E793)='IN-NX'!$J$5,'IN-NX'!$D$7=(D793&amp;"/"&amp;C793)),"x","")</f>
        <v/>
      </c>
      <c r="C793" s="149"/>
      <c r="D793" s="149"/>
      <c r="E793" s="45"/>
      <c r="F793" s="40"/>
      <c r="G793" s="16"/>
      <c r="H793" s="154"/>
      <c r="I793" s="35"/>
      <c r="J793" s="12"/>
      <c r="K793" s="12"/>
      <c r="L793" s="12">
        <f t="shared" si="152"/>
        <v>0</v>
      </c>
      <c r="M793" s="287"/>
      <c r="N793" s="12">
        <f t="shared" si="153"/>
        <v>0</v>
      </c>
      <c r="O793" s="12"/>
    </row>
    <row r="794" spans="1:15">
      <c r="A794" s="21" t="str">
        <f t="shared" si="151"/>
        <v/>
      </c>
      <c r="B794" s="152" t="str">
        <f>IF(AND(MONTH(E794)='IN-NX'!$J$5,'IN-NX'!$D$7=(D794&amp;"/"&amp;C794)),"x","")</f>
        <v/>
      </c>
      <c r="C794" s="149"/>
      <c r="D794" s="149"/>
      <c r="E794" s="45"/>
      <c r="F794" s="40"/>
      <c r="G794" s="16"/>
      <c r="H794" s="154"/>
      <c r="I794" s="35"/>
      <c r="J794" s="12"/>
      <c r="K794" s="12"/>
      <c r="L794" s="12">
        <f t="shared" si="152"/>
        <v>0</v>
      </c>
      <c r="M794" s="287"/>
      <c r="N794" s="12">
        <f t="shared" si="153"/>
        <v>0</v>
      </c>
      <c r="O794" s="12"/>
    </row>
    <row r="795" spans="1:15">
      <c r="A795" s="21" t="str">
        <f t="shared" si="151"/>
        <v/>
      </c>
      <c r="B795" s="152" t="str">
        <f>IF(AND(MONTH(E795)='IN-NX'!$J$5,'IN-NX'!$D$7=(D795&amp;"/"&amp;C795)),"x","")</f>
        <v/>
      </c>
      <c r="C795" s="149"/>
      <c r="D795" s="149"/>
      <c r="E795" s="45"/>
      <c r="F795" s="40"/>
      <c r="G795" s="16"/>
      <c r="H795" s="154"/>
      <c r="I795" s="35"/>
      <c r="J795" s="12"/>
      <c r="K795" s="12"/>
      <c r="L795" s="12">
        <f t="shared" si="152"/>
        <v>0</v>
      </c>
      <c r="M795" s="287"/>
      <c r="N795" s="12">
        <f t="shared" si="153"/>
        <v>0</v>
      </c>
      <c r="O795" s="12"/>
    </row>
    <row r="796" spans="1:15">
      <c r="A796" s="21" t="str">
        <f t="shared" si="151"/>
        <v/>
      </c>
      <c r="B796" s="152" t="str">
        <f>IF(AND(MONTH(E796)='IN-NX'!$J$5,'IN-NX'!$D$7=(D796&amp;"/"&amp;C796)),"x","")</f>
        <v/>
      </c>
      <c r="C796" s="149"/>
      <c r="D796" s="149"/>
      <c r="E796" s="45"/>
      <c r="F796" s="40"/>
      <c r="G796" s="16"/>
      <c r="H796" s="154"/>
      <c r="I796" s="35"/>
      <c r="J796" s="12"/>
      <c r="K796" s="12"/>
      <c r="L796" s="12">
        <f t="shared" si="152"/>
        <v>0</v>
      </c>
      <c r="M796" s="287"/>
      <c r="N796" s="12">
        <f t="shared" si="153"/>
        <v>0</v>
      </c>
      <c r="O796" s="12"/>
    </row>
    <row r="797" spans="1:15">
      <c r="A797" s="21" t="str">
        <f t="shared" si="151"/>
        <v/>
      </c>
      <c r="B797" s="152" t="str">
        <f>IF(AND(MONTH(E797)='IN-NX'!$J$5,'IN-NX'!$D$7=(D797&amp;"/"&amp;C797)),"x","")</f>
        <v/>
      </c>
      <c r="C797" s="149"/>
      <c r="D797" s="149"/>
      <c r="E797" s="45"/>
      <c r="F797" s="40"/>
      <c r="G797" s="16"/>
      <c r="H797" s="154"/>
      <c r="I797" s="35"/>
      <c r="J797" s="12"/>
      <c r="K797" s="12"/>
      <c r="L797" s="12">
        <f t="shared" si="152"/>
        <v>0</v>
      </c>
      <c r="M797" s="287"/>
      <c r="N797" s="12">
        <f t="shared" si="153"/>
        <v>0</v>
      </c>
      <c r="O797" s="12"/>
    </row>
    <row r="798" spans="1:15">
      <c r="A798" s="21" t="str">
        <f t="shared" si="151"/>
        <v/>
      </c>
      <c r="B798" s="152" t="str">
        <f>IF(AND(MONTH(E798)='IN-NX'!$J$5,'IN-NX'!$D$7=(D798&amp;"/"&amp;C798)),"x","")</f>
        <v/>
      </c>
      <c r="C798" s="149"/>
      <c r="D798" s="149"/>
      <c r="E798" s="45"/>
      <c r="F798" s="40"/>
      <c r="G798" s="16"/>
      <c r="H798" s="154"/>
      <c r="I798" s="35"/>
      <c r="J798" s="12"/>
      <c r="K798" s="12"/>
      <c r="L798" s="12">
        <f t="shared" si="152"/>
        <v>0</v>
      </c>
      <c r="M798" s="287"/>
      <c r="N798" s="12">
        <f t="shared" si="153"/>
        <v>0</v>
      </c>
      <c r="O798" s="12"/>
    </row>
    <row r="799" spans="1:15">
      <c r="A799" s="21" t="str">
        <f t="shared" si="151"/>
        <v/>
      </c>
      <c r="B799" s="152" t="str">
        <f>IF(AND(MONTH(E799)='IN-NX'!$J$5,'IN-NX'!$D$7=(D799&amp;"/"&amp;C799)),"x","")</f>
        <v/>
      </c>
      <c r="C799" s="149"/>
      <c r="D799" s="149"/>
      <c r="E799" s="45"/>
      <c r="F799" s="40"/>
      <c r="G799" s="16"/>
      <c r="H799" s="154"/>
      <c r="I799" s="35"/>
      <c r="J799" s="12"/>
      <c r="K799" s="12"/>
      <c r="L799" s="12">
        <f t="shared" si="152"/>
        <v>0</v>
      </c>
      <c r="M799" s="287"/>
      <c r="N799" s="12">
        <f t="shared" si="153"/>
        <v>0</v>
      </c>
      <c r="O799" s="12"/>
    </row>
    <row r="800" spans="1:15">
      <c r="A800" s="21" t="str">
        <f t="shared" si="151"/>
        <v/>
      </c>
      <c r="B800" s="152" t="str">
        <f>IF(AND(MONTH(E800)='IN-NX'!$J$5,'IN-NX'!$D$7=(D800&amp;"/"&amp;C800)),"x","")</f>
        <v/>
      </c>
      <c r="C800" s="149"/>
      <c r="D800" s="149"/>
      <c r="E800" s="45"/>
      <c r="F800" s="40"/>
      <c r="G800" s="16"/>
      <c r="H800" s="154"/>
      <c r="I800" s="35"/>
      <c r="J800" s="12"/>
      <c r="K800" s="12"/>
      <c r="L800" s="12">
        <f t="shared" si="152"/>
        <v>0</v>
      </c>
      <c r="M800" s="287"/>
      <c r="N800" s="12">
        <f t="shared" si="153"/>
        <v>0</v>
      </c>
      <c r="O800" s="12"/>
    </row>
    <row r="801" spans="1:15">
      <c r="A801" s="21" t="str">
        <f t="shared" si="151"/>
        <v/>
      </c>
      <c r="B801" s="152" t="str">
        <f>IF(AND(MONTH(E801)='IN-NX'!$J$5,'IN-NX'!$D$7=(D801&amp;"/"&amp;C801)),"x","")</f>
        <v/>
      </c>
      <c r="C801" s="149"/>
      <c r="D801" s="149"/>
      <c r="E801" s="45"/>
      <c r="F801" s="40"/>
      <c r="G801" s="16"/>
      <c r="H801" s="154"/>
      <c r="I801" s="35"/>
      <c r="J801" s="12"/>
      <c r="K801" s="12"/>
      <c r="L801" s="12">
        <f t="shared" si="152"/>
        <v>0</v>
      </c>
      <c r="M801" s="287"/>
      <c r="N801" s="12">
        <f t="shared" si="153"/>
        <v>0</v>
      </c>
      <c r="O801" s="12"/>
    </row>
    <row r="802" spans="1:15">
      <c r="A802" s="21" t="str">
        <f t="shared" si="151"/>
        <v/>
      </c>
      <c r="B802" s="152" t="str">
        <f>IF(AND(MONTH(E802)='IN-NX'!$J$5,'IN-NX'!$D$7=(D802&amp;"/"&amp;C802)),"x","")</f>
        <v/>
      </c>
      <c r="C802" s="149"/>
      <c r="D802" s="149"/>
      <c r="E802" s="45"/>
      <c r="F802" s="40"/>
      <c r="G802" s="16"/>
      <c r="H802" s="154"/>
      <c r="I802" s="35"/>
      <c r="J802" s="12"/>
      <c r="K802" s="12"/>
      <c r="L802" s="12">
        <f t="shared" si="152"/>
        <v>0</v>
      </c>
      <c r="M802" s="287"/>
      <c r="N802" s="12">
        <f t="shared" si="153"/>
        <v>0</v>
      </c>
      <c r="O802" s="12"/>
    </row>
    <row r="803" spans="1:15">
      <c r="A803" s="21" t="str">
        <f t="shared" si="151"/>
        <v/>
      </c>
      <c r="B803" s="152" t="str">
        <f>IF(AND(MONTH(E803)='IN-NX'!$J$5,'IN-NX'!$D$7=(D803&amp;"/"&amp;C803)),"x","")</f>
        <v/>
      </c>
      <c r="C803" s="149"/>
      <c r="D803" s="149"/>
      <c r="E803" s="45"/>
      <c r="F803" s="40"/>
      <c r="G803" s="16"/>
      <c r="H803" s="154"/>
      <c r="I803" s="35"/>
      <c r="J803" s="12"/>
      <c r="K803" s="12"/>
      <c r="L803" s="12">
        <f t="shared" si="152"/>
        <v>0</v>
      </c>
      <c r="M803" s="287"/>
      <c r="N803" s="12">
        <f t="shared" si="153"/>
        <v>0</v>
      </c>
      <c r="O803" s="12"/>
    </row>
    <row r="804" spans="1:15">
      <c r="A804" s="21" t="str">
        <f t="shared" si="151"/>
        <v/>
      </c>
      <c r="B804" s="152" t="str">
        <f>IF(AND(MONTH(E804)='IN-NX'!$J$5,'IN-NX'!$D$7=(D804&amp;"/"&amp;C804)),"x","")</f>
        <v/>
      </c>
      <c r="C804" s="149"/>
      <c r="D804" s="149"/>
      <c r="E804" s="45"/>
      <c r="F804" s="40"/>
      <c r="G804" s="16"/>
      <c r="H804" s="154"/>
      <c r="I804" s="35"/>
      <c r="J804" s="12"/>
      <c r="K804" s="12"/>
      <c r="L804" s="12">
        <f t="shared" si="152"/>
        <v>0</v>
      </c>
      <c r="M804" s="287"/>
      <c r="N804" s="12">
        <f t="shared" si="153"/>
        <v>0</v>
      </c>
      <c r="O804" s="12"/>
    </row>
    <row r="805" spans="1:15">
      <c r="A805" s="21" t="str">
        <f t="shared" si="151"/>
        <v/>
      </c>
      <c r="B805" s="152" t="str">
        <f>IF(AND(MONTH(E805)='IN-NX'!$J$5,'IN-NX'!$D$7=(D805&amp;"/"&amp;C805)),"x","")</f>
        <v/>
      </c>
      <c r="C805" s="149"/>
      <c r="D805" s="149"/>
      <c r="E805" s="45"/>
      <c r="F805" s="40"/>
      <c r="G805" s="16"/>
      <c r="H805" s="154"/>
      <c r="I805" s="35"/>
      <c r="J805" s="12"/>
      <c r="K805" s="12"/>
      <c r="L805" s="12">
        <f t="shared" si="152"/>
        <v>0</v>
      </c>
      <c r="M805" s="287"/>
      <c r="N805" s="12">
        <f t="shared" si="153"/>
        <v>0</v>
      </c>
      <c r="O805" s="12"/>
    </row>
    <row r="806" spans="1:15">
      <c r="A806" s="21" t="str">
        <f t="shared" si="151"/>
        <v/>
      </c>
      <c r="B806" s="152" t="str">
        <f>IF(AND(MONTH(E806)='IN-NX'!$J$5,'IN-NX'!$D$7=(D806&amp;"/"&amp;C806)),"x","")</f>
        <v/>
      </c>
      <c r="C806" s="149"/>
      <c r="D806" s="149"/>
      <c r="E806" s="45"/>
      <c r="F806" s="40"/>
      <c r="G806" s="16"/>
      <c r="H806" s="154"/>
      <c r="I806" s="35"/>
      <c r="J806" s="12"/>
      <c r="K806" s="12"/>
      <c r="L806" s="12">
        <f t="shared" si="152"/>
        <v>0</v>
      </c>
      <c r="M806" s="287"/>
      <c r="N806" s="12">
        <f t="shared" si="153"/>
        <v>0</v>
      </c>
      <c r="O806" s="12"/>
    </row>
    <row r="807" spans="1:15">
      <c r="A807" s="21" t="str">
        <f t="shared" si="151"/>
        <v/>
      </c>
      <c r="B807" s="152" t="str">
        <f>IF(AND(MONTH(E807)='IN-NX'!$J$5,'IN-NX'!$D$7=(D807&amp;"/"&amp;C807)),"x","")</f>
        <v/>
      </c>
      <c r="C807" s="149"/>
      <c r="D807" s="149"/>
      <c r="E807" s="45"/>
      <c r="F807" s="40"/>
      <c r="G807" s="16"/>
      <c r="H807" s="154"/>
      <c r="I807" s="35"/>
      <c r="J807" s="12"/>
      <c r="K807" s="12"/>
      <c r="L807" s="12">
        <f t="shared" si="152"/>
        <v>0</v>
      </c>
      <c r="M807" s="287"/>
      <c r="N807" s="12">
        <f t="shared" si="153"/>
        <v>0</v>
      </c>
      <c r="O807" s="12"/>
    </row>
    <row r="808" spans="1:15">
      <c r="A808" s="21" t="str">
        <f t="shared" si="151"/>
        <v/>
      </c>
      <c r="B808" s="152" t="str">
        <f>IF(AND(MONTH(E808)='IN-NX'!$J$5,'IN-NX'!$D$7=(D808&amp;"/"&amp;C808)),"x","")</f>
        <v/>
      </c>
      <c r="C808" s="149"/>
      <c r="D808" s="149"/>
      <c r="E808" s="45"/>
      <c r="F808" s="40"/>
      <c r="G808" s="16"/>
      <c r="H808" s="154"/>
      <c r="I808" s="35"/>
      <c r="J808" s="12"/>
      <c r="K808" s="12"/>
      <c r="L808" s="12">
        <f t="shared" si="152"/>
        <v>0</v>
      </c>
      <c r="M808" s="287"/>
      <c r="N808" s="12">
        <f t="shared" si="153"/>
        <v>0</v>
      </c>
      <c r="O808" s="12"/>
    </row>
    <row r="809" spans="1:15">
      <c r="A809" s="21" t="str">
        <f t="shared" ref="A809:A872" si="154">IF(E809&lt;&gt;"",MONTH(E809),"")</f>
        <v/>
      </c>
      <c r="B809" s="152" t="str">
        <f>IF(AND(MONTH(E809)='IN-NX'!$J$5,'IN-NX'!$D$7=(D809&amp;"/"&amp;C809)),"x","")</f>
        <v/>
      </c>
      <c r="C809" s="149"/>
      <c r="D809" s="149"/>
      <c r="E809" s="45"/>
      <c r="F809" s="40"/>
      <c r="G809" s="16"/>
      <c r="H809" s="154"/>
      <c r="I809" s="35"/>
      <c r="J809" s="12"/>
      <c r="K809" s="12"/>
      <c r="L809" s="12">
        <f t="shared" si="152"/>
        <v>0</v>
      </c>
      <c r="M809" s="287"/>
      <c r="N809" s="12">
        <f t="shared" si="153"/>
        <v>0</v>
      </c>
      <c r="O809" s="12"/>
    </row>
    <row r="810" spans="1:15">
      <c r="A810" s="21" t="str">
        <f t="shared" si="154"/>
        <v/>
      </c>
      <c r="B810" s="152" t="str">
        <f>IF(AND(MONTH(E810)='IN-NX'!$J$5,'IN-NX'!$D$7=(D810&amp;"/"&amp;C810)),"x","")</f>
        <v/>
      </c>
      <c r="C810" s="149"/>
      <c r="D810" s="149"/>
      <c r="E810" s="45"/>
      <c r="F810" s="40"/>
      <c r="G810" s="16"/>
      <c r="H810" s="154"/>
      <c r="I810" s="35"/>
      <c r="J810" s="12"/>
      <c r="K810" s="12"/>
      <c r="L810" s="12">
        <f t="shared" si="152"/>
        <v>0</v>
      </c>
      <c r="M810" s="287"/>
      <c r="N810" s="12">
        <f t="shared" si="153"/>
        <v>0</v>
      </c>
      <c r="O810" s="12"/>
    </row>
    <row r="811" spans="1:15">
      <c r="A811" s="21" t="str">
        <f t="shared" si="154"/>
        <v/>
      </c>
      <c r="B811" s="152" t="str">
        <f>IF(AND(MONTH(E811)='IN-NX'!$J$5,'IN-NX'!$D$7=(D811&amp;"/"&amp;C811)),"x","")</f>
        <v/>
      </c>
      <c r="C811" s="149"/>
      <c r="D811" s="149"/>
      <c r="E811" s="45"/>
      <c r="F811" s="40"/>
      <c r="G811" s="16"/>
      <c r="H811" s="154"/>
      <c r="I811" s="35"/>
      <c r="J811" s="12"/>
      <c r="K811" s="12"/>
      <c r="L811" s="12">
        <f t="shared" si="152"/>
        <v>0</v>
      </c>
      <c r="M811" s="287"/>
      <c r="N811" s="12">
        <f t="shared" si="153"/>
        <v>0</v>
      </c>
      <c r="O811" s="12"/>
    </row>
    <row r="812" spans="1:15">
      <c r="A812" s="21" t="str">
        <f t="shared" si="154"/>
        <v/>
      </c>
      <c r="B812" s="152" t="str">
        <f>IF(AND(MONTH(E812)='IN-NX'!$J$5,'IN-NX'!$D$7=(D812&amp;"/"&amp;C812)),"x","")</f>
        <v/>
      </c>
      <c r="C812" s="149"/>
      <c r="D812" s="149"/>
      <c r="E812" s="45"/>
      <c r="F812" s="40"/>
      <c r="G812" s="16"/>
      <c r="H812" s="154"/>
      <c r="I812" s="35"/>
      <c r="J812" s="12"/>
      <c r="K812" s="12"/>
      <c r="L812" s="12">
        <f t="shared" si="152"/>
        <v>0</v>
      </c>
      <c r="M812" s="287"/>
      <c r="N812" s="12">
        <f t="shared" si="153"/>
        <v>0</v>
      </c>
      <c r="O812" s="12"/>
    </row>
    <row r="813" spans="1:15">
      <c r="A813" s="21" t="str">
        <f t="shared" si="154"/>
        <v/>
      </c>
      <c r="B813" s="152" t="str">
        <f>IF(AND(MONTH(E813)='IN-NX'!$J$5,'IN-NX'!$D$7=(D813&amp;"/"&amp;C813)),"x","")</f>
        <v/>
      </c>
      <c r="C813" s="149"/>
      <c r="D813" s="149"/>
      <c r="E813" s="45"/>
      <c r="F813" s="40"/>
      <c r="G813" s="16"/>
      <c r="H813" s="154"/>
      <c r="I813" s="35"/>
      <c r="J813" s="12"/>
      <c r="K813" s="12"/>
      <c r="L813" s="12">
        <f t="shared" si="152"/>
        <v>0</v>
      </c>
      <c r="M813" s="287"/>
      <c r="N813" s="12">
        <f t="shared" si="153"/>
        <v>0</v>
      </c>
      <c r="O813" s="12"/>
    </row>
    <row r="814" spans="1:15">
      <c r="A814" s="21" t="str">
        <f t="shared" si="154"/>
        <v/>
      </c>
      <c r="B814" s="152" t="str">
        <f>IF(AND(MONTH(E814)='IN-NX'!$J$5,'IN-NX'!$D$7=(D814&amp;"/"&amp;C814)),"x","")</f>
        <v/>
      </c>
      <c r="C814" s="149"/>
      <c r="D814" s="149"/>
      <c r="E814" s="45"/>
      <c r="F814" s="40"/>
      <c r="G814" s="16"/>
      <c r="H814" s="154"/>
      <c r="I814" s="35"/>
      <c r="J814" s="12"/>
      <c r="K814" s="12"/>
      <c r="L814" s="12">
        <f t="shared" si="152"/>
        <v>0</v>
      </c>
      <c r="M814" s="287"/>
      <c r="N814" s="12">
        <f t="shared" si="153"/>
        <v>0</v>
      </c>
      <c r="O814" s="12"/>
    </row>
    <row r="815" spans="1:15">
      <c r="A815" s="21" t="str">
        <f t="shared" si="154"/>
        <v/>
      </c>
      <c r="B815" s="152" t="str">
        <f>IF(AND(MONTH(E815)='IN-NX'!$J$5,'IN-NX'!$D$7=(D815&amp;"/"&amp;C815)),"x","")</f>
        <v/>
      </c>
      <c r="C815" s="149"/>
      <c r="D815" s="149"/>
      <c r="E815" s="45"/>
      <c r="F815" s="40"/>
      <c r="G815" s="16"/>
      <c r="H815" s="154"/>
      <c r="I815" s="35"/>
      <c r="J815" s="12"/>
      <c r="K815" s="12"/>
      <c r="L815" s="12">
        <f t="shared" si="152"/>
        <v>0</v>
      </c>
      <c r="M815" s="287"/>
      <c r="N815" s="12">
        <f t="shared" si="153"/>
        <v>0</v>
      </c>
      <c r="O815" s="12"/>
    </row>
    <row r="816" spans="1:15">
      <c r="A816" s="21" t="str">
        <f t="shared" si="154"/>
        <v/>
      </c>
      <c r="B816" s="152" t="str">
        <f>IF(AND(MONTH(E816)='IN-NX'!$J$5,'IN-NX'!$D$7=(D816&amp;"/"&amp;C816)),"x","")</f>
        <v/>
      </c>
      <c r="C816" s="149"/>
      <c r="D816" s="149"/>
      <c r="E816" s="45"/>
      <c r="F816" s="40"/>
      <c r="G816" s="16"/>
      <c r="H816" s="154"/>
      <c r="I816" s="35"/>
      <c r="J816" s="12"/>
      <c r="K816" s="12"/>
      <c r="L816" s="12">
        <f t="shared" si="152"/>
        <v>0</v>
      </c>
      <c r="M816" s="287"/>
      <c r="N816" s="12">
        <f t="shared" si="153"/>
        <v>0</v>
      </c>
      <c r="O816" s="12"/>
    </row>
    <row r="817" spans="1:15">
      <c r="A817" s="21" t="str">
        <f t="shared" si="154"/>
        <v/>
      </c>
      <c r="B817" s="152" t="str">
        <f>IF(AND(MONTH(E817)='IN-NX'!$J$5,'IN-NX'!$D$7=(D817&amp;"/"&amp;C817)),"x","")</f>
        <v/>
      </c>
      <c r="C817" s="149"/>
      <c r="D817" s="149"/>
      <c r="E817" s="45"/>
      <c r="F817" s="40"/>
      <c r="G817" s="16"/>
      <c r="H817" s="154"/>
      <c r="I817" s="35"/>
      <c r="J817" s="12"/>
      <c r="K817" s="12"/>
      <c r="L817" s="12">
        <f t="shared" ref="L817:L880" si="155">ROUND(J817*K817,0)</f>
        <v>0</v>
      </c>
      <c r="M817" s="287"/>
      <c r="N817" s="12">
        <f t="shared" ref="N817:N880" si="156">ROUND(J817*M817,0)</f>
        <v>0</v>
      </c>
      <c r="O817" s="12"/>
    </row>
    <row r="818" spans="1:15">
      <c r="A818" s="21" t="str">
        <f t="shared" si="154"/>
        <v/>
      </c>
      <c r="B818" s="152" t="str">
        <f>IF(AND(MONTH(E818)='IN-NX'!$J$5,'IN-NX'!$D$7=(D818&amp;"/"&amp;C818)),"x","")</f>
        <v/>
      </c>
      <c r="C818" s="149"/>
      <c r="D818" s="149"/>
      <c r="E818" s="45"/>
      <c r="F818" s="40"/>
      <c r="G818" s="16"/>
      <c r="H818" s="154"/>
      <c r="I818" s="35"/>
      <c r="J818" s="12"/>
      <c r="K818" s="12"/>
      <c r="L818" s="12">
        <f t="shared" si="155"/>
        <v>0</v>
      </c>
      <c r="M818" s="287"/>
      <c r="N818" s="12">
        <f t="shared" si="156"/>
        <v>0</v>
      </c>
      <c r="O818" s="12"/>
    </row>
    <row r="819" spans="1:15">
      <c r="A819" s="21" t="str">
        <f t="shared" si="154"/>
        <v/>
      </c>
      <c r="B819" s="152" t="str">
        <f>IF(AND(MONTH(E819)='IN-NX'!$J$5,'IN-NX'!$D$7=(D819&amp;"/"&amp;C819)),"x","")</f>
        <v/>
      </c>
      <c r="C819" s="149"/>
      <c r="D819" s="149"/>
      <c r="E819" s="45"/>
      <c r="F819" s="40"/>
      <c r="G819" s="16"/>
      <c r="H819" s="154"/>
      <c r="I819" s="35"/>
      <c r="J819" s="12"/>
      <c r="K819" s="12"/>
      <c r="L819" s="12">
        <f t="shared" si="155"/>
        <v>0</v>
      </c>
      <c r="M819" s="287"/>
      <c r="N819" s="12">
        <f t="shared" si="156"/>
        <v>0</v>
      </c>
      <c r="O819" s="12"/>
    </row>
    <row r="820" spans="1:15">
      <c r="A820" s="21" t="str">
        <f t="shared" si="154"/>
        <v/>
      </c>
      <c r="B820" s="152" t="str">
        <f>IF(AND(MONTH(E820)='IN-NX'!$J$5,'IN-NX'!$D$7=(D820&amp;"/"&amp;C820)),"x","")</f>
        <v/>
      </c>
      <c r="C820" s="149"/>
      <c r="D820" s="149"/>
      <c r="E820" s="45"/>
      <c r="F820" s="40"/>
      <c r="G820" s="16"/>
      <c r="H820" s="154"/>
      <c r="I820" s="35"/>
      <c r="J820" s="12"/>
      <c r="K820" s="12"/>
      <c r="L820" s="12">
        <f t="shared" si="155"/>
        <v>0</v>
      </c>
      <c r="M820" s="287"/>
      <c r="N820" s="12">
        <f t="shared" si="156"/>
        <v>0</v>
      </c>
      <c r="O820" s="12"/>
    </row>
    <row r="821" spans="1:15">
      <c r="A821" s="21" t="str">
        <f t="shared" si="154"/>
        <v/>
      </c>
      <c r="B821" s="152" t="str">
        <f>IF(AND(MONTH(E821)='IN-NX'!$J$5,'IN-NX'!$D$7=(D821&amp;"/"&amp;C821)),"x","")</f>
        <v/>
      </c>
      <c r="C821" s="149"/>
      <c r="D821" s="149"/>
      <c r="E821" s="45"/>
      <c r="F821" s="40"/>
      <c r="G821" s="16"/>
      <c r="H821" s="154"/>
      <c r="I821" s="35"/>
      <c r="J821" s="12"/>
      <c r="K821" s="12"/>
      <c r="L821" s="12">
        <f t="shared" si="155"/>
        <v>0</v>
      </c>
      <c r="M821" s="287"/>
      <c r="N821" s="12">
        <f t="shared" si="156"/>
        <v>0</v>
      </c>
      <c r="O821" s="12"/>
    </row>
    <row r="822" spans="1:15">
      <c r="A822" s="21" t="str">
        <f t="shared" si="154"/>
        <v/>
      </c>
      <c r="B822" s="152" t="str">
        <f>IF(AND(MONTH(E822)='IN-NX'!$J$5,'IN-NX'!$D$7=(D822&amp;"/"&amp;C822)),"x","")</f>
        <v/>
      </c>
      <c r="C822" s="149"/>
      <c r="D822" s="149"/>
      <c r="E822" s="45"/>
      <c r="F822" s="40"/>
      <c r="G822" s="16"/>
      <c r="H822" s="154"/>
      <c r="I822" s="35"/>
      <c r="J822" s="12"/>
      <c r="K822" s="12"/>
      <c r="L822" s="12">
        <f t="shared" si="155"/>
        <v>0</v>
      </c>
      <c r="M822" s="287"/>
      <c r="N822" s="12">
        <f t="shared" si="156"/>
        <v>0</v>
      </c>
      <c r="O822" s="12"/>
    </row>
    <row r="823" spans="1:15">
      <c r="A823" s="21" t="str">
        <f t="shared" si="154"/>
        <v/>
      </c>
      <c r="B823" s="152" t="str">
        <f>IF(AND(MONTH(E823)='IN-NX'!$J$5,'IN-NX'!$D$7=(D823&amp;"/"&amp;C823)),"x","")</f>
        <v/>
      </c>
      <c r="C823" s="149"/>
      <c r="D823" s="149"/>
      <c r="E823" s="45"/>
      <c r="F823" s="40"/>
      <c r="G823" s="16"/>
      <c r="H823" s="154"/>
      <c r="I823" s="35"/>
      <c r="J823" s="12"/>
      <c r="K823" s="12"/>
      <c r="L823" s="12">
        <f t="shared" si="155"/>
        <v>0</v>
      </c>
      <c r="M823" s="287"/>
      <c r="N823" s="12">
        <f t="shared" si="156"/>
        <v>0</v>
      </c>
      <c r="O823" s="12"/>
    </row>
    <row r="824" spans="1:15">
      <c r="A824" s="21" t="str">
        <f t="shared" si="154"/>
        <v/>
      </c>
      <c r="B824" s="152" t="str">
        <f>IF(AND(MONTH(E824)='IN-NX'!$J$5,'IN-NX'!$D$7=(D824&amp;"/"&amp;C824)),"x","")</f>
        <v/>
      </c>
      <c r="C824" s="149"/>
      <c r="D824" s="149"/>
      <c r="E824" s="45"/>
      <c r="F824" s="40"/>
      <c r="G824" s="16"/>
      <c r="H824" s="154"/>
      <c r="I824" s="35"/>
      <c r="J824" s="12"/>
      <c r="K824" s="12"/>
      <c r="L824" s="12">
        <f t="shared" si="155"/>
        <v>0</v>
      </c>
      <c r="M824" s="287"/>
      <c r="N824" s="12">
        <f t="shared" si="156"/>
        <v>0</v>
      </c>
      <c r="O824" s="12"/>
    </row>
    <row r="825" spans="1:15">
      <c r="A825" s="21" t="str">
        <f t="shared" si="154"/>
        <v/>
      </c>
      <c r="B825" s="152" t="str">
        <f>IF(AND(MONTH(E825)='IN-NX'!$J$5,'IN-NX'!$D$7=(D825&amp;"/"&amp;C825)),"x","")</f>
        <v/>
      </c>
      <c r="C825" s="149"/>
      <c r="D825" s="149"/>
      <c r="E825" s="45"/>
      <c r="F825" s="40"/>
      <c r="G825" s="16"/>
      <c r="H825" s="154"/>
      <c r="I825" s="35"/>
      <c r="J825" s="12"/>
      <c r="K825" s="12"/>
      <c r="L825" s="12">
        <f t="shared" si="155"/>
        <v>0</v>
      </c>
      <c r="M825" s="287"/>
      <c r="N825" s="12">
        <f t="shared" si="156"/>
        <v>0</v>
      </c>
      <c r="O825" s="12"/>
    </row>
    <row r="826" spans="1:15">
      <c r="A826" s="21" t="str">
        <f t="shared" si="154"/>
        <v/>
      </c>
      <c r="B826" s="152" t="str">
        <f>IF(AND(MONTH(E826)='IN-NX'!$J$5,'IN-NX'!$D$7=(D826&amp;"/"&amp;C826)),"x","")</f>
        <v/>
      </c>
      <c r="C826" s="149"/>
      <c r="D826" s="149"/>
      <c r="E826" s="45"/>
      <c r="F826" s="40"/>
      <c r="G826" s="16"/>
      <c r="H826" s="154"/>
      <c r="I826" s="35"/>
      <c r="J826" s="12"/>
      <c r="K826" s="12"/>
      <c r="L826" s="12">
        <f t="shared" si="155"/>
        <v>0</v>
      </c>
      <c r="M826" s="287"/>
      <c r="N826" s="12">
        <f t="shared" si="156"/>
        <v>0</v>
      </c>
      <c r="O826" s="12"/>
    </row>
    <row r="827" spans="1:15">
      <c r="A827" s="21" t="str">
        <f t="shared" si="154"/>
        <v/>
      </c>
      <c r="B827" s="152" t="str">
        <f>IF(AND(MONTH(E827)='IN-NX'!$J$5,'IN-NX'!$D$7=(D827&amp;"/"&amp;C827)),"x","")</f>
        <v/>
      </c>
      <c r="C827" s="149"/>
      <c r="D827" s="149"/>
      <c r="E827" s="45"/>
      <c r="F827" s="40"/>
      <c r="G827" s="16"/>
      <c r="H827" s="154"/>
      <c r="I827" s="35"/>
      <c r="J827" s="12"/>
      <c r="K827" s="12"/>
      <c r="L827" s="12">
        <f t="shared" si="155"/>
        <v>0</v>
      </c>
      <c r="M827" s="287"/>
      <c r="N827" s="12">
        <f t="shared" si="156"/>
        <v>0</v>
      </c>
      <c r="O827" s="12"/>
    </row>
    <row r="828" spans="1:15">
      <c r="A828" s="21" t="str">
        <f t="shared" si="154"/>
        <v/>
      </c>
      <c r="B828" s="152" t="str">
        <f>IF(AND(MONTH(E828)='IN-NX'!$J$5,'IN-NX'!$D$7=(D828&amp;"/"&amp;C828)),"x","")</f>
        <v/>
      </c>
      <c r="C828" s="149"/>
      <c r="D828" s="149"/>
      <c r="E828" s="45"/>
      <c r="F828" s="40"/>
      <c r="G828" s="16"/>
      <c r="H828" s="154"/>
      <c r="I828" s="35"/>
      <c r="J828" s="12"/>
      <c r="K828" s="12"/>
      <c r="L828" s="12">
        <f t="shared" si="155"/>
        <v>0</v>
      </c>
      <c r="M828" s="287"/>
      <c r="N828" s="12">
        <f t="shared" si="156"/>
        <v>0</v>
      </c>
      <c r="O828" s="12"/>
    </row>
    <row r="829" spans="1:15">
      <c r="A829" s="21" t="str">
        <f t="shared" si="154"/>
        <v/>
      </c>
      <c r="B829" s="152" t="str">
        <f>IF(AND(MONTH(E829)='IN-NX'!$J$5,'IN-NX'!$D$7=(D829&amp;"/"&amp;C829)),"x","")</f>
        <v/>
      </c>
      <c r="C829" s="149"/>
      <c r="D829" s="149"/>
      <c r="E829" s="45"/>
      <c r="F829" s="40"/>
      <c r="G829" s="16"/>
      <c r="H829" s="154"/>
      <c r="I829" s="35"/>
      <c r="J829" s="12"/>
      <c r="K829" s="12"/>
      <c r="L829" s="12">
        <f t="shared" si="155"/>
        <v>0</v>
      </c>
      <c r="M829" s="287"/>
      <c r="N829" s="12">
        <f t="shared" si="156"/>
        <v>0</v>
      </c>
      <c r="O829" s="12"/>
    </row>
    <row r="830" spans="1:15">
      <c r="A830" s="21" t="str">
        <f t="shared" si="154"/>
        <v/>
      </c>
      <c r="B830" s="152" t="str">
        <f>IF(AND(MONTH(E830)='IN-NX'!$J$5,'IN-NX'!$D$7=(D830&amp;"/"&amp;C830)),"x","")</f>
        <v/>
      </c>
      <c r="C830" s="149"/>
      <c r="D830" s="149"/>
      <c r="E830" s="45"/>
      <c r="F830" s="40"/>
      <c r="G830" s="16"/>
      <c r="H830" s="154"/>
      <c r="I830" s="35"/>
      <c r="J830" s="12"/>
      <c r="K830" s="12"/>
      <c r="L830" s="12">
        <f t="shared" si="155"/>
        <v>0</v>
      </c>
      <c r="M830" s="287"/>
      <c r="N830" s="12">
        <f t="shared" si="156"/>
        <v>0</v>
      </c>
      <c r="O830" s="12"/>
    </row>
    <row r="831" spans="1:15">
      <c r="A831" s="21" t="str">
        <f t="shared" si="154"/>
        <v/>
      </c>
      <c r="B831" s="152" t="str">
        <f>IF(AND(MONTH(E831)='IN-NX'!$J$5,'IN-NX'!$D$7=(D831&amp;"/"&amp;C831)),"x","")</f>
        <v/>
      </c>
      <c r="C831" s="149"/>
      <c r="D831" s="149"/>
      <c r="E831" s="45"/>
      <c r="F831" s="40"/>
      <c r="G831" s="16"/>
      <c r="H831" s="154"/>
      <c r="I831" s="35"/>
      <c r="J831" s="12"/>
      <c r="K831" s="12"/>
      <c r="L831" s="12">
        <f t="shared" si="155"/>
        <v>0</v>
      </c>
      <c r="M831" s="287"/>
      <c r="N831" s="12">
        <f t="shared" si="156"/>
        <v>0</v>
      </c>
      <c r="O831" s="12"/>
    </row>
    <row r="832" spans="1:15">
      <c r="A832" s="21" t="str">
        <f t="shared" si="154"/>
        <v/>
      </c>
      <c r="B832" s="152" t="str">
        <f>IF(AND(MONTH(E832)='IN-NX'!$J$5,'IN-NX'!$D$7=(D832&amp;"/"&amp;C832)),"x","")</f>
        <v/>
      </c>
      <c r="C832" s="149"/>
      <c r="D832" s="149"/>
      <c r="E832" s="45"/>
      <c r="F832" s="40"/>
      <c r="G832" s="16"/>
      <c r="H832" s="154"/>
      <c r="I832" s="35"/>
      <c r="J832" s="12"/>
      <c r="K832" s="12"/>
      <c r="L832" s="12">
        <f t="shared" si="155"/>
        <v>0</v>
      </c>
      <c r="M832" s="287"/>
      <c r="N832" s="12">
        <f t="shared" si="156"/>
        <v>0</v>
      </c>
      <c r="O832" s="12"/>
    </row>
    <row r="833" spans="1:15">
      <c r="A833" s="21" t="str">
        <f t="shared" si="154"/>
        <v/>
      </c>
      <c r="B833" s="152" t="str">
        <f>IF(AND(MONTH(E833)='IN-NX'!$J$5,'IN-NX'!$D$7=(D833&amp;"/"&amp;C833)),"x","")</f>
        <v/>
      </c>
      <c r="C833" s="149"/>
      <c r="D833" s="149"/>
      <c r="E833" s="45"/>
      <c r="F833" s="40"/>
      <c r="G833" s="16"/>
      <c r="H833" s="154"/>
      <c r="I833" s="35"/>
      <c r="J833" s="12"/>
      <c r="K833" s="12"/>
      <c r="L833" s="12">
        <f t="shared" si="155"/>
        <v>0</v>
      </c>
      <c r="M833" s="287"/>
      <c r="N833" s="12">
        <f t="shared" si="156"/>
        <v>0</v>
      </c>
      <c r="O833" s="12"/>
    </row>
    <row r="834" spans="1:15">
      <c r="A834" s="21" t="str">
        <f t="shared" si="154"/>
        <v/>
      </c>
      <c r="B834" s="152" t="str">
        <f>IF(AND(MONTH(E834)='IN-NX'!$J$5,'IN-NX'!$D$7=(D834&amp;"/"&amp;C834)),"x","")</f>
        <v/>
      </c>
      <c r="C834" s="149"/>
      <c r="D834" s="149"/>
      <c r="E834" s="45"/>
      <c r="F834" s="40"/>
      <c r="G834" s="16"/>
      <c r="H834" s="154"/>
      <c r="I834" s="35"/>
      <c r="J834" s="12"/>
      <c r="K834" s="12"/>
      <c r="L834" s="12">
        <f t="shared" si="155"/>
        <v>0</v>
      </c>
      <c r="M834" s="287"/>
      <c r="N834" s="12">
        <f t="shared" si="156"/>
        <v>0</v>
      </c>
      <c r="O834" s="12"/>
    </row>
    <row r="835" spans="1:15">
      <c r="A835" s="21" t="str">
        <f t="shared" si="154"/>
        <v/>
      </c>
      <c r="B835" s="152" t="str">
        <f>IF(AND(MONTH(E835)='IN-NX'!$J$5,'IN-NX'!$D$7=(D835&amp;"/"&amp;C835)),"x","")</f>
        <v/>
      </c>
      <c r="C835" s="149"/>
      <c r="D835" s="149"/>
      <c r="E835" s="45"/>
      <c r="F835" s="40"/>
      <c r="G835" s="16"/>
      <c r="H835" s="154"/>
      <c r="I835" s="35"/>
      <c r="J835" s="12"/>
      <c r="K835" s="12"/>
      <c r="L835" s="12">
        <f t="shared" si="155"/>
        <v>0</v>
      </c>
      <c r="M835" s="287"/>
      <c r="N835" s="12">
        <f t="shared" si="156"/>
        <v>0</v>
      </c>
      <c r="O835" s="12"/>
    </row>
    <row r="836" spans="1:15">
      <c r="A836" s="21" t="str">
        <f t="shared" si="154"/>
        <v/>
      </c>
      <c r="B836" s="152" t="str">
        <f>IF(AND(MONTH(E836)='IN-NX'!$J$5,'IN-NX'!$D$7=(D836&amp;"/"&amp;C836)),"x","")</f>
        <v/>
      </c>
      <c r="C836" s="149"/>
      <c r="D836" s="149"/>
      <c r="E836" s="45"/>
      <c r="F836" s="40"/>
      <c r="G836" s="16"/>
      <c r="H836" s="154"/>
      <c r="I836" s="35"/>
      <c r="J836" s="12"/>
      <c r="K836" s="12"/>
      <c r="L836" s="12">
        <f t="shared" si="155"/>
        <v>0</v>
      </c>
      <c r="M836" s="287"/>
      <c r="N836" s="12">
        <f t="shared" si="156"/>
        <v>0</v>
      </c>
      <c r="O836" s="12"/>
    </row>
    <row r="837" spans="1:15">
      <c r="A837" s="21" t="str">
        <f t="shared" si="154"/>
        <v/>
      </c>
      <c r="B837" s="152" t="str">
        <f>IF(AND(MONTH(E837)='IN-NX'!$J$5,'IN-NX'!$D$7=(D837&amp;"/"&amp;C837)),"x","")</f>
        <v/>
      </c>
      <c r="C837" s="149"/>
      <c r="D837" s="149"/>
      <c r="E837" s="45"/>
      <c r="F837" s="40"/>
      <c r="G837" s="16"/>
      <c r="H837" s="154"/>
      <c r="I837" s="35"/>
      <c r="J837" s="12"/>
      <c r="K837" s="12"/>
      <c r="L837" s="12">
        <f t="shared" si="155"/>
        <v>0</v>
      </c>
      <c r="M837" s="287"/>
      <c r="N837" s="12">
        <f t="shared" si="156"/>
        <v>0</v>
      </c>
      <c r="O837" s="12"/>
    </row>
    <row r="838" spans="1:15">
      <c r="A838" s="21" t="str">
        <f t="shared" si="154"/>
        <v/>
      </c>
      <c r="B838" s="152" t="str">
        <f>IF(AND(MONTH(E838)='IN-NX'!$J$5,'IN-NX'!$D$7=(D838&amp;"/"&amp;C838)),"x","")</f>
        <v/>
      </c>
      <c r="C838" s="149"/>
      <c r="D838" s="149"/>
      <c r="E838" s="45"/>
      <c r="F838" s="40"/>
      <c r="G838" s="16"/>
      <c r="H838" s="154"/>
      <c r="I838" s="35"/>
      <c r="J838" s="12"/>
      <c r="K838" s="12"/>
      <c r="L838" s="12">
        <f t="shared" si="155"/>
        <v>0</v>
      </c>
      <c r="M838" s="287"/>
      <c r="N838" s="12">
        <f t="shared" si="156"/>
        <v>0</v>
      </c>
      <c r="O838" s="12"/>
    </row>
    <row r="839" spans="1:15">
      <c r="A839" s="21" t="str">
        <f t="shared" si="154"/>
        <v/>
      </c>
      <c r="B839" s="152" t="str">
        <f>IF(AND(MONTH(E839)='IN-NX'!$J$5,'IN-NX'!$D$7=(D839&amp;"/"&amp;C839)),"x","")</f>
        <v/>
      </c>
      <c r="C839" s="149"/>
      <c r="D839" s="149"/>
      <c r="E839" s="45"/>
      <c r="F839" s="40"/>
      <c r="G839" s="16"/>
      <c r="H839" s="154"/>
      <c r="I839" s="35"/>
      <c r="J839" s="12"/>
      <c r="K839" s="12"/>
      <c r="L839" s="12">
        <f t="shared" si="155"/>
        <v>0</v>
      </c>
      <c r="M839" s="287"/>
      <c r="N839" s="12">
        <f t="shared" si="156"/>
        <v>0</v>
      </c>
      <c r="O839" s="12"/>
    </row>
    <row r="840" spans="1:15">
      <c r="A840" s="21" t="str">
        <f t="shared" si="154"/>
        <v/>
      </c>
      <c r="B840" s="152" t="str">
        <f>IF(AND(MONTH(E840)='IN-NX'!$J$5,'IN-NX'!$D$7=(D840&amp;"/"&amp;C840)),"x","")</f>
        <v/>
      </c>
      <c r="C840" s="149"/>
      <c r="D840" s="149"/>
      <c r="E840" s="45"/>
      <c r="F840" s="40"/>
      <c r="G840" s="16"/>
      <c r="H840" s="154"/>
      <c r="I840" s="35"/>
      <c r="J840" s="12"/>
      <c r="K840" s="12"/>
      <c r="L840" s="12">
        <f t="shared" si="155"/>
        <v>0</v>
      </c>
      <c r="M840" s="287"/>
      <c r="N840" s="12">
        <f t="shared" si="156"/>
        <v>0</v>
      </c>
      <c r="O840" s="12"/>
    </row>
    <row r="841" spans="1:15">
      <c r="A841" s="21" t="str">
        <f t="shared" si="154"/>
        <v/>
      </c>
      <c r="B841" s="152" t="str">
        <f>IF(AND(MONTH(E841)='IN-NX'!$J$5,'IN-NX'!$D$7=(D841&amp;"/"&amp;C841)),"x","")</f>
        <v/>
      </c>
      <c r="C841" s="149"/>
      <c r="D841" s="149"/>
      <c r="E841" s="45"/>
      <c r="F841" s="40"/>
      <c r="G841" s="16"/>
      <c r="H841" s="154"/>
      <c r="I841" s="35"/>
      <c r="J841" s="12"/>
      <c r="K841" s="12"/>
      <c r="L841" s="12">
        <f t="shared" si="155"/>
        <v>0</v>
      </c>
      <c r="M841" s="287"/>
      <c r="N841" s="12">
        <f t="shared" si="156"/>
        <v>0</v>
      </c>
      <c r="O841" s="12"/>
    </row>
    <row r="842" spans="1:15">
      <c r="A842" s="21" t="str">
        <f t="shared" si="154"/>
        <v/>
      </c>
      <c r="B842" s="152" t="str">
        <f>IF(AND(MONTH(E842)='IN-NX'!$J$5,'IN-NX'!$D$7=(D842&amp;"/"&amp;C842)),"x","")</f>
        <v/>
      </c>
      <c r="C842" s="149"/>
      <c r="D842" s="149"/>
      <c r="E842" s="45"/>
      <c r="F842" s="40"/>
      <c r="G842" s="16"/>
      <c r="H842" s="154"/>
      <c r="I842" s="35"/>
      <c r="J842" s="12"/>
      <c r="K842" s="12"/>
      <c r="L842" s="12">
        <f t="shared" si="155"/>
        <v>0</v>
      </c>
      <c r="M842" s="287"/>
      <c r="N842" s="12">
        <f t="shared" si="156"/>
        <v>0</v>
      </c>
      <c r="O842" s="12"/>
    </row>
    <row r="843" spans="1:15">
      <c r="A843" s="21" t="str">
        <f t="shared" si="154"/>
        <v/>
      </c>
      <c r="B843" s="152" t="str">
        <f>IF(AND(MONTH(E843)='IN-NX'!$J$5,'IN-NX'!$D$7=(D843&amp;"/"&amp;C843)),"x","")</f>
        <v/>
      </c>
      <c r="C843" s="149"/>
      <c r="D843" s="149"/>
      <c r="E843" s="45"/>
      <c r="F843" s="40"/>
      <c r="G843" s="16"/>
      <c r="H843" s="154"/>
      <c r="I843" s="35"/>
      <c r="J843" s="12"/>
      <c r="K843" s="12"/>
      <c r="L843" s="12">
        <f t="shared" si="155"/>
        <v>0</v>
      </c>
      <c r="M843" s="287"/>
      <c r="N843" s="12">
        <f t="shared" si="156"/>
        <v>0</v>
      </c>
      <c r="O843" s="12"/>
    </row>
    <row r="844" spans="1:15">
      <c r="A844" s="21" t="str">
        <f t="shared" si="154"/>
        <v/>
      </c>
      <c r="B844" s="152" t="str">
        <f>IF(AND(MONTH(E844)='IN-NX'!$J$5,'IN-NX'!$D$7=(D844&amp;"/"&amp;C844)),"x","")</f>
        <v/>
      </c>
      <c r="C844" s="149"/>
      <c r="D844" s="149"/>
      <c r="E844" s="45"/>
      <c r="F844" s="40"/>
      <c r="G844" s="16"/>
      <c r="H844" s="154"/>
      <c r="I844" s="35"/>
      <c r="J844" s="12"/>
      <c r="K844" s="12"/>
      <c r="L844" s="12">
        <f t="shared" si="155"/>
        <v>0</v>
      </c>
      <c r="M844" s="287"/>
      <c r="N844" s="12">
        <f t="shared" si="156"/>
        <v>0</v>
      </c>
      <c r="O844" s="12"/>
    </row>
    <row r="845" spans="1:15">
      <c r="A845" s="21" t="str">
        <f t="shared" si="154"/>
        <v/>
      </c>
      <c r="B845" s="152" t="str">
        <f>IF(AND(MONTH(E845)='IN-NX'!$J$5,'IN-NX'!$D$7=(D845&amp;"/"&amp;C845)),"x","")</f>
        <v/>
      </c>
      <c r="C845" s="149"/>
      <c r="D845" s="149"/>
      <c r="E845" s="45"/>
      <c r="F845" s="40"/>
      <c r="G845" s="16"/>
      <c r="H845" s="154"/>
      <c r="I845" s="35"/>
      <c r="J845" s="12"/>
      <c r="K845" s="12"/>
      <c r="L845" s="12">
        <f t="shared" si="155"/>
        <v>0</v>
      </c>
      <c r="M845" s="287"/>
      <c r="N845" s="12">
        <f t="shared" si="156"/>
        <v>0</v>
      </c>
      <c r="O845" s="12"/>
    </row>
    <row r="846" spans="1:15">
      <c r="A846" s="21" t="str">
        <f t="shared" si="154"/>
        <v/>
      </c>
      <c r="B846" s="152" t="str">
        <f>IF(AND(MONTH(E846)='IN-NX'!$J$5,'IN-NX'!$D$7=(D846&amp;"/"&amp;C846)),"x","")</f>
        <v/>
      </c>
      <c r="C846" s="149"/>
      <c r="D846" s="149"/>
      <c r="E846" s="45"/>
      <c r="F846" s="40"/>
      <c r="G846" s="16"/>
      <c r="H846" s="154"/>
      <c r="I846" s="35"/>
      <c r="J846" s="12"/>
      <c r="K846" s="12"/>
      <c r="L846" s="12">
        <f t="shared" si="155"/>
        <v>0</v>
      </c>
      <c r="M846" s="287"/>
      <c r="N846" s="12">
        <f t="shared" si="156"/>
        <v>0</v>
      </c>
      <c r="O846" s="12"/>
    </row>
    <row r="847" spans="1:15">
      <c r="A847" s="21" t="str">
        <f t="shared" si="154"/>
        <v/>
      </c>
      <c r="B847" s="152" t="str">
        <f>IF(AND(MONTH(E847)='IN-NX'!$J$5,'IN-NX'!$D$7=(D847&amp;"/"&amp;C847)),"x","")</f>
        <v/>
      </c>
      <c r="C847" s="149"/>
      <c r="D847" s="149"/>
      <c r="E847" s="45"/>
      <c r="F847" s="40"/>
      <c r="G847" s="16"/>
      <c r="H847" s="154"/>
      <c r="I847" s="35"/>
      <c r="J847" s="12"/>
      <c r="K847" s="12"/>
      <c r="L847" s="12">
        <f t="shared" si="155"/>
        <v>0</v>
      </c>
      <c r="M847" s="287"/>
      <c r="N847" s="12">
        <f t="shared" si="156"/>
        <v>0</v>
      </c>
      <c r="O847" s="12"/>
    </row>
    <row r="848" spans="1:15">
      <c r="A848" s="21" t="str">
        <f t="shared" si="154"/>
        <v/>
      </c>
      <c r="B848" s="152" t="str">
        <f>IF(AND(MONTH(E848)='IN-NX'!$J$5,'IN-NX'!$D$7=(D848&amp;"/"&amp;C848)),"x","")</f>
        <v/>
      </c>
      <c r="C848" s="149"/>
      <c r="D848" s="149"/>
      <c r="E848" s="45"/>
      <c r="F848" s="40"/>
      <c r="G848" s="16"/>
      <c r="H848" s="154"/>
      <c r="I848" s="35"/>
      <c r="J848" s="12"/>
      <c r="K848" s="12"/>
      <c r="L848" s="12">
        <f t="shared" si="155"/>
        <v>0</v>
      </c>
      <c r="M848" s="287"/>
      <c r="N848" s="12">
        <f t="shared" si="156"/>
        <v>0</v>
      </c>
      <c r="O848" s="12"/>
    </row>
    <row r="849" spans="1:15">
      <c r="A849" s="21" t="str">
        <f t="shared" si="154"/>
        <v/>
      </c>
      <c r="B849" s="152" t="str">
        <f>IF(AND(MONTH(E849)='IN-NX'!$J$5,'IN-NX'!$D$7=(D849&amp;"/"&amp;C849)),"x","")</f>
        <v/>
      </c>
      <c r="C849" s="149"/>
      <c r="D849" s="149"/>
      <c r="E849" s="45"/>
      <c r="F849" s="40"/>
      <c r="G849" s="16"/>
      <c r="H849" s="154"/>
      <c r="I849" s="35"/>
      <c r="J849" s="12"/>
      <c r="K849" s="12"/>
      <c r="L849" s="12">
        <f t="shared" si="155"/>
        <v>0</v>
      </c>
      <c r="M849" s="287"/>
      <c r="N849" s="12">
        <f t="shared" si="156"/>
        <v>0</v>
      </c>
      <c r="O849" s="12"/>
    </row>
    <row r="850" spans="1:15">
      <c r="A850" s="21" t="str">
        <f t="shared" si="154"/>
        <v/>
      </c>
      <c r="B850" s="152" t="str">
        <f>IF(AND(MONTH(E850)='IN-NX'!$J$5,'IN-NX'!$D$7=(D850&amp;"/"&amp;C850)),"x","")</f>
        <v/>
      </c>
      <c r="C850" s="149"/>
      <c r="D850" s="149"/>
      <c r="E850" s="45"/>
      <c r="F850" s="40"/>
      <c r="G850" s="16"/>
      <c r="H850" s="154"/>
      <c r="I850" s="35"/>
      <c r="J850" s="12"/>
      <c r="K850" s="12"/>
      <c r="L850" s="12">
        <f t="shared" si="155"/>
        <v>0</v>
      </c>
      <c r="M850" s="287"/>
      <c r="N850" s="12">
        <f t="shared" si="156"/>
        <v>0</v>
      </c>
      <c r="O850" s="12"/>
    </row>
    <row r="851" spans="1:15">
      <c r="A851" s="21" t="str">
        <f t="shared" si="154"/>
        <v/>
      </c>
      <c r="B851" s="152" t="str">
        <f>IF(AND(MONTH(E851)='IN-NX'!$J$5,'IN-NX'!$D$7=(D851&amp;"/"&amp;C851)),"x","")</f>
        <v/>
      </c>
      <c r="C851" s="149"/>
      <c r="D851" s="149"/>
      <c r="E851" s="45"/>
      <c r="F851" s="40"/>
      <c r="G851" s="16"/>
      <c r="H851" s="154"/>
      <c r="I851" s="35"/>
      <c r="J851" s="12"/>
      <c r="K851" s="12"/>
      <c r="L851" s="12">
        <f t="shared" si="155"/>
        <v>0</v>
      </c>
      <c r="M851" s="287"/>
      <c r="N851" s="12">
        <f t="shared" si="156"/>
        <v>0</v>
      </c>
      <c r="O851" s="12"/>
    </row>
    <row r="852" spans="1:15">
      <c r="A852" s="21" t="str">
        <f t="shared" si="154"/>
        <v/>
      </c>
      <c r="B852" s="152" t="str">
        <f>IF(AND(MONTH(E852)='IN-NX'!$J$5,'IN-NX'!$D$7=(D852&amp;"/"&amp;C852)),"x","")</f>
        <v/>
      </c>
      <c r="C852" s="149"/>
      <c r="D852" s="149"/>
      <c r="E852" s="45"/>
      <c r="F852" s="40"/>
      <c r="G852" s="16"/>
      <c r="H852" s="154"/>
      <c r="I852" s="35"/>
      <c r="J852" s="12"/>
      <c r="K852" s="12"/>
      <c r="L852" s="12">
        <f t="shared" si="155"/>
        <v>0</v>
      </c>
      <c r="M852" s="287"/>
      <c r="N852" s="12">
        <f t="shared" si="156"/>
        <v>0</v>
      </c>
      <c r="O852" s="12"/>
    </row>
    <row r="853" spans="1:15">
      <c r="A853" s="21" t="str">
        <f t="shared" si="154"/>
        <v/>
      </c>
      <c r="B853" s="152" t="str">
        <f>IF(AND(MONTH(E853)='IN-NX'!$J$5,'IN-NX'!$D$7=(D853&amp;"/"&amp;C853)),"x","")</f>
        <v/>
      </c>
      <c r="C853" s="149"/>
      <c r="D853" s="149"/>
      <c r="E853" s="45"/>
      <c r="F853" s="40"/>
      <c r="G853" s="16"/>
      <c r="H853" s="154"/>
      <c r="I853" s="35"/>
      <c r="J853" s="12"/>
      <c r="K853" s="12"/>
      <c r="L853" s="12">
        <f t="shared" si="155"/>
        <v>0</v>
      </c>
      <c r="M853" s="287"/>
      <c r="N853" s="12">
        <f t="shared" si="156"/>
        <v>0</v>
      </c>
      <c r="O853" s="12"/>
    </row>
    <row r="854" spans="1:15">
      <c r="A854" s="21" t="str">
        <f t="shared" si="154"/>
        <v/>
      </c>
      <c r="B854" s="152" t="str">
        <f>IF(AND(MONTH(E854)='IN-NX'!$J$5,'IN-NX'!$D$7=(D854&amp;"/"&amp;C854)),"x","")</f>
        <v/>
      </c>
      <c r="C854" s="149"/>
      <c r="D854" s="149"/>
      <c r="E854" s="45"/>
      <c r="F854" s="40"/>
      <c r="G854" s="16"/>
      <c r="H854" s="154"/>
      <c r="I854" s="35"/>
      <c r="J854" s="12"/>
      <c r="K854" s="12"/>
      <c r="L854" s="12">
        <f t="shared" si="155"/>
        <v>0</v>
      </c>
      <c r="M854" s="287"/>
      <c r="N854" s="12">
        <f t="shared" si="156"/>
        <v>0</v>
      </c>
      <c r="O854" s="12"/>
    </row>
    <row r="855" spans="1:15">
      <c r="A855" s="21" t="str">
        <f t="shared" si="154"/>
        <v/>
      </c>
      <c r="B855" s="152" t="str">
        <f>IF(AND(MONTH(E855)='IN-NX'!$J$5,'IN-NX'!$D$7=(D855&amp;"/"&amp;C855)),"x","")</f>
        <v/>
      </c>
      <c r="C855" s="149"/>
      <c r="D855" s="149"/>
      <c r="E855" s="45"/>
      <c r="F855" s="40"/>
      <c r="G855" s="16"/>
      <c r="H855" s="154"/>
      <c r="I855" s="35"/>
      <c r="J855" s="12"/>
      <c r="K855" s="12"/>
      <c r="L855" s="12">
        <f t="shared" si="155"/>
        <v>0</v>
      </c>
      <c r="M855" s="287"/>
      <c r="N855" s="12">
        <f t="shared" si="156"/>
        <v>0</v>
      </c>
      <c r="O855" s="12"/>
    </row>
    <row r="856" spans="1:15">
      <c r="A856" s="21" t="str">
        <f t="shared" si="154"/>
        <v/>
      </c>
      <c r="B856" s="152" t="str">
        <f>IF(AND(MONTH(E856)='IN-NX'!$J$5,'IN-NX'!$D$7=(D856&amp;"/"&amp;C856)),"x","")</f>
        <v/>
      </c>
      <c r="C856" s="149"/>
      <c r="D856" s="149"/>
      <c r="E856" s="45"/>
      <c r="F856" s="40"/>
      <c r="G856" s="16"/>
      <c r="H856" s="154"/>
      <c r="I856" s="35"/>
      <c r="J856" s="12"/>
      <c r="K856" s="12"/>
      <c r="L856" s="12">
        <f t="shared" si="155"/>
        <v>0</v>
      </c>
      <c r="M856" s="287"/>
      <c r="N856" s="12">
        <f t="shared" si="156"/>
        <v>0</v>
      </c>
      <c r="O856" s="12"/>
    </row>
    <row r="857" spans="1:15">
      <c r="A857" s="21" t="str">
        <f t="shared" si="154"/>
        <v/>
      </c>
      <c r="B857" s="152" t="str">
        <f>IF(AND(MONTH(E857)='IN-NX'!$J$5,'IN-NX'!$D$7=(D857&amp;"/"&amp;C857)),"x","")</f>
        <v/>
      </c>
      <c r="C857" s="149"/>
      <c r="D857" s="149"/>
      <c r="E857" s="45"/>
      <c r="F857" s="40"/>
      <c r="G857" s="16"/>
      <c r="H857" s="154"/>
      <c r="I857" s="35"/>
      <c r="J857" s="12"/>
      <c r="K857" s="12"/>
      <c r="L857" s="12">
        <f t="shared" si="155"/>
        <v>0</v>
      </c>
      <c r="M857" s="287"/>
      <c r="N857" s="12">
        <f t="shared" si="156"/>
        <v>0</v>
      </c>
      <c r="O857" s="12"/>
    </row>
    <row r="858" spans="1:15">
      <c r="A858" s="21" t="str">
        <f t="shared" si="154"/>
        <v/>
      </c>
      <c r="B858" s="152" t="str">
        <f>IF(AND(MONTH(E858)='IN-NX'!$J$5,'IN-NX'!$D$7=(D858&amp;"/"&amp;C858)),"x","")</f>
        <v/>
      </c>
      <c r="C858" s="149"/>
      <c r="D858" s="149"/>
      <c r="E858" s="45"/>
      <c r="F858" s="40"/>
      <c r="G858" s="16"/>
      <c r="H858" s="154"/>
      <c r="I858" s="35"/>
      <c r="J858" s="12"/>
      <c r="K858" s="12"/>
      <c r="L858" s="12">
        <f t="shared" si="155"/>
        <v>0</v>
      </c>
      <c r="M858" s="287"/>
      <c r="N858" s="12">
        <f t="shared" si="156"/>
        <v>0</v>
      </c>
      <c r="O858" s="12"/>
    </row>
    <row r="859" spans="1:15">
      <c r="A859" s="21" t="str">
        <f t="shared" si="154"/>
        <v/>
      </c>
      <c r="B859" s="152" t="str">
        <f>IF(AND(MONTH(E859)='IN-NX'!$J$5,'IN-NX'!$D$7=(D859&amp;"/"&amp;C859)),"x","")</f>
        <v/>
      </c>
      <c r="C859" s="149"/>
      <c r="D859" s="149"/>
      <c r="E859" s="45"/>
      <c r="F859" s="40"/>
      <c r="G859" s="16"/>
      <c r="H859" s="154"/>
      <c r="I859" s="35"/>
      <c r="J859" s="12"/>
      <c r="K859" s="12"/>
      <c r="L859" s="12">
        <f t="shared" si="155"/>
        <v>0</v>
      </c>
      <c r="M859" s="287"/>
      <c r="N859" s="12">
        <f t="shared" si="156"/>
        <v>0</v>
      </c>
      <c r="O859" s="12"/>
    </row>
    <row r="860" spans="1:15">
      <c r="A860" s="21" t="str">
        <f t="shared" si="154"/>
        <v/>
      </c>
      <c r="B860" s="152" t="str">
        <f>IF(AND(MONTH(E860)='IN-NX'!$J$5,'IN-NX'!$D$7=(D860&amp;"/"&amp;C860)),"x","")</f>
        <v/>
      </c>
      <c r="C860" s="149"/>
      <c r="D860" s="149"/>
      <c r="E860" s="45"/>
      <c r="F860" s="40"/>
      <c r="G860" s="16"/>
      <c r="H860" s="154"/>
      <c r="I860" s="35"/>
      <c r="J860" s="12"/>
      <c r="K860" s="12"/>
      <c r="L860" s="12">
        <f t="shared" si="155"/>
        <v>0</v>
      </c>
      <c r="M860" s="287"/>
      <c r="N860" s="12">
        <f t="shared" si="156"/>
        <v>0</v>
      </c>
      <c r="O860" s="12"/>
    </row>
    <row r="861" spans="1:15">
      <c r="A861" s="21" t="str">
        <f t="shared" si="154"/>
        <v/>
      </c>
      <c r="B861" s="152" t="str">
        <f>IF(AND(MONTH(E861)='IN-NX'!$J$5,'IN-NX'!$D$7=(D861&amp;"/"&amp;C861)),"x","")</f>
        <v/>
      </c>
      <c r="C861" s="149"/>
      <c r="D861" s="149"/>
      <c r="E861" s="45"/>
      <c r="F861" s="40"/>
      <c r="G861" s="16"/>
      <c r="H861" s="154"/>
      <c r="I861" s="35"/>
      <c r="J861" s="12"/>
      <c r="K861" s="12"/>
      <c r="L861" s="12">
        <f t="shared" si="155"/>
        <v>0</v>
      </c>
      <c r="M861" s="287"/>
      <c r="N861" s="12">
        <f t="shared" si="156"/>
        <v>0</v>
      </c>
      <c r="O861" s="12"/>
    </row>
    <row r="862" spans="1:15">
      <c r="A862" s="21" t="str">
        <f t="shared" si="154"/>
        <v/>
      </c>
      <c r="B862" s="152" t="str">
        <f>IF(AND(MONTH(E862)='IN-NX'!$J$5,'IN-NX'!$D$7=(D862&amp;"/"&amp;C862)),"x","")</f>
        <v/>
      </c>
      <c r="C862" s="149"/>
      <c r="D862" s="149"/>
      <c r="E862" s="45"/>
      <c r="F862" s="40"/>
      <c r="G862" s="16"/>
      <c r="H862" s="154"/>
      <c r="I862" s="35"/>
      <c r="J862" s="12"/>
      <c r="K862" s="12"/>
      <c r="L862" s="12">
        <f t="shared" si="155"/>
        <v>0</v>
      </c>
      <c r="M862" s="287"/>
      <c r="N862" s="12">
        <f t="shared" si="156"/>
        <v>0</v>
      </c>
      <c r="O862" s="12"/>
    </row>
    <row r="863" spans="1:15">
      <c r="A863" s="21" t="str">
        <f t="shared" si="154"/>
        <v/>
      </c>
      <c r="B863" s="152" t="str">
        <f>IF(AND(MONTH(E863)='IN-NX'!$J$5,'IN-NX'!$D$7=(D863&amp;"/"&amp;C863)),"x","")</f>
        <v/>
      </c>
      <c r="C863" s="149"/>
      <c r="D863" s="149"/>
      <c r="E863" s="45"/>
      <c r="F863" s="40"/>
      <c r="G863" s="16"/>
      <c r="H863" s="154"/>
      <c r="I863" s="35"/>
      <c r="J863" s="12"/>
      <c r="K863" s="12"/>
      <c r="L863" s="12">
        <f t="shared" si="155"/>
        <v>0</v>
      </c>
      <c r="M863" s="287"/>
      <c r="N863" s="12">
        <f t="shared" si="156"/>
        <v>0</v>
      </c>
      <c r="O863" s="12"/>
    </row>
    <row r="864" spans="1:15">
      <c r="A864" s="21" t="str">
        <f t="shared" si="154"/>
        <v/>
      </c>
      <c r="B864" s="152" t="str">
        <f>IF(AND(MONTH(E864)='IN-NX'!$J$5,'IN-NX'!$D$7=(D864&amp;"/"&amp;C864)),"x","")</f>
        <v/>
      </c>
      <c r="C864" s="149"/>
      <c r="D864" s="149"/>
      <c r="E864" s="45"/>
      <c r="F864" s="40"/>
      <c r="G864" s="16"/>
      <c r="H864" s="154"/>
      <c r="I864" s="35"/>
      <c r="J864" s="12"/>
      <c r="K864" s="12"/>
      <c r="L864" s="12">
        <f t="shared" si="155"/>
        <v>0</v>
      </c>
      <c r="M864" s="287"/>
      <c r="N864" s="12">
        <f t="shared" si="156"/>
        <v>0</v>
      </c>
      <c r="O864" s="12"/>
    </row>
    <row r="865" spans="1:15">
      <c r="A865" s="21" t="str">
        <f t="shared" si="154"/>
        <v/>
      </c>
      <c r="B865" s="152" t="str">
        <f>IF(AND(MONTH(E865)='IN-NX'!$J$5,'IN-NX'!$D$7=(D865&amp;"/"&amp;C865)),"x","")</f>
        <v/>
      </c>
      <c r="C865" s="149"/>
      <c r="D865" s="149"/>
      <c r="E865" s="45"/>
      <c r="F865" s="40"/>
      <c r="G865" s="16"/>
      <c r="H865" s="154"/>
      <c r="I865" s="35"/>
      <c r="J865" s="12"/>
      <c r="K865" s="12"/>
      <c r="L865" s="12">
        <f t="shared" si="155"/>
        <v>0</v>
      </c>
      <c r="M865" s="287"/>
      <c r="N865" s="12">
        <f t="shared" si="156"/>
        <v>0</v>
      </c>
      <c r="O865" s="12"/>
    </row>
    <row r="866" spans="1:15">
      <c r="A866" s="21" t="str">
        <f t="shared" si="154"/>
        <v/>
      </c>
      <c r="B866" s="152" t="str">
        <f>IF(AND(MONTH(E866)='IN-NX'!$J$5,'IN-NX'!$D$7=(D866&amp;"/"&amp;C866)),"x","")</f>
        <v/>
      </c>
      <c r="C866" s="149"/>
      <c r="D866" s="149"/>
      <c r="E866" s="45"/>
      <c r="F866" s="40"/>
      <c r="G866" s="16"/>
      <c r="H866" s="154"/>
      <c r="I866" s="35"/>
      <c r="J866" s="12"/>
      <c r="K866" s="12"/>
      <c r="L866" s="12">
        <f t="shared" si="155"/>
        <v>0</v>
      </c>
      <c r="M866" s="287"/>
      <c r="N866" s="12">
        <f t="shared" si="156"/>
        <v>0</v>
      </c>
      <c r="O866" s="12"/>
    </row>
    <row r="867" spans="1:15">
      <c r="A867" s="21" t="str">
        <f t="shared" si="154"/>
        <v/>
      </c>
      <c r="B867" s="152" t="str">
        <f>IF(AND(MONTH(E867)='IN-NX'!$J$5,'IN-NX'!$D$7=(D867&amp;"/"&amp;C867)),"x","")</f>
        <v/>
      </c>
      <c r="C867" s="149"/>
      <c r="D867" s="149"/>
      <c r="E867" s="45"/>
      <c r="F867" s="40"/>
      <c r="G867" s="16"/>
      <c r="H867" s="154"/>
      <c r="I867" s="35"/>
      <c r="J867" s="12"/>
      <c r="K867" s="12"/>
      <c r="L867" s="12">
        <f t="shared" si="155"/>
        <v>0</v>
      </c>
      <c r="M867" s="287"/>
      <c r="N867" s="12">
        <f t="shared" si="156"/>
        <v>0</v>
      </c>
      <c r="O867" s="12"/>
    </row>
    <row r="868" spans="1:15">
      <c r="A868" s="21" t="str">
        <f t="shared" si="154"/>
        <v/>
      </c>
      <c r="B868" s="152" t="str">
        <f>IF(AND(MONTH(E868)='IN-NX'!$J$5,'IN-NX'!$D$7=(D868&amp;"/"&amp;C868)),"x","")</f>
        <v/>
      </c>
      <c r="C868" s="149"/>
      <c r="D868" s="149"/>
      <c r="E868" s="45"/>
      <c r="F868" s="40"/>
      <c r="G868" s="16"/>
      <c r="H868" s="154"/>
      <c r="I868" s="35"/>
      <c r="J868" s="12"/>
      <c r="K868" s="12"/>
      <c r="L868" s="12">
        <f t="shared" si="155"/>
        <v>0</v>
      </c>
      <c r="M868" s="287"/>
      <c r="N868" s="12">
        <f t="shared" si="156"/>
        <v>0</v>
      </c>
      <c r="O868" s="12"/>
    </row>
    <row r="869" spans="1:15">
      <c r="A869" s="21" t="str">
        <f t="shared" si="154"/>
        <v/>
      </c>
      <c r="B869" s="152" t="str">
        <f>IF(AND(MONTH(E869)='IN-NX'!$J$5,'IN-NX'!$D$7=(D869&amp;"/"&amp;C869)),"x","")</f>
        <v/>
      </c>
      <c r="C869" s="149"/>
      <c r="D869" s="149"/>
      <c r="E869" s="45"/>
      <c r="F869" s="40"/>
      <c r="G869" s="16"/>
      <c r="H869" s="154"/>
      <c r="I869" s="35"/>
      <c r="J869" s="12"/>
      <c r="K869" s="12"/>
      <c r="L869" s="12">
        <f t="shared" si="155"/>
        <v>0</v>
      </c>
      <c r="M869" s="287"/>
      <c r="N869" s="12">
        <f t="shared" si="156"/>
        <v>0</v>
      </c>
      <c r="O869" s="12"/>
    </row>
    <row r="870" spans="1:15">
      <c r="A870" s="21" t="str">
        <f t="shared" si="154"/>
        <v/>
      </c>
      <c r="B870" s="152" t="str">
        <f>IF(AND(MONTH(E870)='IN-NX'!$J$5,'IN-NX'!$D$7=(D870&amp;"/"&amp;C870)),"x","")</f>
        <v/>
      </c>
      <c r="C870" s="149"/>
      <c r="D870" s="149"/>
      <c r="E870" s="45"/>
      <c r="F870" s="40"/>
      <c r="G870" s="16"/>
      <c r="H870" s="154"/>
      <c r="I870" s="35"/>
      <c r="J870" s="12"/>
      <c r="K870" s="12"/>
      <c r="L870" s="12">
        <f t="shared" si="155"/>
        <v>0</v>
      </c>
      <c r="M870" s="287"/>
      <c r="N870" s="12">
        <f t="shared" si="156"/>
        <v>0</v>
      </c>
      <c r="O870" s="12"/>
    </row>
    <row r="871" spans="1:15">
      <c r="A871" s="21" t="str">
        <f t="shared" si="154"/>
        <v/>
      </c>
      <c r="B871" s="152" t="str">
        <f>IF(AND(MONTH(E871)='IN-NX'!$J$5,'IN-NX'!$D$7=(D871&amp;"/"&amp;C871)),"x","")</f>
        <v/>
      </c>
      <c r="C871" s="149"/>
      <c r="D871" s="149"/>
      <c r="E871" s="45"/>
      <c r="F871" s="40"/>
      <c r="G871" s="16"/>
      <c r="H871" s="154"/>
      <c r="I871" s="35"/>
      <c r="J871" s="12"/>
      <c r="K871" s="12"/>
      <c r="L871" s="12">
        <f t="shared" si="155"/>
        <v>0</v>
      </c>
      <c r="M871" s="287"/>
      <c r="N871" s="12">
        <f t="shared" si="156"/>
        <v>0</v>
      </c>
      <c r="O871" s="12"/>
    </row>
    <row r="872" spans="1:15">
      <c r="A872" s="21" t="str">
        <f t="shared" si="154"/>
        <v/>
      </c>
      <c r="B872" s="152" t="str">
        <f>IF(AND(MONTH(E872)='IN-NX'!$J$5,'IN-NX'!$D$7=(D872&amp;"/"&amp;C872)),"x","")</f>
        <v/>
      </c>
      <c r="C872" s="149"/>
      <c r="D872" s="149"/>
      <c r="E872" s="45"/>
      <c r="F872" s="40"/>
      <c r="G872" s="16"/>
      <c r="H872" s="154"/>
      <c r="I872" s="35"/>
      <c r="J872" s="12"/>
      <c r="K872" s="12"/>
      <c r="L872" s="12">
        <f t="shared" si="155"/>
        <v>0</v>
      </c>
      <c r="M872" s="287"/>
      <c r="N872" s="12">
        <f t="shared" si="156"/>
        <v>0</v>
      </c>
      <c r="O872" s="12"/>
    </row>
    <row r="873" spans="1:15">
      <c r="A873" s="21" t="str">
        <f t="shared" ref="A873:A936" si="157">IF(E873&lt;&gt;"",MONTH(E873),"")</f>
        <v/>
      </c>
      <c r="B873" s="152" t="str">
        <f>IF(AND(MONTH(E873)='IN-NX'!$J$5,'IN-NX'!$D$7=(D873&amp;"/"&amp;C873)),"x","")</f>
        <v/>
      </c>
      <c r="C873" s="149"/>
      <c r="D873" s="149"/>
      <c r="E873" s="45"/>
      <c r="F873" s="40"/>
      <c r="G873" s="16"/>
      <c r="H873" s="154"/>
      <c r="I873" s="35"/>
      <c r="J873" s="12"/>
      <c r="K873" s="12"/>
      <c r="L873" s="12">
        <f t="shared" si="155"/>
        <v>0</v>
      </c>
      <c r="M873" s="287"/>
      <c r="N873" s="12">
        <f t="shared" si="156"/>
        <v>0</v>
      </c>
      <c r="O873" s="12"/>
    </row>
    <row r="874" spans="1:15">
      <c r="A874" s="21" t="str">
        <f t="shared" si="157"/>
        <v/>
      </c>
      <c r="B874" s="152" t="str">
        <f>IF(AND(MONTH(E874)='IN-NX'!$J$5,'IN-NX'!$D$7=(D874&amp;"/"&amp;C874)),"x","")</f>
        <v/>
      </c>
      <c r="C874" s="149"/>
      <c r="D874" s="149"/>
      <c r="E874" s="45"/>
      <c r="F874" s="40"/>
      <c r="G874" s="16"/>
      <c r="H874" s="154"/>
      <c r="I874" s="35"/>
      <c r="J874" s="12"/>
      <c r="K874" s="12"/>
      <c r="L874" s="12">
        <f t="shared" si="155"/>
        <v>0</v>
      </c>
      <c r="M874" s="287"/>
      <c r="N874" s="12">
        <f t="shared" si="156"/>
        <v>0</v>
      </c>
      <c r="O874" s="12"/>
    </row>
    <row r="875" spans="1:15">
      <c r="A875" s="21" t="str">
        <f t="shared" si="157"/>
        <v/>
      </c>
      <c r="B875" s="152" t="str">
        <f>IF(AND(MONTH(E875)='IN-NX'!$J$5,'IN-NX'!$D$7=(D875&amp;"/"&amp;C875)),"x","")</f>
        <v/>
      </c>
      <c r="C875" s="149"/>
      <c r="D875" s="149"/>
      <c r="E875" s="45"/>
      <c r="F875" s="40"/>
      <c r="G875" s="16"/>
      <c r="H875" s="154"/>
      <c r="I875" s="35"/>
      <c r="J875" s="12"/>
      <c r="K875" s="12"/>
      <c r="L875" s="12">
        <f t="shared" si="155"/>
        <v>0</v>
      </c>
      <c r="M875" s="287"/>
      <c r="N875" s="12">
        <f t="shared" si="156"/>
        <v>0</v>
      </c>
      <c r="O875" s="12"/>
    </row>
    <row r="876" spans="1:15">
      <c r="A876" s="21" t="str">
        <f t="shared" si="157"/>
        <v/>
      </c>
      <c r="B876" s="152" t="str">
        <f>IF(AND(MONTH(E876)='IN-NX'!$J$5,'IN-NX'!$D$7=(D876&amp;"/"&amp;C876)),"x","")</f>
        <v/>
      </c>
      <c r="C876" s="149"/>
      <c r="D876" s="149"/>
      <c r="E876" s="45"/>
      <c r="F876" s="40"/>
      <c r="G876" s="16"/>
      <c r="H876" s="154"/>
      <c r="I876" s="35"/>
      <c r="J876" s="12"/>
      <c r="K876" s="12"/>
      <c r="L876" s="12">
        <f t="shared" si="155"/>
        <v>0</v>
      </c>
      <c r="M876" s="287"/>
      <c r="N876" s="12">
        <f t="shared" si="156"/>
        <v>0</v>
      </c>
      <c r="O876" s="12"/>
    </row>
    <row r="877" spans="1:15">
      <c r="A877" s="21" t="str">
        <f t="shared" si="157"/>
        <v/>
      </c>
      <c r="B877" s="152" t="str">
        <f>IF(AND(MONTH(E877)='IN-NX'!$J$5,'IN-NX'!$D$7=(D877&amp;"/"&amp;C877)),"x","")</f>
        <v/>
      </c>
      <c r="C877" s="149"/>
      <c r="D877" s="149"/>
      <c r="E877" s="45"/>
      <c r="F877" s="40"/>
      <c r="G877" s="16"/>
      <c r="H877" s="154"/>
      <c r="I877" s="35"/>
      <c r="J877" s="12"/>
      <c r="K877" s="12"/>
      <c r="L877" s="12">
        <f t="shared" si="155"/>
        <v>0</v>
      </c>
      <c r="M877" s="287"/>
      <c r="N877" s="12">
        <f t="shared" si="156"/>
        <v>0</v>
      </c>
      <c r="O877" s="12"/>
    </row>
    <row r="878" spans="1:15">
      <c r="A878" s="21" t="str">
        <f t="shared" si="157"/>
        <v/>
      </c>
      <c r="B878" s="152" t="str">
        <f>IF(AND(MONTH(E878)='IN-NX'!$J$5,'IN-NX'!$D$7=(D878&amp;"/"&amp;C878)),"x","")</f>
        <v/>
      </c>
      <c r="C878" s="149"/>
      <c r="D878" s="149"/>
      <c r="E878" s="45"/>
      <c r="F878" s="40"/>
      <c r="G878" s="16"/>
      <c r="H878" s="154"/>
      <c r="I878" s="35"/>
      <c r="J878" s="12"/>
      <c r="K878" s="12"/>
      <c r="L878" s="12">
        <f t="shared" si="155"/>
        <v>0</v>
      </c>
      <c r="M878" s="287"/>
      <c r="N878" s="12">
        <f t="shared" si="156"/>
        <v>0</v>
      </c>
      <c r="O878" s="12"/>
    </row>
    <row r="879" spans="1:15">
      <c r="A879" s="21" t="str">
        <f t="shared" si="157"/>
        <v/>
      </c>
      <c r="B879" s="152" t="str">
        <f>IF(AND(MONTH(E879)='IN-NX'!$J$5,'IN-NX'!$D$7=(D879&amp;"/"&amp;C879)),"x","")</f>
        <v/>
      </c>
      <c r="C879" s="149"/>
      <c r="D879" s="149"/>
      <c r="E879" s="45"/>
      <c r="F879" s="40"/>
      <c r="G879" s="16"/>
      <c r="H879" s="154"/>
      <c r="I879" s="35"/>
      <c r="J879" s="12"/>
      <c r="K879" s="12"/>
      <c r="L879" s="12">
        <f t="shared" si="155"/>
        <v>0</v>
      </c>
      <c r="M879" s="287"/>
      <c r="N879" s="12">
        <f t="shared" si="156"/>
        <v>0</v>
      </c>
      <c r="O879" s="12"/>
    </row>
    <row r="880" spans="1:15">
      <c r="A880" s="21" t="str">
        <f t="shared" si="157"/>
        <v/>
      </c>
      <c r="B880" s="152" t="str">
        <f>IF(AND(MONTH(E880)='IN-NX'!$J$5,'IN-NX'!$D$7=(D880&amp;"/"&amp;C880)),"x","")</f>
        <v/>
      </c>
      <c r="C880" s="149"/>
      <c r="D880" s="149"/>
      <c r="E880" s="45"/>
      <c r="F880" s="40"/>
      <c r="G880" s="16"/>
      <c r="H880" s="154"/>
      <c r="I880" s="35"/>
      <c r="J880" s="12"/>
      <c r="K880" s="12"/>
      <c r="L880" s="12">
        <f t="shared" si="155"/>
        <v>0</v>
      </c>
      <c r="M880" s="287"/>
      <c r="N880" s="12">
        <f t="shared" si="156"/>
        <v>0</v>
      </c>
      <c r="O880" s="12"/>
    </row>
    <row r="881" spans="1:15">
      <c r="A881" s="21" t="str">
        <f t="shared" si="157"/>
        <v/>
      </c>
      <c r="B881" s="152" t="str">
        <f>IF(AND(MONTH(E881)='IN-NX'!$J$5,'IN-NX'!$D$7=(D881&amp;"/"&amp;C881)),"x","")</f>
        <v/>
      </c>
      <c r="C881" s="149"/>
      <c r="D881" s="149"/>
      <c r="E881" s="45"/>
      <c r="F881" s="40"/>
      <c r="G881" s="16"/>
      <c r="H881" s="154"/>
      <c r="I881" s="35"/>
      <c r="J881" s="12"/>
      <c r="K881" s="12"/>
      <c r="L881" s="12">
        <f t="shared" ref="L881:L944" si="158">ROUND(J881*K881,0)</f>
        <v>0</v>
      </c>
      <c r="M881" s="287"/>
      <c r="N881" s="12">
        <f t="shared" ref="N881:N944" si="159">ROUND(J881*M881,0)</f>
        <v>0</v>
      </c>
      <c r="O881" s="12"/>
    </row>
    <row r="882" spans="1:15">
      <c r="A882" s="21" t="str">
        <f t="shared" si="157"/>
        <v/>
      </c>
      <c r="B882" s="152" t="str">
        <f>IF(AND(MONTH(E882)='IN-NX'!$J$5,'IN-NX'!$D$7=(D882&amp;"/"&amp;C882)),"x","")</f>
        <v/>
      </c>
      <c r="C882" s="149"/>
      <c r="D882" s="149"/>
      <c r="E882" s="45"/>
      <c r="F882" s="40"/>
      <c r="G882" s="16"/>
      <c r="H882" s="154"/>
      <c r="I882" s="35"/>
      <c r="J882" s="12"/>
      <c r="K882" s="12"/>
      <c r="L882" s="12">
        <f t="shared" si="158"/>
        <v>0</v>
      </c>
      <c r="M882" s="287"/>
      <c r="N882" s="12">
        <f t="shared" si="159"/>
        <v>0</v>
      </c>
      <c r="O882" s="12"/>
    </row>
    <row r="883" spans="1:15">
      <c r="A883" s="21" t="str">
        <f t="shared" si="157"/>
        <v/>
      </c>
      <c r="B883" s="152" t="str">
        <f>IF(AND(MONTH(E883)='IN-NX'!$J$5,'IN-NX'!$D$7=(D883&amp;"/"&amp;C883)),"x","")</f>
        <v/>
      </c>
      <c r="C883" s="149"/>
      <c r="D883" s="149"/>
      <c r="E883" s="45"/>
      <c r="F883" s="40"/>
      <c r="G883" s="16"/>
      <c r="H883" s="154"/>
      <c r="I883" s="35"/>
      <c r="J883" s="12"/>
      <c r="K883" s="12"/>
      <c r="L883" s="12">
        <f t="shared" si="158"/>
        <v>0</v>
      </c>
      <c r="M883" s="287"/>
      <c r="N883" s="12">
        <f t="shared" si="159"/>
        <v>0</v>
      </c>
      <c r="O883" s="12"/>
    </row>
    <row r="884" spans="1:15">
      <c r="A884" s="21" t="str">
        <f t="shared" si="157"/>
        <v/>
      </c>
      <c r="B884" s="152" t="str">
        <f>IF(AND(MONTH(E884)='IN-NX'!$J$5,'IN-NX'!$D$7=(D884&amp;"/"&amp;C884)),"x","")</f>
        <v/>
      </c>
      <c r="C884" s="149"/>
      <c r="D884" s="149"/>
      <c r="E884" s="45"/>
      <c r="F884" s="40"/>
      <c r="G884" s="16"/>
      <c r="H884" s="154"/>
      <c r="I884" s="35"/>
      <c r="J884" s="12"/>
      <c r="K884" s="12"/>
      <c r="L884" s="12">
        <f t="shared" si="158"/>
        <v>0</v>
      </c>
      <c r="M884" s="287"/>
      <c r="N884" s="12">
        <f t="shared" si="159"/>
        <v>0</v>
      </c>
      <c r="O884" s="12"/>
    </row>
    <row r="885" spans="1:15">
      <c r="A885" s="21" t="str">
        <f t="shared" si="157"/>
        <v/>
      </c>
      <c r="B885" s="152" t="str">
        <f>IF(AND(MONTH(E885)='IN-NX'!$J$5,'IN-NX'!$D$7=(D885&amp;"/"&amp;C885)),"x","")</f>
        <v/>
      </c>
      <c r="C885" s="149"/>
      <c r="D885" s="149"/>
      <c r="E885" s="45"/>
      <c r="F885" s="40"/>
      <c r="G885" s="16"/>
      <c r="H885" s="154"/>
      <c r="I885" s="35"/>
      <c r="J885" s="12"/>
      <c r="K885" s="12"/>
      <c r="L885" s="12">
        <f t="shared" si="158"/>
        <v>0</v>
      </c>
      <c r="M885" s="287"/>
      <c r="N885" s="12">
        <f t="shared" si="159"/>
        <v>0</v>
      </c>
      <c r="O885" s="12"/>
    </row>
    <row r="886" spans="1:15">
      <c r="A886" s="21" t="str">
        <f t="shared" si="157"/>
        <v/>
      </c>
      <c r="B886" s="152" t="str">
        <f>IF(AND(MONTH(E886)='IN-NX'!$J$5,'IN-NX'!$D$7=(D886&amp;"/"&amp;C886)),"x","")</f>
        <v/>
      </c>
      <c r="C886" s="149"/>
      <c r="D886" s="149"/>
      <c r="E886" s="45"/>
      <c r="F886" s="40"/>
      <c r="G886" s="16"/>
      <c r="H886" s="154"/>
      <c r="I886" s="35"/>
      <c r="J886" s="12"/>
      <c r="K886" s="12"/>
      <c r="L886" s="12">
        <f t="shared" si="158"/>
        <v>0</v>
      </c>
      <c r="M886" s="287"/>
      <c r="N886" s="12">
        <f t="shared" si="159"/>
        <v>0</v>
      </c>
      <c r="O886" s="12"/>
    </row>
    <row r="887" spans="1:15">
      <c r="A887" s="21" t="str">
        <f t="shared" si="157"/>
        <v/>
      </c>
      <c r="B887" s="152" t="str">
        <f>IF(AND(MONTH(E887)='IN-NX'!$J$5,'IN-NX'!$D$7=(D887&amp;"/"&amp;C887)),"x","")</f>
        <v/>
      </c>
      <c r="C887" s="149"/>
      <c r="D887" s="149"/>
      <c r="E887" s="45"/>
      <c r="F887" s="40"/>
      <c r="G887" s="16"/>
      <c r="H887" s="154"/>
      <c r="I887" s="35"/>
      <c r="J887" s="12"/>
      <c r="K887" s="12"/>
      <c r="L887" s="12">
        <f t="shared" si="158"/>
        <v>0</v>
      </c>
      <c r="M887" s="287"/>
      <c r="N887" s="12">
        <f t="shared" si="159"/>
        <v>0</v>
      </c>
      <c r="O887" s="12"/>
    </row>
    <row r="888" spans="1:15">
      <c r="A888" s="21" t="str">
        <f t="shared" si="157"/>
        <v/>
      </c>
      <c r="B888" s="152" t="str">
        <f>IF(AND(MONTH(E888)='IN-NX'!$J$5,'IN-NX'!$D$7=(D888&amp;"/"&amp;C888)),"x","")</f>
        <v/>
      </c>
      <c r="C888" s="149"/>
      <c r="D888" s="149"/>
      <c r="E888" s="45"/>
      <c r="F888" s="40"/>
      <c r="G888" s="16"/>
      <c r="H888" s="154"/>
      <c r="I888" s="35"/>
      <c r="J888" s="12"/>
      <c r="K888" s="12"/>
      <c r="L888" s="12">
        <f t="shared" si="158"/>
        <v>0</v>
      </c>
      <c r="M888" s="287"/>
      <c r="N888" s="12">
        <f t="shared" si="159"/>
        <v>0</v>
      </c>
      <c r="O888" s="12"/>
    </row>
    <row r="889" spans="1:15">
      <c r="A889" s="21" t="str">
        <f t="shared" si="157"/>
        <v/>
      </c>
      <c r="B889" s="152" t="str">
        <f>IF(AND(MONTH(E889)='IN-NX'!$J$5,'IN-NX'!$D$7=(D889&amp;"/"&amp;C889)),"x","")</f>
        <v/>
      </c>
      <c r="C889" s="149"/>
      <c r="D889" s="149"/>
      <c r="E889" s="45"/>
      <c r="F889" s="40"/>
      <c r="G889" s="16"/>
      <c r="H889" s="154"/>
      <c r="I889" s="35"/>
      <c r="J889" s="12"/>
      <c r="K889" s="12"/>
      <c r="L889" s="12">
        <f t="shared" si="158"/>
        <v>0</v>
      </c>
      <c r="M889" s="287"/>
      <c r="N889" s="12">
        <f t="shared" si="159"/>
        <v>0</v>
      </c>
      <c r="O889" s="12"/>
    </row>
    <row r="890" spans="1:15">
      <c r="A890" s="21" t="str">
        <f t="shared" si="157"/>
        <v/>
      </c>
      <c r="B890" s="152" t="str">
        <f>IF(AND(MONTH(E890)='IN-NX'!$J$5,'IN-NX'!$D$7=(D890&amp;"/"&amp;C890)),"x","")</f>
        <v/>
      </c>
      <c r="C890" s="149"/>
      <c r="D890" s="149"/>
      <c r="E890" s="45"/>
      <c r="F890" s="40"/>
      <c r="G890" s="16"/>
      <c r="H890" s="154"/>
      <c r="I890" s="35"/>
      <c r="J890" s="12"/>
      <c r="K890" s="12"/>
      <c r="L890" s="12">
        <f t="shared" si="158"/>
        <v>0</v>
      </c>
      <c r="M890" s="287"/>
      <c r="N890" s="12">
        <f t="shared" si="159"/>
        <v>0</v>
      </c>
      <c r="O890" s="12"/>
    </row>
    <row r="891" spans="1:15">
      <c r="A891" s="21" t="str">
        <f t="shared" si="157"/>
        <v/>
      </c>
      <c r="B891" s="152" t="str">
        <f>IF(AND(MONTH(E891)='IN-NX'!$J$5,'IN-NX'!$D$7=(D891&amp;"/"&amp;C891)),"x","")</f>
        <v/>
      </c>
      <c r="C891" s="149"/>
      <c r="D891" s="149"/>
      <c r="E891" s="45"/>
      <c r="F891" s="40"/>
      <c r="G891" s="16"/>
      <c r="H891" s="154"/>
      <c r="I891" s="35"/>
      <c r="J891" s="12"/>
      <c r="K891" s="12"/>
      <c r="L891" s="12">
        <f t="shared" si="158"/>
        <v>0</v>
      </c>
      <c r="M891" s="287"/>
      <c r="N891" s="12">
        <f t="shared" si="159"/>
        <v>0</v>
      </c>
      <c r="O891" s="12"/>
    </row>
    <row r="892" spans="1:15">
      <c r="A892" s="21" t="str">
        <f t="shared" si="157"/>
        <v/>
      </c>
      <c r="B892" s="152" t="str">
        <f>IF(AND(MONTH(E892)='IN-NX'!$J$5,'IN-NX'!$D$7=(D892&amp;"/"&amp;C892)),"x","")</f>
        <v/>
      </c>
      <c r="C892" s="149"/>
      <c r="D892" s="149"/>
      <c r="E892" s="45"/>
      <c r="F892" s="40"/>
      <c r="G892" s="16"/>
      <c r="H892" s="154"/>
      <c r="I892" s="35"/>
      <c r="J892" s="12"/>
      <c r="K892" s="12"/>
      <c r="L892" s="12">
        <f t="shared" si="158"/>
        <v>0</v>
      </c>
      <c r="M892" s="287"/>
      <c r="N892" s="12">
        <f t="shared" si="159"/>
        <v>0</v>
      </c>
      <c r="O892" s="12"/>
    </row>
    <row r="893" spans="1:15">
      <c r="A893" s="21" t="str">
        <f t="shared" si="157"/>
        <v/>
      </c>
      <c r="B893" s="152" t="str">
        <f>IF(AND(MONTH(E893)='IN-NX'!$J$5,'IN-NX'!$D$7=(D893&amp;"/"&amp;C893)),"x","")</f>
        <v/>
      </c>
      <c r="C893" s="149"/>
      <c r="D893" s="149"/>
      <c r="E893" s="45"/>
      <c r="F893" s="40"/>
      <c r="G893" s="16"/>
      <c r="H893" s="154"/>
      <c r="I893" s="35"/>
      <c r="J893" s="12"/>
      <c r="K893" s="12"/>
      <c r="L893" s="12">
        <f t="shared" si="158"/>
        <v>0</v>
      </c>
      <c r="M893" s="287"/>
      <c r="N893" s="12">
        <f t="shared" si="159"/>
        <v>0</v>
      </c>
      <c r="O893" s="12"/>
    </row>
    <row r="894" spans="1:15">
      <c r="A894" s="21" t="str">
        <f t="shared" si="157"/>
        <v/>
      </c>
      <c r="B894" s="152" t="str">
        <f>IF(AND(MONTH(E894)='IN-NX'!$J$5,'IN-NX'!$D$7=(D894&amp;"/"&amp;C894)),"x","")</f>
        <v/>
      </c>
      <c r="C894" s="149"/>
      <c r="D894" s="149"/>
      <c r="E894" s="45"/>
      <c r="F894" s="40"/>
      <c r="G894" s="16"/>
      <c r="H894" s="154"/>
      <c r="I894" s="35"/>
      <c r="J894" s="12"/>
      <c r="K894" s="12"/>
      <c r="L894" s="12">
        <f t="shared" si="158"/>
        <v>0</v>
      </c>
      <c r="M894" s="287"/>
      <c r="N894" s="12">
        <f t="shared" si="159"/>
        <v>0</v>
      </c>
      <c r="O894" s="12"/>
    </row>
    <row r="895" spans="1:15">
      <c r="A895" s="21" t="str">
        <f t="shared" si="157"/>
        <v/>
      </c>
      <c r="B895" s="152" t="str">
        <f>IF(AND(MONTH(E895)='IN-NX'!$J$5,'IN-NX'!$D$7=(D895&amp;"/"&amp;C895)),"x","")</f>
        <v/>
      </c>
      <c r="C895" s="149"/>
      <c r="D895" s="149"/>
      <c r="E895" s="45"/>
      <c r="F895" s="40"/>
      <c r="G895" s="16"/>
      <c r="H895" s="154"/>
      <c r="I895" s="35"/>
      <c r="J895" s="12"/>
      <c r="K895" s="12"/>
      <c r="L895" s="12">
        <f t="shared" si="158"/>
        <v>0</v>
      </c>
      <c r="M895" s="287"/>
      <c r="N895" s="12">
        <f t="shared" si="159"/>
        <v>0</v>
      </c>
      <c r="O895" s="12"/>
    </row>
    <row r="896" spans="1:15">
      <c r="A896" s="21" t="str">
        <f t="shared" si="157"/>
        <v/>
      </c>
      <c r="B896" s="152" t="str">
        <f>IF(AND(MONTH(E896)='IN-NX'!$J$5,'IN-NX'!$D$7=(D896&amp;"/"&amp;C896)),"x","")</f>
        <v/>
      </c>
      <c r="C896" s="149"/>
      <c r="D896" s="149"/>
      <c r="E896" s="45"/>
      <c r="F896" s="40"/>
      <c r="G896" s="16"/>
      <c r="H896" s="154"/>
      <c r="I896" s="35"/>
      <c r="J896" s="12"/>
      <c r="K896" s="12"/>
      <c r="L896" s="12">
        <f t="shared" si="158"/>
        <v>0</v>
      </c>
      <c r="M896" s="287"/>
      <c r="N896" s="12">
        <f t="shared" si="159"/>
        <v>0</v>
      </c>
      <c r="O896" s="12"/>
    </row>
    <row r="897" spans="1:15">
      <c r="A897" s="21" t="str">
        <f t="shared" si="157"/>
        <v/>
      </c>
      <c r="B897" s="152" t="str">
        <f>IF(AND(MONTH(E897)='IN-NX'!$J$5,'IN-NX'!$D$7=(D897&amp;"/"&amp;C897)),"x","")</f>
        <v/>
      </c>
      <c r="C897" s="149"/>
      <c r="D897" s="149"/>
      <c r="E897" s="45"/>
      <c r="F897" s="40"/>
      <c r="G897" s="16"/>
      <c r="H897" s="154"/>
      <c r="I897" s="35"/>
      <c r="J897" s="12"/>
      <c r="K897" s="12"/>
      <c r="L897" s="12">
        <f t="shared" si="158"/>
        <v>0</v>
      </c>
      <c r="M897" s="287"/>
      <c r="N897" s="12">
        <f t="shared" si="159"/>
        <v>0</v>
      </c>
      <c r="O897" s="12"/>
    </row>
    <row r="898" spans="1:15">
      <c r="A898" s="21" t="str">
        <f t="shared" si="157"/>
        <v/>
      </c>
      <c r="B898" s="152" t="str">
        <f>IF(AND(MONTH(E898)='IN-NX'!$J$5,'IN-NX'!$D$7=(D898&amp;"/"&amp;C898)),"x","")</f>
        <v/>
      </c>
      <c r="C898" s="149"/>
      <c r="D898" s="149"/>
      <c r="E898" s="45"/>
      <c r="F898" s="40"/>
      <c r="G898" s="16"/>
      <c r="H898" s="154"/>
      <c r="I898" s="35"/>
      <c r="J898" s="12"/>
      <c r="K898" s="12"/>
      <c r="L898" s="12">
        <f t="shared" si="158"/>
        <v>0</v>
      </c>
      <c r="M898" s="287"/>
      <c r="N898" s="12">
        <f t="shared" si="159"/>
        <v>0</v>
      </c>
      <c r="O898" s="12"/>
    </row>
    <row r="899" spans="1:15">
      <c r="A899" s="21" t="str">
        <f t="shared" si="157"/>
        <v/>
      </c>
      <c r="B899" s="152" t="str">
        <f>IF(AND(MONTH(E899)='IN-NX'!$J$5,'IN-NX'!$D$7=(D899&amp;"/"&amp;C899)),"x","")</f>
        <v/>
      </c>
      <c r="C899" s="149"/>
      <c r="D899" s="149"/>
      <c r="E899" s="45"/>
      <c r="F899" s="40"/>
      <c r="G899" s="16"/>
      <c r="H899" s="154"/>
      <c r="I899" s="35"/>
      <c r="J899" s="12"/>
      <c r="K899" s="12"/>
      <c r="L899" s="12">
        <f t="shared" si="158"/>
        <v>0</v>
      </c>
      <c r="M899" s="287"/>
      <c r="N899" s="12">
        <f t="shared" si="159"/>
        <v>0</v>
      </c>
      <c r="O899" s="12"/>
    </row>
    <row r="900" spans="1:15">
      <c r="A900" s="21" t="str">
        <f t="shared" si="157"/>
        <v/>
      </c>
      <c r="B900" s="152" t="str">
        <f>IF(AND(MONTH(E900)='IN-NX'!$J$5,'IN-NX'!$D$7=(D900&amp;"/"&amp;C900)),"x","")</f>
        <v/>
      </c>
      <c r="C900" s="149"/>
      <c r="D900" s="149"/>
      <c r="E900" s="45"/>
      <c r="F900" s="40"/>
      <c r="G900" s="16"/>
      <c r="H900" s="154"/>
      <c r="I900" s="35"/>
      <c r="J900" s="12"/>
      <c r="K900" s="12"/>
      <c r="L900" s="12">
        <f t="shared" si="158"/>
        <v>0</v>
      </c>
      <c r="M900" s="287"/>
      <c r="N900" s="12">
        <f t="shared" si="159"/>
        <v>0</v>
      </c>
      <c r="O900" s="12"/>
    </row>
    <row r="901" spans="1:15">
      <c r="A901" s="21" t="str">
        <f t="shared" si="157"/>
        <v/>
      </c>
      <c r="B901" s="152" t="str">
        <f>IF(AND(MONTH(E901)='IN-NX'!$J$5,'IN-NX'!$D$7=(D901&amp;"/"&amp;C901)),"x","")</f>
        <v/>
      </c>
      <c r="C901" s="149"/>
      <c r="D901" s="149"/>
      <c r="E901" s="45"/>
      <c r="F901" s="40"/>
      <c r="G901" s="16"/>
      <c r="H901" s="154"/>
      <c r="I901" s="35"/>
      <c r="J901" s="12"/>
      <c r="K901" s="12"/>
      <c r="L901" s="12">
        <f t="shared" si="158"/>
        <v>0</v>
      </c>
      <c r="M901" s="287"/>
      <c r="N901" s="12">
        <f t="shared" si="159"/>
        <v>0</v>
      </c>
      <c r="O901" s="12"/>
    </row>
    <row r="902" spans="1:15">
      <c r="A902" s="21" t="str">
        <f t="shared" si="157"/>
        <v/>
      </c>
      <c r="B902" s="152" t="str">
        <f>IF(AND(MONTH(E902)='IN-NX'!$J$5,'IN-NX'!$D$7=(D902&amp;"/"&amp;C902)),"x","")</f>
        <v/>
      </c>
      <c r="C902" s="149"/>
      <c r="D902" s="149"/>
      <c r="E902" s="45"/>
      <c r="F902" s="40"/>
      <c r="G902" s="16"/>
      <c r="H902" s="154"/>
      <c r="I902" s="35"/>
      <c r="J902" s="12"/>
      <c r="K902" s="12"/>
      <c r="L902" s="12">
        <f t="shared" si="158"/>
        <v>0</v>
      </c>
      <c r="M902" s="287"/>
      <c r="N902" s="12">
        <f t="shared" si="159"/>
        <v>0</v>
      </c>
      <c r="O902" s="12"/>
    </row>
    <row r="903" spans="1:15">
      <c r="A903" s="21" t="str">
        <f t="shared" si="157"/>
        <v/>
      </c>
      <c r="B903" s="152" t="str">
        <f>IF(AND(MONTH(E903)='IN-NX'!$J$5,'IN-NX'!$D$7=(D903&amp;"/"&amp;C903)),"x","")</f>
        <v/>
      </c>
      <c r="C903" s="149"/>
      <c r="D903" s="149"/>
      <c r="E903" s="45"/>
      <c r="F903" s="40"/>
      <c r="G903" s="16"/>
      <c r="H903" s="154"/>
      <c r="I903" s="35"/>
      <c r="J903" s="12"/>
      <c r="K903" s="12"/>
      <c r="L903" s="12">
        <f t="shared" si="158"/>
        <v>0</v>
      </c>
      <c r="M903" s="287"/>
      <c r="N903" s="12">
        <f t="shared" si="159"/>
        <v>0</v>
      </c>
      <c r="O903" s="12"/>
    </row>
    <row r="904" spans="1:15">
      <c r="A904" s="21" t="str">
        <f t="shared" si="157"/>
        <v/>
      </c>
      <c r="B904" s="152" t="str">
        <f>IF(AND(MONTH(E904)='IN-NX'!$J$5,'IN-NX'!$D$7=(D904&amp;"/"&amp;C904)),"x","")</f>
        <v/>
      </c>
      <c r="C904" s="149"/>
      <c r="D904" s="149"/>
      <c r="E904" s="45"/>
      <c r="F904" s="40"/>
      <c r="G904" s="16"/>
      <c r="H904" s="154"/>
      <c r="I904" s="35"/>
      <c r="J904" s="12"/>
      <c r="K904" s="12"/>
      <c r="L904" s="12">
        <f t="shared" si="158"/>
        <v>0</v>
      </c>
      <c r="M904" s="287"/>
      <c r="N904" s="12">
        <f t="shared" si="159"/>
        <v>0</v>
      </c>
      <c r="O904" s="12"/>
    </row>
    <row r="905" spans="1:15">
      <c r="A905" s="21" t="str">
        <f t="shared" si="157"/>
        <v/>
      </c>
      <c r="B905" s="152" t="str">
        <f>IF(AND(MONTH(E905)='IN-NX'!$J$5,'IN-NX'!$D$7=(D905&amp;"/"&amp;C905)),"x","")</f>
        <v/>
      </c>
      <c r="C905" s="149"/>
      <c r="D905" s="149"/>
      <c r="E905" s="45"/>
      <c r="F905" s="40"/>
      <c r="G905" s="16"/>
      <c r="H905" s="154"/>
      <c r="I905" s="35"/>
      <c r="J905" s="12"/>
      <c r="K905" s="12"/>
      <c r="L905" s="12">
        <f t="shared" si="158"/>
        <v>0</v>
      </c>
      <c r="M905" s="287"/>
      <c r="N905" s="12">
        <f t="shared" si="159"/>
        <v>0</v>
      </c>
      <c r="O905" s="12"/>
    </row>
    <row r="906" spans="1:15">
      <c r="A906" s="21" t="str">
        <f t="shared" si="157"/>
        <v/>
      </c>
      <c r="B906" s="152" t="str">
        <f>IF(AND(MONTH(E906)='IN-NX'!$J$5,'IN-NX'!$D$7=(D906&amp;"/"&amp;C906)),"x","")</f>
        <v/>
      </c>
      <c r="C906" s="149"/>
      <c r="D906" s="149"/>
      <c r="E906" s="45"/>
      <c r="F906" s="40"/>
      <c r="G906" s="16"/>
      <c r="H906" s="154"/>
      <c r="I906" s="35"/>
      <c r="J906" s="12"/>
      <c r="K906" s="12"/>
      <c r="L906" s="12">
        <f t="shared" si="158"/>
        <v>0</v>
      </c>
      <c r="M906" s="287"/>
      <c r="N906" s="12">
        <f t="shared" si="159"/>
        <v>0</v>
      </c>
      <c r="O906" s="12"/>
    </row>
    <row r="907" spans="1:15">
      <c r="A907" s="21" t="str">
        <f t="shared" si="157"/>
        <v/>
      </c>
      <c r="B907" s="152" t="str">
        <f>IF(AND(MONTH(E907)='IN-NX'!$J$5,'IN-NX'!$D$7=(D907&amp;"/"&amp;C907)),"x","")</f>
        <v/>
      </c>
      <c r="C907" s="149"/>
      <c r="D907" s="149"/>
      <c r="E907" s="45"/>
      <c r="F907" s="40"/>
      <c r="G907" s="16"/>
      <c r="H907" s="154"/>
      <c r="I907" s="35"/>
      <c r="J907" s="12"/>
      <c r="K907" s="12"/>
      <c r="L907" s="12">
        <f t="shared" si="158"/>
        <v>0</v>
      </c>
      <c r="M907" s="287"/>
      <c r="N907" s="12">
        <f t="shared" si="159"/>
        <v>0</v>
      </c>
      <c r="O907" s="12"/>
    </row>
    <row r="908" spans="1:15">
      <c r="A908" s="21" t="str">
        <f t="shared" si="157"/>
        <v/>
      </c>
      <c r="B908" s="152" t="str">
        <f>IF(AND(MONTH(E908)='IN-NX'!$J$5,'IN-NX'!$D$7=(D908&amp;"/"&amp;C908)),"x","")</f>
        <v/>
      </c>
      <c r="C908" s="149"/>
      <c r="D908" s="149"/>
      <c r="E908" s="45"/>
      <c r="F908" s="40"/>
      <c r="G908" s="16"/>
      <c r="H908" s="154"/>
      <c r="I908" s="35"/>
      <c r="J908" s="12"/>
      <c r="K908" s="12"/>
      <c r="L908" s="12">
        <f t="shared" si="158"/>
        <v>0</v>
      </c>
      <c r="M908" s="287"/>
      <c r="N908" s="12">
        <f t="shared" si="159"/>
        <v>0</v>
      </c>
      <c r="O908" s="12"/>
    </row>
    <row r="909" spans="1:15">
      <c r="A909" s="21" t="str">
        <f t="shared" si="157"/>
        <v/>
      </c>
      <c r="B909" s="152" t="str">
        <f>IF(AND(MONTH(E909)='IN-NX'!$J$5,'IN-NX'!$D$7=(D909&amp;"/"&amp;C909)),"x","")</f>
        <v/>
      </c>
      <c r="C909" s="149"/>
      <c r="D909" s="149"/>
      <c r="E909" s="45"/>
      <c r="F909" s="40"/>
      <c r="G909" s="16"/>
      <c r="H909" s="154"/>
      <c r="I909" s="35"/>
      <c r="J909" s="12"/>
      <c r="K909" s="12"/>
      <c r="L909" s="12">
        <f t="shared" si="158"/>
        <v>0</v>
      </c>
      <c r="M909" s="287"/>
      <c r="N909" s="12">
        <f t="shared" si="159"/>
        <v>0</v>
      </c>
      <c r="O909" s="12"/>
    </row>
    <row r="910" spans="1:15">
      <c r="A910" s="21" t="str">
        <f t="shared" si="157"/>
        <v/>
      </c>
      <c r="B910" s="152" t="str">
        <f>IF(AND(MONTH(E910)='IN-NX'!$J$5,'IN-NX'!$D$7=(D910&amp;"/"&amp;C910)),"x","")</f>
        <v/>
      </c>
      <c r="C910" s="149"/>
      <c r="D910" s="149"/>
      <c r="E910" s="45"/>
      <c r="F910" s="40"/>
      <c r="G910" s="16"/>
      <c r="H910" s="154"/>
      <c r="I910" s="35"/>
      <c r="J910" s="12"/>
      <c r="K910" s="12"/>
      <c r="L910" s="12">
        <f t="shared" si="158"/>
        <v>0</v>
      </c>
      <c r="M910" s="287"/>
      <c r="N910" s="12">
        <f t="shared" si="159"/>
        <v>0</v>
      </c>
      <c r="O910" s="12"/>
    </row>
    <row r="911" spans="1:15">
      <c r="A911" s="21" t="str">
        <f t="shared" si="157"/>
        <v/>
      </c>
      <c r="B911" s="152" t="str">
        <f>IF(AND(MONTH(E911)='IN-NX'!$J$5,'IN-NX'!$D$7=(D911&amp;"/"&amp;C911)),"x","")</f>
        <v/>
      </c>
      <c r="C911" s="149"/>
      <c r="D911" s="149"/>
      <c r="E911" s="45"/>
      <c r="F911" s="40"/>
      <c r="G911" s="16"/>
      <c r="H911" s="154"/>
      <c r="I911" s="35"/>
      <c r="J911" s="12"/>
      <c r="K911" s="12"/>
      <c r="L911" s="12">
        <f t="shared" si="158"/>
        <v>0</v>
      </c>
      <c r="M911" s="287"/>
      <c r="N911" s="12">
        <f t="shared" si="159"/>
        <v>0</v>
      </c>
      <c r="O911" s="12"/>
    </row>
    <row r="912" spans="1:15">
      <c r="A912" s="21" t="str">
        <f t="shared" si="157"/>
        <v/>
      </c>
      <c r="B912" s="152" t="str">
        <f>IF(AND(MONTH(E912)='IN-NX'!$J$5,'IN-NX'!$D$7=(D912&amp;"/"&amp;C912)),"x","")</f>
        <v/>
      </c>
      <c r="C912" s="149"/>
      <c r="D912" s="149"/>
      <c r="E912" s="45"/>
      <c r="F912" s="40"/>
      <c r="G912" s="16"/>
      <c r="H912" s="154"/>
      <c r="I912" s="35"/>
      <c r="J912" s="12"/>
      <c r="K912" s="12"/>
      <c r="L912" s="12">
        <f t="shared" si="158"/>
        <v>0</v>
      </c>
      <c r="M912" s="287"/>
      <c r="N912" s="12">
        <f t="shared" si="159"/>
        <v>0</v>
      </c>
      <c r="O912" s="12"/>
    </row>
    <row r="913" spans="1:15">
      <c r="A913" s="21" t="str">
        <f t="shared" si="157"/>
        <v/>
      </c>
      <c r="B913" s="152" t="str">
        <f>IF(AND(MONTH(E913)='IN-NX'!$J$5,'IN-NX'!$D$7=(D913&amp;"/"&amp;C913)),"x","")</f>
        <v/>
      </c>
      <c r="C913" s="149"/>
      <c r="D913" s="149"/>
      <c r="E913" s="45"/>
      <c r="F913" s="40"/>
      <c r="G913" s="16"/>
      <c r="H913" s="154"/>
      <c r="I913" s="35"/>
      <c r="J913" s="12"/>
      <c r="K913" s="12"/>
      <c r="L913" s="12">
        <f t="shared" si="158"/>
        <v>0</v>
      </c>
      <c r="M913" s="287"/>
      <c r="N913" s="12">
        <f t="shared" si="159"/>
        <v>0</v>
      </c>
      <c r="O913" s="12"/>
    </row>
    <row r="914" spans="1:15">
      <c r="A914" s="21" t="str">
        <f t="shared" si="157"/>
        <v/>
      </c>
      <c r="B914" s="152" t="str">
        <f>IF(AND(MONTH(E914)='IN-NX'!$J$5,'IN-NX'!$D$7=(D914&amp;"/"&amp;C914)),"x","")</f>
        <v/>
      </c>
      <c r="C914" s="149"/>
      <c r="D914" s="149"/>
      <c r="E914" s="45"/>
      <c r="F914" s="40"/>
      <c r="G914" s="16"/>
      <c r="H914" s="154"/>
      <c r="I914" s="35"/>
      <c r="J914" s="12"/>
      <c r="K914" s="12"/>
      <c r="L914" s="12">
        <f t="shared" si="158"/>
        <v>0</v>
      </c>
      <c r="M914" s="287"/>
      <c r="N914" s="12">
        <f t="shared" si="159"/>
        <v>0</v>
      </c>
      <c r="O914" s="12"/>
    </row>
    <row r="915" spans="1:15">
      <c r="A915" s="21" t="str">
        <f t="shared" si="157"/>
        <v/>
      </c>
      <c r="B915" s="152" t="str">
        <f>IF(AND(MONTH(E915)='IN-NX'!$J$5,'IN-NX'!$D$7=(D915&amp;"/"&amp;C915)),"x","")</f>
        <v/>
      </c>
      <c r="C915" s="149"/>
      <c r="D915" s="149"/>
      <c r="E915" s="45"/>
      <c r="F915" s="40"/>
      <c r="G915" s="16"/>
      <c r="H915" s="154"/>
      <c r="I915" s="35"/>
      <c r="J915" s="12"/>
      <c r="K915" s="12"/>
      <c r="L915" s="12">
        <f t="shared" si="158"/>
        <v>0</v>
      </c>
      <c r="M915" s="287"/>
      <c r="N915" s="12">
        <f t="shared" si="159"/>
        <v>0</v>
      </c>
      <c r="O915" s="12"/>
    </row>
    <row r="916" spans="1:15">
      <c r="A916" s="21" t="str">
        <f t="shared" si="157"/>
        <v/>
      </c>
      <c r="B916" s="152" t="str">
        <f>IF(AND(MONTH(E916)='IN-NX'!$J$5,'IN-NX'!$D$7=(D916&amp;"/"&amp;C916)),"x","")</f>
        <v/>
      </c>
      <c r="C916" s="149"/>
      <c r="D916" s="149"/>
      <c r="E916" s="45"/>
      <c r="F916" s="40"/>
      <c r="G916" s="16"/>
      <c r="H916" s="154"/>
      <c r="I916" s="35"/>
      <c r="J916" s="12"/>
      <c r="K916" s="12"/>
      <c r="L916" s="12">
        <f t="shared" si="158"/>
        <v>0</v>
      </c>
      <c r="M916" s="287"/>
      <c r="N916" s="12">
        <f t="shared" si="159"/>
        <v>0</v>
      </c>
      <c r="O916" s="12"/>
    </row>
    <row r="917" spans="1:15">
      <c r="A917" s="21" t="str">
        <f t="shared" si="157"/>
        <v/>
      </c>
      <c r="B917" s="152" t="str">
        <f>IF(AND(MONTH(E917)='IN-NX'!$J$5,'IN-NX'!$D$7=(D917&amp;"/"&amp;C917)),"x","")</f>
        <v/>
      </c>
      <c r="C917" s="149"/>
      <c r="D917" s="149"/>
      <c r="E917" s="45"/>
      <c r="F917" s="40"/>
      <c r="G917" s="16"/>
      <c r="H917" s="154"/>
      <c r="I917" s="35"/>
      <c r="J917" s="12"/>
      <c r="K917" s="12"/>
      <c r="L917" s="12">
        <f t="shared" si="158"/>
        <v>0</v>
      </c>
      <c r="M917" s="287"/>
      <c r="N917" s="12">
        <f t="shared" si="159"/>
        <v>0</v>
      </c>
      <c r="O917" s="12"/>
    </row>
    <row r="918" spans="1:15">
      <c r="A918" s="21" t="str">
        <f t="shared" si="157"/>
        <v/>
      </c>
      <c r="B918" s="152" t="str">
        <f>IF(AND(MONTH(E918)='IN-NX'!$J$5,'IN-NX'!$D$7=(D918&amp;"/"&amp;C918)),"x","")</f>
        <v/>
      </c>
      <c r="C918" s="149"/>
      <c r="D918" s="149"/>
      <c r="E918" s="45"/>
      <c r="F918" s="40"/>
      <c r="G918" s="16"/>
      <c r="H918" s="154"/>
      <c r="I918" s="35"/>
      <c r="J918" s="12"/>
      <c r="K918" s="12"/>
      <c r="L918" s="12">
        <f t="shared" si="158"/>
        <v>0</v>
      </c>
      <c r="M918" s="287"/>
      <c r="N918" s="12">
        <f t="shared" si="159"/>
        <v>0</v>
      </c>
      <c r="O918" s="12"/>
    </row>
    <row r="919" spans="1:15">
      <c r="A919" s="21" t="str">
        <f t="shared" si="157"/>
        <v/>
      </c>
      <c r="B919" s="152" t="str">
        <f>IF(AND(MONTH(E919)='IN-NX'!$J$5,'IN-NX'!$D$7=(D919&amp;"/"&amp;C919)),"x","")</f>
        <v/>
      </c>
      <c r="C919" s="149"/>
      <c r="D919" s="149"/>
      <c r="E919" s="45"/>
      <c r="F919" s="40"/>
      <c r="G919" s="16"/>
      <c r="H919" s="154"/>
      <c r="I919" s="35"/>
      <c r="J919" s="12"/>
      <c r="K919" s="12"/>
      <c r="L919" s="12">
        <f t="shared" si="158"/>
        <v>0</v>
      </c>
      <c r="M919" s="287"/>
      <c r="N919" s="12">
        <f t="shared" si="159"/>
        <v>0</v>
      </c>
      <c r="O919" s="12"/>
    </row>
    <row r="920" spans="1:15">
      <c r="A920" s="21" t="str">
        <f t="shared" si="157"/>
        <v/>
      </c>
      <c r="B920" s="152" t="str">
        <f>IF(AND(MONTH(E920)='IN-NX'!$J$5,'IN-NX'!$D$7=(D920&amp;"/"&amp;C920)),"x","")</f>
        <v/>
      </c>
      <c r="C920" s="149"/>
      <c r="D920" s="149"/>
      <c r="E920" s="45"/>
      <c r="F920" s="40"/>
      <c r="G920" s="16"/>
      <c r="H920" s="154"/>
      <c r="I920" s="35"/>
      <c r="J920" s="12"/>
      <c r="K920" s="12"/>
      <c r="L920" s="12">
        <f t="shared" si="158"/>
        <v>0</v>
      </c>
      <c r="M920" s="287"/>
      <c r="N920" s="12">
        <f t="shared" si="159"/>
        <v>0</v>
      </c>
      <c r="O920" s="12"/>
    </row>
    <row r="921" spans="1:15">
      <c r="A921" s="21" t="str">
        <f t="shared" si="157"/>
        <v/>
      </c>
      <c r="B921" s="152" t="str">
        <f>IF(AND(MONTH(E921)='IN-NX'!$J$5,'IN-NX'!$D$7=(D921&amp;"/"&amp;C921)),"x","")</f>
        <v/>
      </c>
      <c r="C921" s="149"/>
      <c r="D921" s="149"/>
      <c r="E921" s="45"/>
      <c r="F921" s="40"/>
      <c r="G921" s="16"/>
      <c r="H921" s="154"/>
      <c r="I921" s="35"/>
      <c r="J921" s="12"/>
      <c r="K921" s="12"/>
      <c r="L921" s="12">
        <f t="shared" si="158"/>
        <v>0</v>
      </c>
      <c r="M921" s="287"/>
      <c r="N921" s="12">
        <f t="shared" si="159"/>
        <v>0</v>
      </c>
      <c r="O921" s="12"/>
    </row>
    <row r="922" spans="1:15">
      <c r="A922" s="21" t="str">
        <f t="shared" si="157"/>
        <v/>
      </c>
      <c r="B922" s="152" t="str">
        <f>IF(AND(MONTH(E922)='IN-NX'!$J$5,'IN-NX'!$D$7=(D922&amp;"/"&amp;C922)),"x","")</f>
        <v/>
      </c>
      <c r="C922" s="149"/>
      <c r="D922" s="149"/>
      <c r="E922" s="45"/>
      <c r="F922" s="40"/>
      <c r="G922" s="16"/>
      <c r="H922" s="154"/>
      <c r="I922" s="35"/>
      <c r="J922" s="12"/>
      <c r="K922" s="12"/>
      <c r="L922" s="12">
        <f t="shared" si="158"/>
        <v>0</v>
      </c>
      <c r="M922" s="287"/>
      <c r="N922" s="12">
        <f t="shared" si="159"/>
        <v>0</v>
      </c>
      <c r="O922" s="12"/>
    </row>
    <row r="923" spans="1:15">
      <c r="A923" s="21" t="str">
        <f t="shared" si="157"/>
        <v/>
      </c>
      <c r="B923" s="152" t="str">
        <f>IF(AND(MONTH(E923)='IN-NX'!$J$5,'IN-NX'!$D$7=(D923&amp;"/"&amp;C923)),"x","")</f>
        <v/>
      </c>
      <c r="C923" s="149"/>
      <c r="D923" s="149"/>
      <c r="E923" s="45"/>
      <c r="F923" s="40"/>
      <c r="G923" s="16"/>
      <c r="H923" s="154"/>
      <c r="I923" s="35"/>
      <c r="J923" s="12"/>
      <c r="K923" s="12"/>
      <c r="L923" s="12">
        <f t="shared" si="158"/>
        <v>0</v>
      </c>
      <c r="M923" s="287"/>
      <c r="N923" s="12">
        <f t="shared" si="159"/>
        <v>0</v>
      </c>
      <c r="O923" s="12"/>
    </row>
    <row r="924" spans="1:15">
      <c r="A924" s="21" t="str">
        <f t="shared" si="157"/>
        <v/>
      </c>
      <c r="B924" s="152" t="str">
        <f>IF(AND(MONTH(E924)='IN-NX'!$J$5,'IN-NX'!$D$7=(D924&amp;"/"&amp;C924)),"x","")</f>
        <v/>
      </c>
      <c r="C924" s="149"/>
      <c r="D924" s="149"/>
      <c r="E924" s="45"/>
      <c r="F924" s="40"/>
      <c r="G924" s="16"/>
      <c r="H924" s="154"/>
      <c r="I924" s="35"/>
      <c r="J924" s="12"/>
      <c r="K924" s="12"/>
      <c r="L924" s="12">
        <f t="shared" si="158"/>
        <v>0</v>
      </c>
      <c r="M924" s="287"/>
      <c r="N924" s="12">
        <f t="shared" si="159"/>
        <v>0</v>
      </c>
      <c r="O924" s="12"/>
    </row>
    <row r="925" spans="1:15">
      <c r="A925" s="21" t="str">
        <f t="shared" si="157"/>
        <v/>
      </c>
      <c r="B925" s="152" t="str">
        <f>IF(AND(MONTH(E925)='IN-NX'!$J$5,'IN-NX'!$D$7=(D925&amp;"/"&amp;C925)),"x","")</f>
        <v/>
      </c>
      <c r="C925" s="149"/>
      <c r="D925" s="149"/>
      <c r="E925" s="45"/>
      <c r="F925" s="40"/>
      <c r="G925" s="16"/>
      <c r="H925" s="154"/>
      <c r="I925" s="35"/>
      <c r="J925" s="12"/>
      <c r="K925" s="12"/>
      <c r="L925" s="12">
        <f t="shared" si="158"/>
        <v>0</v>
      </c>
      <c r="M925" s="287"/>
      <c r="N925" s="12">
        <f t="shared" si="159"/>
        <v>0</v>
      </c>
      <c r="O925" s="12"/>
    </row>
    <row r="926" spans="1:15">
      <c r="A926" s="21" t="str">
        <f t="shared" si="157"/>
        <v/>
      </c>
      <c r="B926" s="152" t="str">
        <f>IF(AND(MONTH(E926)='IN-NX'!$J$5,'IN-NX'!$D$7=(D926&amp;"/"&amp;C926)),"x","")</f>
        <v/>
      </c>
      <c r="C926" s="149"/>
      <c r="D926" s="149"/>
      <c r="E926" s="45"/>
      <c r="F926" s="40"/>
      <c r="G926" s="16"/>
      <c r="H926" s="154"/>
      <c r="I926" s="35"/>
      <c r="J926" s="12"/>
      <c r="K926" s="12"/>
      <c r="L926" s="12">
        <f t="shared" si="158"/>
        <v>0</v>
      </c>
      <c r="M926" s="287"/>
      <c r="N926" s="12">
        <f t="shared" si="159"/>
        <v>0</v>
      </c>
      <c r="O926" s="12"/>
    </row>
    <row r="927" spans="1:15">
      <c r="A927" s="21" t="str">
        <f t="shared" si="157"/>
        <v/>
      </c>
      <c r="B927" s="152" t="str">
        <f>IF(AND(MONTH(E927)='IN-NX'!$J$5,'IN-NX'!$D$7=(D927&amp;"/"&amp;C927)),"x","")</f>
        <v/>
      </c>
      <c r="C927" s="149"/>
      <c r="D927" s="149"/>
      <c r="E927" s="45"/>
      <c r="F927" s="40"/>
      <c r="G927" s="16"/>
      <c r="H927" s="154"/>
      <c r="I927" s="35"/>
      <c r="J927" s="12"/>
      <c r="K927" s="12"/>
      <c r="L927" s="12">
        <f t="shared" si="158"/>
        <v>0</v>
      </c>
      <c r="M927" s="287"/>
      <c r="N927" s="12">
        <f t="shared" si="159"/>
        <v>0</v>
      </c>
      <c r="O927" s="12"/>
    </row>
    <row r="928" spans="1:15">
      <c r="A928" s="21" t="str">
        <f t="shared" si="157"/>
        <v/>
      </c>
      <c r="B928" s="152" t="str">
        <f>IF(AND(MONTH(E928)='IN-NX'!$J$5,'IN-NX'!$D$7=(D928&amp;"/"&amp;C928)),"x","")</f>
        <v/>
      </c>
      <c r="C928" s="149"/>
      <c r="D928" s="149"/>
      <c r="E928" s="45"/>
      <c r="F928" s="40"/>
      <c r="G928" s="16"/>
      <c r="H928" s="154"/>
      <c r="I928" s="35"/>
      <c r="J928" s="12"/>
      <c r="K928" s="12"/>
      <c r="L928" s="12">
        <f t="shared" si="158"/>
        <v>0</v>
      </c>
      <c r="M928" s="287"/>
      <c r="N928" s="12">
        <f t="shared" si="159"/>
        <v>0</v>
      </c>
      <c r="O928" s="12"/>
    </row>
    <row r="929" spans="1:15">
      <c r="A929" s="21" t="str">
        <f t="shared" si="157"/>
        <v/>
      </c>
      <c r="B929" s="152" t="str">
        <f>IF(AND(MONTH(E929)='IN-NX'!$J$5,'IN-NX'!$D$7=(D929&amp;"/"&amp;C929)),"x","")</f>
        <v/>
      </c>
      <c r="C929" s="149"/>
      <c r="D929" s="149"/>
      <c r="E929" s="45"/>
      <c r="F929" s="40"/>
      <c r="G929" s="16"/>
      <c r="H929" s="154"/>
      <c r="I929" s="35"/>
      <c r="J929" s="12"/>
      <c r="K929" s="12"/>
      <c r="L929" s="12">
        <f t="shared" si="158"/>
        <v>0</v>
      </c>
      <c r="M929" s="287"/>
      <c r="N929" s="12">
        <f t="shared" si="159"/>
        <v>0</v>
      </c>
      <c r="O929" s="12"/>
    </row>
    <row r="930" spans="1:15">
      <c r="A930" s="21" t="str">
        <f t="shared" si="157"/>
        <v/>
      </c>
      <c r="B930" s="152" t="str">
        <f>IF(AND(MONTH(E930)='IN-NX'!$J$5,'IN-NX'!$D$7=(D930&amp;"/"&amp;C930)),"x","")</f>
        <v/>
      </c>
      <c r="C930" s="149"/>
      <c r="D930" s="149"/>
      <c r="E930" s="45"/>
      <c r="F930" s="40"/>
      <c r="G930" s="16"/>
      <c r="H930" s="154"/>
      <c r="I930" s="35"/>
      <c r="J930" s="12"/>
      <c r="K930" s="12"/>
      <c r="L930" s="12">
        <f t="shared" si="158"/>
        <v>0</v>
      </c>
      <c r="M930" s="287"/>
      <c r="N930" s="12">
        <f t="shared" si="159"/>
        <v>0</v>
      </c>
      <c r="O930" s="12"/>
    </row>
    <row r="931" spans="1:15">
      <c r="A931" s="21" t="str">
        <f t="shared" si="157"/>
        <v/>
      </c>
      <c r="B931" s="152" t="str">
        <f>IF(AND(MONTH(E931)='IN-NX'!$J$5,'IN-NX'!$D$7=(D931&amp;"/"&amp;C931)),"x","")</f>
        <v/>
      </c>
      <c r="C931" s="149"/>
      <c r="D931" s="149"/>
      <c r="E931" s="45"/>
      <c r="F931" s="40"/>
      <c r="G931" s="16"/>
      <c r="H931" s="154"/>
      <c r="I931" s="35"/>
      <c r="J931" s="12"/>
      <c r="K931" s="12"/>
      <c r="L931" s="12">
        <f t="shared" si="158"/>
        <v>0</v>
      </c>
      <c r="M931" s="287"/>
      <c r="N931" s="12">
        <f t="shared" si="159"/>
        <v>0</v>
      </c>
      <c r="O931" s="12"/>
    </row>
    <row r="932" spans="1:15">
      <c r="A932" s="21" t="str">
        <f t="shared" si="157"/>
        <v/>
      </c>
      <c r="B932" s="152" t="str">
        <f>IF(AND(MONTH(E932)='IN-NX'!$J$5,'IN-NX'!$D$7=(D932&amp;"/"&amp;C932)),"x","")</f>
        <v/>
      </c>
      <c r="C932" s="149"/>
      <c r="D932" s="149"/>
      <c r="E932" s="45"/>
      <c r="F932" s="40"/>
      <c r="G932" s="16"/>
      <c r="H932" s="154"/>
      <c r="I932" s="35"/>
      <c r="J932" s="12"/>
      <c r="K932" s="12"/>
      <c r="L932" s="12">
        <f t="shared" si="158"/>
        <v>0</v>
      </c>
      <c r="M932" s="287"/>
      <c r="N932" s="12">
        <f t="shared" si="159"/>
        <v>0</v>
      </c>
      <c r="O932" s="12"/>
    </row>
    <row r="933" spans="1:15">
      <c r="A933" s="21" t="str">
        <f t="shared" si="157"/>
        <v/>
      </c>
      <c r="B933" s="152" t="str">
        <f>IF(AND(MONTH(E933)='IN-NX'!$J$5,'IN-NX'!$D$7=(D933&amp;"/"&amp;C933)),"x","")</f>
        <v/>
      </c>
      <c r="C933" s="149"/>
      <c r="D933" s="149"/>
      <c r="E933" s="45"/>
      <c r="F933" s="40"/>
      <c r="G933" s="16"/>
      <c r="H933" s="154"/>
      <c r="I933" s="35"/>
      <c r="J933" s="12"/>
      <c r="K933" s="12"/>
      <c r="L933" s="12">
        <f t="shared" si="158"/>
        <v>0</v>
      </c>
      <c r="M933" s="287"/>
      <c r="N933" s="12">
        <f t="shared" si="159"/>
        <v>0</v>
      </c>
      <c r="O933" s="12"/>
    </row>
    <row r="934" spans="1:15">
      <c r="A934" s="21" t="str">
        <f t="shared" si="157"/>
        <v/>
      </c>
      <c r="B934" s="152" t="str">
        <f>IF(AND(MONTH(E934)='IN-NX'!$J$5,'IN-NX'!$D$7=(D934&amp;"/"&amp;C934)),"x","")</f>
        <v/>
      </c>
      <c r="C934" s="149"/>
      <c r="D934" s="149"/>
      <c r="E934" s="45"/>
      <c r="F934" s="40"/>
      <c r="G934" s="16"/>
      <c r="H934" s="154"/>
      <c r="I934" s="35"/>
      <c r="J934" s="12"/>
      <c r="K934" s="12"/>
      <c r="L934" s="12">
        <f t="shared" si="158"/>
        <v>0</v>
      </c>
      <c r="M934" s="287"/>
      <c r="N934" s="12">
        <f t="shared" si="159"/>
        <v>0</v>
      </c>
      <c r="O934" s="12"/>
    </row>
    <row r="935" spans="1:15">
      <c r="A935" s="21" t="str">
        <f t="shared" si="157"/>
        <v/>
      </c>
      <c r="B935" s="152" t="str">
        <f>IF(AND(MONTH(E935)='IN-NX'!$J$5,'IN-NX'!$D$7=(D935&amp;"/"&amp;C935)),"x","")</f>
        <v/>
      </c>
      <c r="C935" s="149"/>
      <c r="D935" s="149"/>
      <c r="E935" s="45"/>
      <c r="F935" s="40"/>
      <c r="G935" s="16"/>
      <c r="H935" s="154"/>
      <c r="I935" s="35"/>
      <c r="J935" s="12"/>
      <c r="K935" s="12"/>
      <c r="L935" s="12">
        <f t="shared" si="158"/>
        <v>0</v>
      </c>
      <c r="M935" s="287"/>
      <c r="N935" s="12">
        <f t="shared" si="159"/>
        <v>0</v>
      </c>
      <c r="O935" s="12"/>
    </row>
    <row r="936" spans="1:15">
      <c r="A936" s="21" t="str">
        <f t="shared" si="157"/>
        <v/>
      </c>
      <c r="B936" s="152" t="str">
        <f>IF(AND(MONTH(E936)='IN-NX'!$J$5,'IN-NX'!$D$7=(D936&amp;"/"&amp;C936)),"x","")</f>
        <v/>
      </c>
      <c r="C936" s="149"/>
      <c r="D936" s="149"/>
      <c r="E936" s="45"/>
      <c r="F936" s="40"/>
      <c r="G936" s="16"/>
      <c r="H936" s="154"/>
      <c r="I936" s="35"/>
      <c r="J936" s="12"/>
      <c r="K936" s="12"/>
      <c r="L936" s="12">
        <f t="shared" si="158"/>
        <v>0</v>
      </c>
      <c r="M936" s="287"/>
      <c r="N936" s="12">
        <f t="shared" si="159"/>
        <v>0</v>
      </c>
      <c r="O936" s="12"/>
    </row>
    <row r="937" spans="1:15">
      <c r="A937" s="21" t="str">
        <f t="shared" ref="A937:A1000" si="160">IF(E937&lt;&gt;"",MONTH(E937),"")</f>
        <v/>
      </c>
      <c r="B937" s="152" t="str">
        <f>IF(AND(MONTH(E937)='IN-NX'!$J$5,'IN-NX'!$D$7=(D937&amp;"/"&amp;C937)),"x","")</f>
        <v/>
      </c>
      <c r="C937" s="149"/>
      <c r="D937" s="149"/>
      <c r="E937" s="45"/>
      <c r="F937" s="40"/>
      <c r="G937" s="16"/>
      <c r="H937" s="154"/>
      <c r="I937" s="35"/>
      <c r="J937" s="12"/>
      <c r="K937" s="12"/>
      <c r="L937" s="12">
        <f t="shared" si="158"/>
        <v>0</v>
      </c>
      <c r="M937" s="287"/>
      <c r="N937" s="12">
        <f t="shared" si="159"/>
        <v>0</v>
      </c>
      <c r="O937" s="12"/>
    </row>
    <row r="938" spans="1:15">
      <c r="A938" s="21" t="str">
        <f t="shared" si="160"/>
        <v/>
      </c>
      <c r="B938" s="152" t="str">
        <f>IF(AND(MONTH(E938)='IN-NX'!$J$5,'IN-NX'!$D$7=(D938&amp;"/"&amp;C938)),"x","")</f>
        <v/>
      </c>
      <c r="C938" s="149"/>
      <c r="D938" s="149"/>
      <c r="E938" s="45"/>
      <c r="F938" s="40"/>
      <c r="G938" s="16"/>
      <c r="H938" s="154"/>
      <c r="I938" s="35"/>
      <c r="J938" s="12"/>
      <c r="K938" s="12"/>
      <c r="L938" s="12">
        <f t="shared" si="158"/>
        <v>0</v>
      </c>
      <c r="M938" s="287"/>
      <c r="N938" s="12">
        <f t="shared" si="159"/>
        <v>0</v>
      </c>
      <c r="O938" s="12"/>
    </row>
    <row r="939" spans="1:15">
      <c r="A939" s="21" t="str">
        <f t="shared" si="160"/>
        <v/>
      </c>
      <c r="B939" s="152" t="str">
        <f>IF(AND(MONTH(E939)='IN-NX'!$J$5,'IN-NX'!$D$7=(D939&amp;"/"&amp;C939)),"x","")</f>
        <v/>
      </c>
      <c r="C939" s="149"/>
      <c r="D939" s="149"/>
      <c r="E939" s="45"/>
      <c r="F939" s="40"/>
      <c r="G939" s="16"/>
      <c r="H939" s="154"/>
      <c r="I939" s="35"/>
      <c r="J939" s="12"/>
      <c r="K939" s="12"/>
      <c r="L939" s="12">
        <f t="shared" si="158"/>
        <v>0</v>
      </c>
      <c r="M939" s="287"/>
      <c r="N939" s="12">
        <f t="shared" si="159"/>
        <v>0</v>
      </c>
      <c r="O939" s="12"/>
    </row>
    <row r="940" spans="1:15">
      <c r="A940" s="21" t="str">
        <f t="shared" si="160"/>
        <v/>
      </c>
      <c r="B940" s="152" t="str">
        <f>IF(AND(MONTH(E940)='IN-NX'!$J$5,'IN-NX'!$D$7=(D940&amp;"/"&amp;C940)),"x","")</f>
        <v/>
      </c>
      <c r="C940" s="149"/>
      <c r="D940" s="149"/>
      <c r="E940" s="45"/>
      <c r="F940" s="40"/>
      <c r="G940" s="16"/>
      <c r="H940" s="154"/>
      <c r="I940" s="35"/>
      <c r="J940" s="12"/>
      <c r="K940" s="12"/>
      <c r="L940" s="12">
        <f t="shared" si="158"/>
        <v>0</v>
      </c>
      <c r="M940" s="287"/>
      <c r="N940" s="12">
        <f t="shared" si="159"/>
        <v>0</v>
      </c>
      <c r="O940" s="12"/>
    </row>
    <row r="941" spans="1:15">
      <c r="A941" s="21" t="str">
        <f t="shared" si="160"/>
        <v/>
      </c>
      <c r="B941" s="152" t="str">
        <f>IF(AND(MONTH(E941)='IN-NX'!$J$5,'IN-NX'!$D$7=(D941&amp;"/"&amp;C941)),"x","")</f>
        <v/>
      </c>
      <c r="C941" s="149"/>
      <c r="D941" s="149"/>
      <c r="E941" s="45"/>
      <c r="F941" s="40"/>
      <c r="G941" s="16"/>
      <c r="H941" s="154"/>
      <c r="I941" s="35"/>
      <c r="J941" s="12"/>
      <c r="K941" s="12"/>
      <c r="L941" s="12">
        <f t="shared" si="158"/>
        <v>0</v>
      </c>
      <c r="M941" s="287"/>
      <c r="N941" s="12">
        <f t="shared" si="159"/>
        <v>0</v>
      </c>
      <c r="O941" s="12"/>
    </row>
    <row r="942" spans="1:15">
      <c r="A942" s="21" t="str">
        <f t="shared" si="160"/>
        <v/>
      </c>
      <c r="B942" s="152" t="str">
        <f>IF(AND(MONTH(E942)='IN-NX'!$J$5,'IN-NX'!$D$7=(D942&amp;"/"&amp;C942)),"x","")</f>
        <v/>
      </c>
      <c r="C942" s="149"/>
      <c r="D942" s="149"/>
      <c r="E942" s="45"/>
      <c r="F942" s="40"/>
      <c r="G942" s="16"/>
      <c r="H942" s="154"/>
      <c r="I942" s="35"/>
      <c r="J942" s="12"/>
      <c r="K942" s="12"/>
      <c r="L942" s="12">
        <f t="shared" si="158"/>
        <v>0</v>
      </c>
      <c r="M942" s="287"/>
      <c r="N942" s="12">
        <f t="shared" si="159"/>
        <v>0</v>
      </c>
      <c r="O942" s="12"/>
    </row>
    <row r="943" spans="1:15">
      <c r="A943" s="21" t="str">
        <f t="shared" si="160"/>
        <v/>
      </c>
      <c r="B943" s="152" t="str">
        <f>IF(AND(MONTH(E943)='IN-NX'!$J$5,'IN-NX'!$D$7=(D943&amp;"/"&amp;C943)),"x","")</f>
        <v/>
      </c>
      <c r="C943" s="149"/>
      <c r="D943" s="149"/>
      <c r="E943" s="45"/>
      <c r="F943" s="40"/>
      <c r="G943" s="16"/>
      <c r="H943" s="154"/>
      <c r="I943" s="35"/>
      <c r="J943" s="12"/>
      <c r="K943" s="12"/>
      <c r="L943" s="12">
        <f t="shared" si="158"/>
        <v>0</v>
      </c>
      <c r="M943" s="287"/>
      <c r="N943" s="12">
        <f t="shared" si="159"/>
        <v>0</v>
      </c>
      <c r="O943" s="12"/>
    </row>
    <row r="944" spans="1:15">
      <c r="A944" s="21" t="str">
        <f t="shared" si="160"/>
        <v/>
      </c>
      <c r="B944" s="152" t="str">
        <f>IF(AND(MONTH(E944)='IN-NX'!$J$5,'IN-NX'!$D$7=(D944&amp;"/"&amp;C944)),"x","")</f>
        <v/>
      </c>
      <c r="C944" s="149"/>
      <c r="D944" s="149"/>
      <c r="E944" s="45"/>
      <c r="F944" s="40"/>
      <c r="G944" s="16"/>
      <c r="H944" s="154"/>
      <c r="I944" s="35"/>
      <c r="J944" s="12"/>
      <c r="K944" s="12"/>
      <c r="L944" s="12">
        <f t="shared" si="158"/>
        <v>0</v>
      </c>
      <c r="M944" s="287"/>
      <c r="N944" s="12">
        <f t="shared" si="159"/>
        <v>0</v>
      </c>
      <c r="O944" s="12"/>
    </row>
    <row r="945" spans="1:15">
      <c r="A945" s="21" t="str">
        <f t="shared" si="160"/>
        <v/>
      </c>
      <c r="B945" s="152" t="str">
        <f>IF(AND(MONTH(E945)='IN-NX'!$J$5,'IN-NX'!$D$7=(D945&amp;"/"&amp;C945)),"x","")</f>
        <v/>
      </c>
      <c r="C945" s="149"/>
      <c r="D945" s="149"/>
      <c r="E945" s="45"/>
      <c r="F945" s="40"/>
      <c r="G945" s="16"/>
      <c r="H945" s="154"/>
      <c r="I945" s="35"/>
      <c r="J945" s="12"/>
      <c r="K945" s="12"/>
      <c r="L945" s="12">
        <f t="shared" ref="L945:L1008" si="161">ROUND(J945*K945,0)</f>
        <v>0</v>
      </c>
      <c r="M945" s="287"/>
      <c r="N945" s="12">
        <f t="shared" ref="N945:N1008" si="162">ROUND(J945*M945,0)</f>
        <v>0</v>
      </c>
      <c r="O945" s="12"/>
    </row>
    <row r="946" spans="1:15">
      <c r="A946" s="21" t="str">
        <f t="shared" si="160"/>
        <v/>
      </c>
      <c r="B946" s="152" t="str">
        <f>IF(AND(MONTH(E946)='IN-NX'!$J$5,'IN-NX'!$D$7=(D946&amp;"/"&amp;C946)),"x","")</f>
        <v/>
      </c>
      <c r="C946" s="149"/>
      <c r="D946" s="149"/>
      <c r="E946" s="45"/>
      <c r="F946" s="40"/>
      <c r="G946" s="16"/>
      <c r="H946" s="154"/>
      <c r="I946" s="35"/>
      <c r="J946" s="12"/>
      <c r="K946" s="12"/>
      <c r="L946" s="12">
        <f t="shared" si="161"/>
        <v>0</v>
      </c>
      <c r="M946" s="287"/>
      <c r="N946" s="12">
        <f t="shared" si="162"/>
        <v>0</v>
      </c>
      <c r="O946" s="12"/>
    </row>
    <row r="947" spans="1:15">
      <c r="A947" s="21" t="str">
        <f t="shared" si="160"/>
        <v/>
      </c>
      <c r="B947" s="152" t="str">
        <f>IF(AND(MONTH(E947)='IN-NX'!$J$5,'IN-NX'!$D$7=(D947&amp;"/"&amp;C947)),"x","")</f>
        <v/>
      </c>
      <c r="C947" s="149"/>
      <c r="D947" s="149"/>
      <c r="E947" s="45"/>
      <c r="F947" s="40"/>
      <c r="G947" s="16"/>
      <c r="H947" s="154"/>
      <c r="I947" s="35"/>
      <c r="J947" s="12"/>
      <c r="K947" s="12"/>
      <c r="L947" s="12">
        <f t="shared" si="161"/>
        <v>0</v>
      </c>
      <c r="M947" s="287"/>
      <c r="N947" s="12">
        <f t="shared" si="162"/>
        <v>0</v>
      </c>
      <c r="O947" s="12"/>
    </row>
    <row r="948" spans="1:15">
      <c r="A948" s="21" t="str">
        <f t="shared" si="160"/>
        <v/>
      </c>
      <c r="B948" s="152" t="str">
        <f>IF(AND(MONTH(E948)='IN-NX'!$J$5,'IN-NX'!$D$7=(D948&amp;"/"&amp;C948)),"x","")</f>
        <v/>
      </c>
      <c r="C948" s="149"/>
      <c r="D948" s="149"/>
      <c r="E948" s="45"/>
      <c r="F948" s="40"/>
      <c r="G948" s="16"/>
      <c r="H948" s="154"/>
      <c r="I948" s="35"/>
      <c r="J948" s="12"/>
      <c r="K948" s="12"/>
      <c r="L948" s="12">
        <f t="shared" si="161"/>
        <v>0</v>
      </c>
      <c r="M948" s="287"/>
      <c r="N948" s="12">
        <f t="shared" si="162"/>
        <v>0</v>
      </c>
      <c r="O948" s="12"/>
    </row>
    <row r="949" spans="1:15">
      <c r="A949" s="21" t="str">
        <f t="shared" si="160"/>
        <v/>
      </c>
      <c r="B949" s="152" t="str">
        <f>IF(AND(MONTH(E949)='IN-NX'!$J$5,'IN-NX'!$D$7=(D949&amp;"/"&amp;C949)),"x","")</f>
        <v/>
      </c>
      <c r="C949" s="149"/>
      <c r="D949" s="149"/>
      <c r="E949" s="45"/>
      <c r="F949" s="40"/>
      <c r="G949" s="16"/>
      <c r="H949" s="154"/>
      <c r="I949" s="35"/>
      <c r="J949" s="12"/>
      <c r="K949" s="12"/>
      <c r="L949" s="12">
        <f t="shared" si="161"/>
        <v>0</v>
      </c>
      <c r="M949" s="287"/>
      <c r="N949" s="12">
        <f t="shared" si="162"/>
        <v>0</v>
      </c>
      <c r="O949" s="12"/>
    </row>
    <row r="950" spans="1:15">
      <c r="A950" s="21" t="str">
        <f t="shared" si="160"/>
        <v/>
      </c>
      <c r="B950" s="152" t="str">
        <f>IF(AND(MONTH(E950)='IN-NX'!$J$5,'IN-NX'!$D$7=(D950&amp;"/"&amp;C950)),"x","")</f>
        <v/>
      </c>
      <c r="C950" s="149"/>
      <c r="D950" s="149"/>
      <c r="E950" s="45"/>
      <c r="F950" s="40"/>
      <c r="G950" s="16"/>
      <c r="H950" s="154"/>
      <c r="I950" s="35"/>
      <c r="J950" s="12"/>
      <c r="K950" s="12"/>
      <c r="L950" s="12">
        <f t="shared" si="161"/>
        <v>0</v>
      </c>
      <c r="M950" s="287"/>
      <c r="N950" s="12">
        <f t="shared" si="162"/>
        <v>0</v>
      </c>
      <c r="O950" s="12"/>
    </row>
    <row r="951" spans="1:15">
      <c r="A951" s="21" t="str">
        <f t="shared" si="160"/>
        <v/>
      </c>
      <c r="B951" s="152" t="str">
        <f>IF(AND(MONTH(E951)='IN-NX'!$J$5,'IN-NX'!$D$7=(D951&amp;"/"&amp;C951)),"x","")</f>
        <v/>
      </c>
      <c r="C951" s="149"/>
      <c r="D951" s="149"/>
      <c r="E951" s="45"/>
      <c r="F951" s="40"/>
      <c r="G951" s="16"/>
      <c r="H951" s="154"/>
      <c r="I951" s="35"/>
      <c r="J951" s="12"/>
      <c r="K951" s="12"/>
      <c r="L951" s="12">
        <f t="shared" si="161"/>
        <v>0</v>
      </c>
      <c r="M951" s="287"/>
      <c r="N951" s="12">
        <f t="shared" si="162"/>
        <v>0</v>
      </c>
      <c r="O951" s="12"/>
    </row>
    <row r="952" spans="1:15">
      <c r="A952" s="21" t="str">
        <f t="shared" si="160"/>
        <v/>
      </c>
      <c r="B952" s="152" t="str">
        <f>IF(AND(MONTH(E952)='IN-NX'!$J$5,'IN-NX'!$D$7=(D952&amp;"/"&amp;C952)),"x","")</f>
        <v/>
      </c>
      <c r="C952" s="149"/>
      <c r="D952" s="149"/>
      <c r="E952" s="45"/>
      <c r="F952" s="40"/>
      <c r="G952" s="16"/>
      <c r="H952" s="154"/>
      <c r="I952" s="35"/>
      <c r="J952" s="12"/>
      <c r="K952" s="12"/>
      <c r="L952" s="12">
        <f t="shared" si="161"/>
        <v>0</v>
      </c>
      <c r="M952" s="287"/>
      <c r="N952" s="12">
        <f t="shared" si="162"/>
        <v>0</v>
      </c>
      <c r="O952" s="12"/>
    </row>
    <row r="953" spans="1:15">
      <c r="A953" s="21" t="str">
        <f t="shared" si="160"/>
        <v/>
      </c>
      <c r="B953" s="152" t="str">
        <f>IF(AND(MONTH(E953)='IN-NX'!$J$5,'IN-NX'!$D$7=(D953&amp;"/"&amp;C953)),"x","")</f>
        <v/>
      </c>
      <c r="C953" s="149"/>
      <c r="D953" s="149"/>
      <c r="E953" s="45"/>
      <c r="F953" s="40"/>
      <c r="G953" s="16"/>
      <c r="H953" s="154"/>
      <c r="I953" s="35"/>
      <c r="J953" s="12"/>
      <c r="K953" s="12"/>
      <c r="L953" s="12">
        <f t="shared" si="161"/>
        <v>0</v>
      </c>
      <c r="M953" s="287"/>
      <c r="N953" s="12">
        <f t="shared" si="162"/>
        <v>0</v>
      </c>
      <c r="O953" s="12"/>
    </row>
    <row r="954" spans="1:15">
      <c r="A954" s="21" t="str">
        <f t="shared" si="160"/>
        <v/>
      </c>
      <c r="B954" s="152" t="str">
        <f>IF(AND(MONTH(E954)='IN-NX'!$J$5,'IN-NX'!$D$7=(D954&amp;"/"&amp;C954)),"x","")</f>
        <v/>
      </c>
      <c r="C954" s="149"/>
      <c r="D954" s="149"/>
      <c r="E954" s="45"/>
      <c r="F954" s="40"/>
      <c r="G954" s="16"/>
      <c r="H954" s="154"/>
      <c r="I954" s="35"/>
      <c r="J954" s="12"/>
      <c r="K954" s="12"/>
      <c r="L954" s="12">
        <f t="shared" si="161"/>
        <v>0</v>
      </c>
      <c r="M954" s="287"/>
      <c r="N954" s="12">
        <f t="shared" si="162"/>
        <v>0</v>
      </c>
      <c r="O954" s="12"/>
    </row>
    <row r="955" spans="1:15">
      <c r="A955" s="21" t="str">
        <f t="shared" si="160"/>
        <v/>
      </c>
      <c r="B955" s="152" t="str">
        <f>IF(AND(MONTH(E955)='IN-NX'!$J$5,'IN-NX'!$D$7=(D955&amp;"/"&amp;C955)),"x","")</f>
        <v/>
      </c>
      <c r="C955" s="149"/>
      <c r="D955" s="149"/>
      <c r="E955" s="45"/>
      <c r="F955" s="40"/>
      <c r="G955" s="16"/>
      <c r="H955" s="154"/>
      <c r="I955" s="35"/>
      <c r="J955" s="12"/>
      <c r="K955" s="12"/>
      <c r="L955" s="12">
        <f t="shared" si="161"/>
        <v>0</v>
      </c>
      <c r="M955" s="287"/>
      <c r="N955" s="12">
        <f t="shared" si="162"/>
        <v>0</v>
      </c>
      <c r="O955" s="12"/>
    </row>
    <row r="956" spans="1:15">
      <c r="A956" s="21" t="str">
        <f t="shared" si="160"/>
        <v/>
      </c>
      <c r="B956" s="152" t="str">
        <f>IF(AND(MONTH(E956)='IN-NX'!$J$5,'IN-NX'!$D$7=(D956&amp;"/"&amp;C956)),"x","")</f>
        <v/>
      </c>
      <c r="C956" s="149"/>
      <c r="D956" s="149"/>
      <c r="E956" s="45"/>
      <c r="F956" s="40"/>
      <c r="G956" s="16"/>
      <c r="H956" s="154"/>
      <c r="I956" s="35"/>
      <c r="J956" s="12"/>
      <c r="K956" s="12"/>
      <c r="L956" s="12">
        <f t="shared" si="161"/>
        <v>0</v>
      </c>
      <c r="M956" s="287"/>
      <c r="N956" s="12">
        <f t="shared" si="162"/>
        <v>0</v>
      </c>
      <c r="O956" s="12"/>
    </row>
    <row r="957" spans="1:15">
      <c r="A957" s="21" t="str">
        <f t="shared" si="160"/>
        <v/>
      </c>
      <c r="B957" s="152" t="str">
        <f>IF(AND(MONTH(E957)='IN-NX'!$J$5,'IN-NX'!$D$7=(D957&amp;"/"&amp;C957)),"x","")</f>
        <v/>
      </c>
      <c r="C957" s="149"/>
      <c r="D957" s="149"/>
      <c r="E957" s="45"/>
      <c r="F957" s="40"/>
      <c r="G957" s="16"/>
      <c r="H957" s="154"/>
      <c r="I957" s="35"/>
      <c r="J957" s="12"/>
      <c r="K957" s="12"/>
      <c r="L957" s="12">
        <f t="shared" si="161"/>
        <v>0</v>
      </c>
      <c r="M957" s="287"/>
      <c r="N957" s="12">
        <f t="shared" si="162"/>
        <v>0</v>
      </c>
      <c r="O957" s="12"/>
    </row>
    <row r="958" spans="1:15">
      <c r="A958" s="21" t="str">
        <f t="shared" si="160"/>
        <v/>
      </c>
      <c r="B958" s="152" t="str">
        <f>IF(AND(MONTH(E958)='IN-NX'!$J$5,'IN-NX'!$D$7=(D958&amp;"/"&amp;C958)),"x","")</f>
        <v/>
      </c>
      <c r="C958" s="149"/>
      <c r="D958" s="149"/>
      <c r="E958" s="45"/>
      <c r="F958" s="40"/>
      <c r="G958" s="16"/>
      <c r="H958" s="154"/>
      <c r="I958" s="35"/>
      <c r="J958" s="12"/>
      <c r="K958" s="12"/>
      <c r="L958" s="12">
        <f t="shared" si="161"/>
        <v>0</v>
      </c>
      <c r="M958" s="287"/>
      <c r="N958" s="12">
        <f t="shared" si="162"/>
        <v>0</v>
      </c>
      <c r="O958" s="12"/>
    </row>
    <row r="959" spans="1:15">
      <c r="A959" s="21" t="str">
        <f t="shared" si="160"/>
        <v/>
      </c>
      <c r="B959" s="152" t="str">
        <f>IF(AND(MONTH(E959)='IN-NX'!$J$5,'IN-NX'!$D$7=(D959&amp;"/"&amp;C959)),"x","")</f>
        <v/>
      </c>
      <c r="C959" s="149"/>
      <c r="D959" s="149"/>
      <c r="E959" s="45"/>
      <c r="F959" s="40"/>
      <c r="G959" s="16"/>
      <c r="H959" s="154"/>
      <c r="I959" s="35"/>
      <c r="J959" s="12"/>
      <c r="K959" s="12"/>
      <c r="L959" s="12">
        <f t="shared" si="161"/>
        <v>0</v>
      </c>
      <c r="M959" s="287"/>
      <c r="N959" s="12">
        <f t="shared" si="162"/>
        <v>0</v>
      </c>
      <c r="O959" s="12"/>
    </row>
    <row r="960" spans="1:15">
      <c r="A960" s="21" t="str">
        <f t="shared" si="160"/>
        <v/>
      </c>
      <c r="B960" s="152" t="str">
        <f>IF(AND(MONTH(E960)='IN-NX'!$J$5,'IN-NX'!$D$7=(D960&amp;"/"&amp;C960)),"x","")</f>
        <v/>
      </c>
      <c r="C960" s="149"/>
      <c r="D960" s="149"/>
      <c r="E960" s="45"/>
      <c r="F960" s="40"/>
      <c r="G960" s="16"/>
      <c r="H960" s="154"/>
      <c r="I960" s="35"/>
      <c r="J960" s="12"/>
      <c r="K960" s="12"/>
      <c r="L960" s="12">
        <f t="shared" si="161"/>
        <v>0</v>
      </c>
      <c r="M960" s="287"/>
      <c r="N960" s="12">
        <f t="shared" si="162"/>
        <v>0</v>
      </c>
      <c r="O960" s="12"/>
    </row>
    <row r="961" spans="1:15">
      <c r="A961" s="21" t="str">
        <f t="shared" si="160"/>
        <v/>
      </c>
      <c r="B961" s="152" t="str">
        <f>IF(AND(MONTH(E961)='IN-NX'!$J$5,'IN-NX'!$D$7=(D961&amp;"/"&amp;C961)),"x","")</f>
        <v/>
      </c>
      <c r="C961" s="149"/>
      <c r="D961" s="149"/>
      <c r="E961" s="45"/>
      <c r="F961" s="40"/>
      <c r="G961" s="16"/>
      <c r="H961" s="154"/>
      <c r="I961" s="35"/>
      <c r="J961" s="12"/>
      <c r="K961" s="12"/>
      <c r="L961" s="12">
        <f t="shared" si="161"/>
        <v>0</v>
      </c>
      <c r="M961" s="287"/>
      <c r="N961" s="12">
        <f t="shared" si="162"/>
        <v>0</v>
      </c>
      <c r="O961" s="12"/>
    </row>
    <row r="962" spans="1:15">
      <c r="A962" s="21" t="str">
        <f t="shared" si="160"/>
        <v/>
      </c>
      <c r="B962" s="152" t="str">
        <f>IF(AND(MONTH(E962)='IN-NX'!$J$5,'IN-NX'!$D$7=(D962&amp;"/"&amp;C962)),"x","")</f>
        <v/>
      </c>
      <c r="C962" s="149"/>
      <c r="D962" s="149"/>
      <c r="E962" s="45"/>
      <c r="F962" s="40"/>
      <c r="G962" s="16"/>
      <c r="H962" s="154"/>
      <c r="I962" s="35"/>
      <c r="J962" s="12"/>
      <c r="K962" s="12"/>
      <c r="L962" s="12">
        <f t="shared" si="161"/>
        <v>0</v>
      </c>
      <c r="M962" s="287"/>
      <c r="N962" s="12">
        <f t="shared" si="162"/>
        <v>0</v>
      </c>
      <c r="O962" s="12"/>
    </row>
    <row r="963" spans="1:15">
      <c r="A963" s="21" t="str">
        <f t="shared" si="160"/>
        <v/>
      </c>
      <c r="B963" s="152" t="str">
        <f>IF(AND(MONTH(E963)='IN-NX'!$J$5,'IN-NX'!$D$7=(D963&amp;"/"&amp;C963)),"x","")</f>
        <v/>
      </c>
      <c r="C963" s="149"/>
      <c r="D963" s="149"/>
      <c r="E963" s="45"/>
      <c r="F963" s="40"/>
      <c r="G963" s="16"/>
      <c r="H963" s="154"/>
      <c r="I963" s="35"/>
      <c r="J963" s="12"/>
      <c r="K963" s="12"/>
      <c r="L963" s="12">
        <f t="shared" si="161"/>
        <v>0</v>
      </c>
      <c r="M963" s="287"/>
      <c r="N963" s="12">
        <f t="shared" si="162"/>
        <v>0</v>
      </c>
      <c r="O963" s="12"/>
    </row>
    <row r="964" spans="1:15">
      <c r="A964" s="21" t="str">
        <f t="shared" si="160"/>
        <v/>
      </c>
      <c r="B964" s="152" t="str">
        <f>IF(AND(MONTH(E964)='IN-NX'!$J$5,'IN-NX'!$D$7=(D964&amp;"/"&amp;C964)),"x","")</f>
        <v/>
      </c>
      <c r="C964" s="149"/>
      <c r="D964" s="149"/>
      <c r="E964" s="45"/>
      <c r="F964" s="40"/>
      <c r="G964" s="16"/>
      <c r="H964" s="154"/>
      <c r="I964" s="35"/>
      <c r="J964" s="12"/>
      <c r="K964" s="12"/>
      <c r="L964" s="12">
        <f t="shared" si="161"/>
        <v>0</v>
      </c>
      <c r="M964" s="287"/>
      <c r="N964" s="12">
        <f t="shared" si="162"/>
        <v>0</v>
      </c>
      <c r="O964" s="12"/>
    </row>
    <row r="965" spans="1:15">
      <c r="A965" s="21" t="str">
        <f t="shared" si="160"/>
        <v/>
      </c>
      <c r="B965" s="152" t="str">
        <f>IF(AND(MONTH(E965)='IN-NX'!$J$5,'IN-NX'!$D$7=(D965&amp;"/"&amp;C965)),"x","")</f>
        <v/>
      </c>
      <c r="C965" s="149"/>
      <c r="D965" s="149"/>
      <c r="E965" s="45"/>
      <c r="F965" s="40"/>
      <c r="G965" s="16"/>
      <c r="H965" s="154"/>
      <c r="I965" s="35"/>
      <c r="J965" s="12"/>
      <c r="K965" s="12"/>
      <c r="L965" s="12">
        <f t="shared" si="161"/>
        <v>0</v>
      </c>
      <c r="M965" s="287"/>
      <c r="N965" s="12">
        <f t="shared" si="162"/>
        <v>0</v>
      </c>
      <c r="O965" s="12"/>
    </row>
    <row r="966" spans="1:15">
      <c r="A966" s="21" t="str">
        <f t="shared" si="160"/>
        <v/>
      </c>
      <c r="B966" s="152" t="str">
        <f>IF(AND(MONTH(E966)='IN-NX'!$J$5,'IN-NX'!$D$7=(D966&amp;"/"&amp;C966)),"x","")</f>
        <v/>
      </c>
      <c r="C966" s="149"/>
      <c r="D966" s="149"/>
      <c r="E966" s="45"/>
      <c r="F966" s="40"/>
      <c r="G966" s="16"/>
      <c r="H966" s="154"/>
      <c r="I966" s="35"/>
      <c r="J966" s="12"/>
      <c r="K966" s="12"/>
      <c r="L966" s="12">
        <f t="shared" si="161"/>
        <v>0</v>
      </c>
      <c r="M966" s="287"/>
      <c r="N966" s="12">
        <f t="shared" si="162"/>
        <v>0</v>
      </c>
      <c r="O966" s="12"/>
    </row>
    <row r="967" spans="1:15">
      <c r="A967" s="21" t="str">
        <f t="shared" si="160"/>
        <v/>
      </c>
      <c r="B967" s="152" t="str">
        <f>IF(AND(MONTH(E967)='IN-NX'!$J$5,'IN-NX'!$D$7=(D967&amp;"/"&amp;C967)),"x","")</f>
        <v/>
      </c>
      <c r="C967" s="149"/>
      <c r="D967" s="149"/>
      <c r="E967" s="45"/>
      <c r="F967" s="40"/>
      <c r="G967" s="16"/>
      <c r="H967" s="154"/>
      <c r="I967" s="35"/>
      <c r="J967" s="12"/>
      <c r="K967" s="12"/>
      <c r="L967" s="12">
        <f t="shared" si="161"/>
        <v>0</v>
      </c>
      <c r="M967" s="287"/>
      <c r="N967" s="12">
        <f t="shared" si="162"/>
        <v>0</v>
      </c>
      <c r="O967" s="12"/>
    </row>
    <row r="968" spans="1:15">
      <c r="A968" s="21" t="str">
        <f t="shared" si="160"/>
        <v/>
      </c>
      <c r="B968" s="152" t="str">
        <f>IF(AND(MONTH(E968)='IN-NX'!$J$5,'IN-NX'!$D$7=(D968&amp;"/"&amp;C968)),"x","")</f>
        <v/>
      </c>
      <c r="C968" s="149"/>
      <c r="D968" s="149"/>
      <c r="E968" s="45"/>
      <c r="F968" s="40"/>
      <c r="G968" s="16"/>
      <c r="H968" s="154"/>
      <c r="I968" s="35"/>
      <c r="J968" s="12"/>
      <c r="K968" s="12"/>
      <c r="L968" s="12">
        <f t="shared" si="161"/>
        <v>0</v>
      </c>
      <c r="M968" s="287"/>
      <c r="N968" s="12">
        <f t="shared" si="162"/>
        <v>0</v>
      </c>
      <c r="O968" s="12"/>
    </row>
    <row r="969" spans="1:15">
      <c r="A969" s="21" t="str">
        <f t="shared" si="160"/>
        <v/>
      </c>
      <c r="B969" s="152" t="str">
        <f>IF(AND(MONTH(E969)='IN-NX'!$J$5,'IN-NX'!$D$7=(D969&amp;"/"&amp;C969)),"x","")</f>
        <v/>
      </c>
      <c r="C969" s="149"/>
      <c r="D969" s="149"/>
      <c r="E969" s="45"/>
      <c r="F969" s="40"/>
      <c r="G969" s="16"/>
      <c r="H969" s="154"/>
      <c r="I969" s="35"/>
      <c r="J969" s="12"/>
      <c r="K969" s="12"/>
      <c r="L969" s="12">
        <f t="shared" si="161"/>
        <v>0</v>
      </c>
      <c r="M969" s="287"/>
      <c r="N969" s="12">
        <f t="shared" si="162"/>
        <v>0</v>
      </c>
      <c r="O969" s="12"/>
    </row>
    <row r="970" spans="1:15">
      <c r="A970" s="21" t="str">
        <f t="shared" si="160"/>
        <v/>
      </c>
      <c r="B970" s="152" t="str">
        <f>IF(AND(MONTH(E970)='IN-NX'!$J$5,'IN-NX'!$D$7=(D970&amp;"/"&amp;C970)),"x","")</f>
        <v/>
      </c>
      <c r="C970" s="149"/>
      <c r="D970" s="149"/>
      <c r="E970" s="45"/>
      <c r="F970" s="40"/>
      <c r="G970" s="16"/>
      <c r="H970" s="154"/>
      <c r="I970" s="35"/>
      <c r="J970" s="12"/>
      <c r="K970" s="12"/>
      <c r="L970" s="12">
        <f t="shared" si="161"/>
        <v>0</v>
      </c>
      <c r="M970" s="287"/>
      <c r="N970" s="12">
        <f t="shared" si="162"/>
        <v>0</v>
      </c>
      <c r="O970" s="12"/>
    </row>
    <row r="971" spans="1:15">
      <c r="A971" s="21" t="str">
        <f t="shared" si="160"/>
        <v/>
      </c>
      <c r="B971" s="152" t="str">
        <f>IF(AND(MONTH(E971)='IN-NX'!$J$5,'IN-NX'!$D$7=(D971&amp;"/"&amp;C971)),"x","")</f>
        <v/>
      </c>
      <c r="C971" s="149"/>
      <c r="D971" s="149"/>
      <c r="E971" s="45"/>
      <c r="F971" s="40"/>
      <c r="G971" s="16"/>
      <c r="H971" s="154"/>
      <c r="I971" s="35"/>
      <c r="J971" s="12"/>
      <c r="K971" s="12"/>
      <c r="L971" s="12">
        <f t="shared" si="161"/>
        <v>0</v>
      </c>
      <c r="M971" s="287"/>
      <c r="N971" s="12">
        <f t="shared" si="162"/>
        <v>0</v>
      </c>
      <c r="O971" s="12"/>
    </row>
    <row r="972" spans="1:15">
      <c r="A972" s="21" t="str">
        <f t="shared" si="160"/>
        <v/>
      </c>
      <c r="B972" s="152" t="str">
        <f>IF(AND(MONTH(E972)='IN-NX'!$J$5,'IN-NX'!$D$7=(D972&amp;"/"&amp;C972)),"x","")</f>
        <v/>
      </c>
      <c r="C972" s="149"/>
      <c r="D972" s="149"/>
      <c r="E972" s="45"/>
      <c r="F972" s="40"/>
      <c r="G972" s="16"/>
      <c r="H972" s="154"/>
      <c r="I972" s="35"/>
      <c r="J972" s="12"/>
      <c r="K972" s="12"/>
      <c r="L972" s="12">
        <f t="shared" si="161"/>
        <v>0</v>
      </c>
      <c r="M972" s="287"/>
      <c r="N972" s="12">
        <f t="shared" si="162"/>
        <v>0</v>
      </c>
      <c r="O972" s="12"/>
    </row>
    <row r="973" spans="1:15">
      <c r="A973" s="21" t="str">
        <f t="shared" si="160"/>
        <v/>
      </c>
      <c r="B973" s="152" t="str">
        <f>IF(AND(MONTH(E973)='IN-NX'!$J$5,'IN-NX'!$D$7=(D973&amp;"/"&amp;C973)),"x","")</f>
        <v/>
      </c>
      <c r="C973" s="149"/>
      <c r="D973" s="149"/>
      <c r="E973" s="45"/>
      <c r="F973" s="40"/>
      <c r="G973" s="16"/>
      <c r="H973" s="154"/>
      <c r="I973" s="35"/>
      <c r="J973" s="12"/>
      <c r="K973" s="12"/>
      <c r="L973" s="12">
        <f t="shared" si="161"/>
        <v>0</v>
      </c>
      <c r="M973" s="287"/>
      <c r="N973" s="12">
        <f t="shared" si="162"/>
        <v>0</v>
      </c>
      <c r="O973" s="12"/>
    </row>
    <row r="974" spans="1:15">
      <c r="A974" s="21" t="str">
        <f t="shared" si="160"/>
        <v/>
      </c>
      <c r="B974" s="152" t="str">
        <f>IF(AND(MONTH(E974)='IN-NX'!$J$5,'IN-NX'!$D$7=(D974&amp;"/"&amp;C974)),"x","")</f>
        <v/>
      </c>
      <c r="C974" s="149"/>
      <c r="D974" s="149"/>
      <c r="E974" s="45"/>
      <c r="F974" s="40"/>
      <c r="G974" s="16"/>
      <c r="H974" s="154"/>
      <c r="I974" s="35"/>
      <c r="J974" s="12"/>
      <c r="K974" s="12"/>
      <c r="L974" s="12">
        <f t="shared" si="161"/>
        <v>0</v>
      </c>
      <c r="M974" s="287"/>
      <c r="N974" s="12">
        <f t="shared" si="162"/>
        <v>0</v>
      </c>
      <c r="O974" s="12"/>
    </row>
    <row r="975" spans="1:15">
      <c r="A975" s="21" t="str">
        <f t="shared" si="160"/>
        <v/>
      </c>
      <c r="B975" s="152" t="str">
        <f>IF(AND(MONTH(E975)='IN-NX'!$J$5,'IN-NX'!$D$7=(D975&amp;"/"&amp;C975)),"x","")</f>
        <v/>
      </c>
      <c r="C975" s="149"/>
      <c r="D975" s="149"/>
      <c r="E975" s="45"/>
      <c r="F975" s="40"/>
      <c r="G975" s="16"/>
      <c r="H975" s="154"/>
      <c r="I975" s="35"/>
      <c r="J975" s="12"/>
      <c r="K975" s="12"/>
      <c r="L975" s="12">
        <f t="shared" si="161"/>
        <v>0</v>
      </c>
      <c r="M975" s="287"/>
      <c r="N975" s="12">
        <f t="shared" si="162"/>
        <v>0</v>
      </c>
      <c r="O975" s="12"/>
    </row>
    <row r="976" spans="1:15">
      <c r="A976" s="21" t="str">
        <f t="shared" si="160"/>
        <v/>
      </c>
      <c r="B976" s="152" t="str">
        <f>IF(AND(MONTH(E976)='IN-NX'!$J$5,'IN-NX'!$D$7=(D976&amp;"/"&amp;C976)),"x","")</f>
        <v/>
      </c>
      <c r="C976" s="149"/>
      <c r="D976" s="149"/>
      <c r="E976" s="45"/>
      <c r="F976" s="40"/>
      <c r="G976" s="16"/>
      <c r="H976" s="154"/>
      <c r="I976" s="35"/>
      <c r="J976" s="12"/>
      <c r="K976" s="12"/>
      <c r="L976" s="12">
        <f t="shared" si="161"/>
        <v>0</v>
      </c>
      <c r="M976" s="287"/>
      <c r="N976" s="12">
        <f t="shared" si="162"/>
        <v>0</v>
      </c>
      <c r="O976" s="12"/>
    </row>
    <row r="977" spans="1:15">
      <c r="A977" s="21" t="str">
        <f t="shared" si="160"/>
        <v/>
      </c>
      <c r="B977" s="152" t="str">
        <f>IF(AND(MONTH(E977)='IN-NX'!$J$5,'IN-NX'!$D$7=(D977&amp;"/"&amp;C977)),"x","")</f>
        <v/>
      </c>
      <c r="C977" s="149"/>
      <c r="D977" s="149"/>
      <c r="E977" s="45"/>
      <c r="F977" s="40"/>
      <c r="G977" s="16"/>
      <c r="H977" s="154"/>
      <c r="I977" s="35"/>
      <c r="J977" s="12"/>
      <c r="K977" s="12"/>
      <c r="L977" s="12">
        <f t="shared" si="161"/>
        <v>0</v>
      </c>
      <c r="M977" s="287"/>
      <c r="N977" s="12">
        <f t="shared" si="162"/>
        <v>0</v>
      </c>
      <c r="O977" s="12"/>
    </row>
    <row r="978" spans="1:15">
      <c r="A978" s="21" t="str">
        <f t="shared" si="160"/>
        <v/>
      </c>
      <c r="B978" s="152" t="str">
        <f>IF(AND(MONTH(E978)='IN-NX'!$J$5,'IN-NX'!$D$7=(D978&amp;"/"&amp;C978)),"x","")</f>
        <v/>
      </c>
      <c r="C978" s="149"/>
      <c r="D978" s="149"/>
      <c r="E978" s="45"/>
      <c r="F978" s="40"/>
      <c r="G978" s="16"/>
      <c r="H978" s="154"/>
      <c r="I978" s="35"/>
      <c r="J978" s="12"/>
      <c r="K978" s="12"/>
      <c r="L978" s="12">
        <f t="shared" si="161"/>
        <v>0</v>
      </c>
      <c r="M978" s="287"/>
      <c r="N978" s="12">
        <f t="shared" si="162"/>
        <v>0</v>
      </c>
      <c r="O978" s="12"/>
    </row>
    <row r="979" spans="1:15">
      <c r="A979" s="21" t="str">
        <f t="shared" si="160"/>
        <v/>
      </c>
      <c r="B979" s="152" t="str">
        <f>IF(AND(MONTH(E979)='IN-NX'!$J$5,'IN-NX'!$D$7=(D979&amp;"/"&amp;C979)),"x","")</f>
        <v/>
      </c>
      <c r="C979" s="149"/>
      <c r="D979" s="149"/>
      <c r="E979" s="45"/>
      <c r="F979" s="40"/>
      <c r="G979" s="16"/>
      <c r="H979" s="154"/>
      <c r="I979" s="35"/>
      <c r="J979" s="12"/>
      <c r="K979" s="12"/>
      <c r="L979" s="12">
        <f t="shared" si="161"/>
        <v>0</v>
      </c>
      <c r="M979" s="287"/>
      <c r="N979" s="12">
        <f t="shared" si="162"/>
        <v>0</v>
      </c>
      <c r="O979" s="12"/>
    </row>
    <row r="980" spans="1:15">
      <c r="A980" s="21" t="str">
        <f t="shared" si="160"/>
        <v/>
      </c>
      <c r="B980" s="152" t="str">
        <f>IF(AND(MONTH(E980)='IN-NX'!$J$5,'IN-NX'!$D$7=(D980&amp;"/"&amp;C980)),"x","")</f>
        <v/>
      </c>
      <c r="C980" s="149"/>
      <c r="D980" s="149"/>
      <c r="E980" s="45"/>
      <c r="F980" s="40"/>
      <c r="G980" s="16"/>
      <c r="H980" s="154"/>
      <c r="I980" s="35"/>
      <c r="J980" s="12"/>
      <c r="K980" s="12"/>
      <c r="L980" s="12">
        <f t="shared" si="161"/>
        <v>0</v>
      </c>
      <c r="M980" s="287"/>
      <c r="N980" s="12">
        <f t="shared" si="162"/>
        <v>0</v>
      </c>
      <c r="O980" s="12"/>
    </row>
    <row r="981" spans="1:15">
      <c r="A981" s="21" t="str">
        <f t="shared" si="160"/>
        <v/>
      </c>
      <c r="B981" s="152" t="str">
        <f>IF(AND(MONTH(E981)='IN-NX'!$J$5,'IN-NX'!$D$7=(D981&amp;"/"&amp;C981)),"x","")</f>
        <v/>
      </c>
      <c r="C981" s="149"/>
      <c r="D981" s="149"/>
      <c r="E981" s="45"/>
      <c r="F981" s="40"/>
      <c r="G981" s="16"/>
      <c r="H981" s="154"/>
      <c r="I981" s="35"/>
      <c r="J981" s="12"/>
      <c r="K981" s="12"/>
      <c r="L981" s="12">
        <f t="shared" si="161"/>
        <v>0</v>
      </c>
      <c r="M981" s="287"/>
      <c r="N981" s="12">
        <f t="shared" si="162"/>
        <v>0</v>
      </c>
      <c r="O981" s="12"/>
    </row>
    <row r="982" spans="1:15">
      <c r="A982" s="21" t="str">
        <f t="shared" si="160"/>
        <v/>
      </c>
      <c r="B982" s="152" t="str">
        <f>IF(AND(MONTH(E982)='IN-NX'!$J$5,'IN-NX'!$D$7=(D982&amp;"/"&amp;C982)),"x","")</f>
        <v/>
      </c>
      <c r="C982" s="149"/>
      <c r="D982" s="149"/>
      <c r="E982" s="45"/>
      <c r="F982" s="40"/>
      <c r="G982" s="16"/>
      <c r="H982" s="154"/>
      <c r="I982" s="35"/>
      <c r="J982" s="12"/>
      <c r="K982" s="12"/>
      <c r="L982" s="12">
        <f t="shared" si="161"/>
        <v>0</v>
      </c>
      <c r="M982" s="287"/>
      <c r="N982" s="12">
        <f t="shared" si="162"/>
        <v>0</v>
      </c>
      <c r="O982" s="12"/>
    </row>
    <row r="983" spans="1:15">
      <c r="A983" s="21" t="str">
        <f t="shared" si="160"/>
        <v/>
      </c>
      <c r="B983" s="152" t="str">
        <f>IF(AND(MONTH(E983)='IN-NX'!$J$5,'IN-NX'!$D$7=(D983&amp;"/"&amp;C983)),"x","")</f>
        <v/>
      </c>
      <c r="C983" s="149"/>
      <c r="D983" s="149"/>
      <c r="E983" s="45"/>
      <c r="F983" s="40"/>
      <c r="G983" s="16"/>
      <c r="H983" s="154"/>
      <c r="I983" s="35"/>
      <c r="J983" s="12"/>
      <c r="K983" s="12"/>
      <c r="L983" s="12">
        <f t="shared" si="161"/>
        <v>0</v>
      </c>
      <c r="M983" s="287"/>
      <c r="N983" s="12">
        <f t="shared" si="162"/>
        <v>0</v>
      </c>
      <c r="O983" s="12"/>
    </row>
    <row r="984" spans="1:15">
      <c r="A984" s="21" t="str">
        <f t="shared" si="160"/>
        <v/>
      </c>
      <c r="B984" s="152" t="str">
        <f>IF(AND(MONTH(E984)='IN-NX'!$J$5,'IN-NX'!$D$7=(D984&amp;"/"&amp;C984)),"x","")</f>
        <v/>
      </c>
      <c r="C984" s="149"/>
      <c r="D984" s="149"/>
      <c r="E984" s="45"/>
      <c r="F984" s="40"/>
      <c r="G984" s="16"/>
      <c r="H984" s="154"/>
      <c r="I984" s="35"/>
      <c r="J984" s="12"/>
      <c r="K984" s="12"/>
      <c r="L984" s="12">
        <f t="shared" si="161"/>
        <v>0</v>
      </c>
      <c r="M984" s="287"/>
      <c r="N984" s="12">
        <f t="shared" si="162"/>
        <v>0</v>
      </c>
      <c r="O984" s="12"/>
    </row>
    <row r="985" spans="1:15">
      <c r="A985" s="21" t="str">
        <f t="shared" si="160"/>
        <v/>
      </c>
      <c r="B985" s="152" t="str">
        <f>IF(AND(MONTH(E985)='IN-NX'!$J$5,'IN-NX'!$D$7=(D985&amp;"/"&amp;C985)),"x","")</f>
        <v/>
      </c>
      <c r="C985" s="149"/>
      <c r="D985" s="149"/>
      <c r="E985" s="45"/>
      <c r="F985" s="40"/>
      <c r="G985" s="16"/>
      <c r="H985" s="154"/>
      <c r="I985" s="35"/>
      <c r="J985" s="12"/>
      <c r="K985" s="12"/>
      <c r="L985" s="12">
        <f t="shared" si="161"/>
        <v>0</v>
      </c>
      <c r="M985" s="287"/>
      <c r="N985" s="12">
        <f t="shared" si="162"/>
        <v>0</v>
      </c>
      <c r="O985" s="12"/>
    </row>
    <row r="986" spans="1:15">
      <c r="A986" s="21" t="str">
        <f t="shared" si="160"/>
        <v/>
      </c>
      <c r="B986" s="152" t="str">
        <f>IF(AND(MONTH(E986)='IN-NX'!$J$5,'IN-NX'!$D$7=(D986&amp;"/"&amp;C986)),"x","")</f>
        <v/>
      </c>
      <c r="C986" s="149"/>
      <c r="D986" s="149"/>
      <c r="E986" s="45"/>
      <c r="F986" s="40"/>
      <c r="G986" s="16"/>
      <c r="H986" s="154"/>
      <c r="I986" s="35"/>
      <c r="J986" s="12"/>
      <c r="K986" s="12"/>
      <c r="L986" s="12">
        <f t="shared" si="161"/>
        <v>0</v>
      </c>
      <c r="M986" s="287"/>
      <c r="N986" s="12">
        <f t="shared" si="162"/>
        <v>0</v>
      </c>
      <c r="O986" s="12"/>
    </row>
    <row r="987" spans="1:15">
      <c r="A987" s="21" t="str">
        <f t="shared" si="160"/>
        <v/>
      </c>
      <c r="B987" s="152" t="str">
        <f>IF(AND(MONTH(E987)='IN-NX'!$J$5,'IN-NX'!$D$7=(D987&amp;"/"&amp;C987)),"x","")</f>
        <v/>
      </c>
      <c r="C987" s="149"/>
      <c r="D987" s="149"/>
      <c r="E987" s="45"/>
      <c r="F987" s="40"/>
      <c r="G987" s="16"/>
      <c r="H987" s="154"/>
      <c r="I987" s="35"/>
      <c r="J987" s="12"/>
      <c r="K987" s="12"/>
      <c r="L987" s="12">
        <f t="shared" si="161"/>
        <v>0</v>
      </c>
      <c r="M987" s="287"/>
      <c r="N987" s="12">
        <f t="shared" si="162"/>
        <v>0</v>
      </c>
      <c r="O987" s="12"/>
    </row>
    <row r="988" spans="1:15">
      <c r="A988" s="21" t="str">
        <f t="shared" si="160"/>
        <v/>
      </c>
      <c r="B988" s="152" t="str">
        <f>IF(AND(MONTH(E988)='IN-NX'!$J$5,'IN-NX'!$D$7=(D988&amp;"/"&amp;C988)),"x","")</f>
        <v/>
      </c>
      <c r="C988" s="149"/>
      <c r="D988" s="149"/>
      <c r="E988" s="45"/>
      <c r="F988" s="40"/>
      <c r="G988" s="16"/>
      <c r="H988" s="154"/>
      <c r="I988" s="35"/>
      <c r="J988" s="12"/>
      <c r="K988" s="12"/>
      <c r="L988" s="12">
        <f t="shared" si="161"/>
        <v>0</v>
      </c>
      <c r="M988" s="287"/>
      <c r="N988" s="12">
        <f t="shared" si="162"/>
        <v>0</v>
      </c>
      <c r="O988" s="12"/>
    </row>
    <row r="989" spans="1:15">
      <c r="A989" s="21" t="str">
        <f t="shared" si="160"/>
        <v/>
      </c>
      <c r="B989" s="152" t="str">
        <f>IF(AND(MONTH(E989)='IN-NX'!$J$5,'IN-NX'!$D$7=(D989&amp;"/"&amp;C989)),"x","")</f>
        <v/>
      </c>
      <c r="C989" s="149"/>
      <c r="D989" s="149"/>
      <c r="E989" s="45"/>
      <c r="F989" s="40"/>
      <c r="G989" s="16"/>
      <c r="H989" s="154"/>
      <c r="I989" s="35"/>
      <c r="J989" s="12"/>
      <c r="K989" s="12"/>
      <c r="L989" s="12">
        <f t="shared" si="161"/>
        <v>0</v>
      </c>
      <c r="M989" s="287"/>
      <c r="N989" s="12">
        <f t="shared" si="162"/>
        <v>0</v>
      </c>
      <c r="O989" s="12"/>
    </row>
    <row r="990" spans="1:15">
      <c r="A990" s="21" t="str">
        <f t="shared" si="160"/>
        <v/>
      </c>
      <c r="B990" s="152" t="str">
        <f>IF(AND(MONTH(E990)='IN-NX'!$J$5,'IN-NX'!$D$7=(D990&amp;"/"&amp;C990)),"x","")</f>
        <v/>
      </c>
      <c r="C990" s="149"/>
      <c r="D990" s="149"/>
      <c r="E990" s="45"/>
      <c r="F990" s="40"/>
      <c r="G990" s="16"/>
      <c r="H990" s="154"/>
      <c r="I990" s="35"/>
      <c r="J990" s="12"/>
      <c r="K990" s="12"/>
      <c r="L990" s="12">
        <f t="shared" si="161"/>
        <v>0</v>
      </c>
      <c r="M990" s="287"/>
      <c r="N990" s="12">
        <f t="shared" si="162"/>
        <v>0</v>
      </c>
      <c r="O990" s="12"/>
    </row>
    <row r="991" spans="1:15">
      <c r="A991" s="21" t="str">
        <f t="shared" si="160"/>
        <v/>
      </c>
      <c r="B991" s="152" t="str">
        <f>IF(AND(MONTH(E991)='IN-NX'!$J$5,'IN-NX'!$D$7=(D991&amp;"/"&amp;C991)),"x","")</f>
        <v/>
      </c>
      <c r="C991" s="149"/>
      <c r="D991" s="149"/>
      <c r="E991" s="45"/>
      <c r="F991" s="40"/>
      <c r="G991" s="16"/>
      <c r="H991" s="154"/>
      <c r="I991" s="35"/>
      <c r="J991" s="12"/>
      <c r="K991" s="12"/>
      <c r="L991" s="12">
        <f t="shared" si="161"/>
        <v>0</v>
      </c>
      <c r="M991" s="287"/>
      <c r="N991" s="12">
        <f t="shared" si="162"/>
        <v>0</v>
      </c>
      <c r="O991" s="12"/>
    </row>
    <row r="992" spans="1:15">
      <c r="A992" s="21" t="str">
        <f t="shared" si="160"/>
        <v/>
      </c>
      <c r="B992" s="152" t="str">
        <f>IF(AND(MONTH(E992)='IN-NX'!$J$5,'IN-NX'!$D$7=(D992&amp;"/"&amp;C992)),"x","")</f>
        <v/>
      </c>
      <c r="C992" s="149"/>
      <c r="D992" s="149"/>
      <c r="E992" s="45"/>
      <c r="F992" s="40"/>
      <c r="G992" s="16"/>
      <c r="H992" s="154"/>
      <c r="I992" s="35"/>
      <c r="J992" s="12"/>
      <c r="K992" s="12"/>
      <c r="L992" s="12">
        <f t="shared" si="161"/>
        <v>0</v>
      </c>
      <c r="M992" s="287"/>
      <c r="N992" s="12">
        <f t="shared" si="162"/>
        <v>0</v>
      </c>
      <c r="O992" s="12"/>
    </row>
    <row r="993" spans="1:15">
      <c r="A993" s="21" t="str">
        <f t="shared" si="160"/>
        <v/>
      </c>
      <c r="B993" s="152" t="str">
        <f>IF(AND(MONTH(E993)='IN-NX'!$J$5,'IN-NX'!$D$7=(D993&amp;"/"&amp;C993)),"x","")</f>
        <v/>
      </c>
      <c r="C993" s="149"/>
      <c r="D993" s="149"/>
      <c r="E993" s="45"/>
      <c r="F993" s="40"/>
      <c r="G993" s="16"/>
      <c r="H993" s="154"/>
      <c r="I993" s="35"/>
      <c r="J993" s="12"/>
      <c r="K993" s="12"/>
      <c r="L993" s="12">
        <f t="shared" si="161"/>
        <v>0</v>
      </c>
      <c r="M993" s="287"/>
      <c r="N993" s="12">
        <f t="shared" si="162"/>
        <v>0</v>
      </c>
      <c r="O993" s="12"/>
    </row>
    <row r="994" spans="1:15">
      <c r="A994" s="21" t="str">
        <f t="shared" si="160"/>
        <v/>
      </c>
      <c r="B994" s="152" t="str">
        <f>IF(AND(MONTH(E994)='IN-NX'!$J$5,'IN-NX'!$D$7=(D994&amp;"/"&amp;C994)),"x","")</f>
        <v/>
      </c>
      <c r="C994" s="149"/>
      <c r="D994" s="149"/>
      <c r="E994" s="45"/>
      <c r="F994" s="40"/>
      <c r="G994" s="16"/>
      <c r="H994" s="154"/>
      <c r="I994" s="35"/>
      <c r="J994" s="12"/>
      <c r="K994" s="12"/>
      <c r="L994" s="12">
        <f t="shared" si="161"/>
        <v>0</v>
      </c>
      <c r="M994" s="287"/>
      <c r="N994" s="12">
        <f t="shared" si="162"/>
        <v>0</v>
      </c>
      <c r="O994" s="12"/>
    </row>
    <row r="995" spans="1:15">
      <c r="A995" s="21" t="str">
        <f t="shared" si="160"/>
        <v/>
      </c>
      <c r="B995" s="152" t="str">
        <f>IF(AND(MONTH(E995)='IN-NX'!$J$5,'IN-NX'!$D$7=(D995&amp;"/"&amp;C995)),"x","")</f>
        <v/>
      </c>
      <c r="C995" s="149"/>
      <c r="D995" s="149"/>
      <c r="E995" s="45"/>
      <c r="F995" s="40"/>
      <c r="G995" s="16"/>
      <c r="H995" s="154"/>
      <c r="I995" s="35"/>
      <c r="J995" s="12"/>
      <c r="K995" s="12"/>
      <c r="L995" s="12">
        <f t="shared" si="161"/>
        <v>0</v>
      </c>
      <c r="M995" s="287"/>
      <c r="N995" s="12">
        <f t="shared" si="162"/>
        <v>0</v>
      </c>
      <c r="O995" s="12"/>
    </row>
    <row r="996" spans="1:15">
      <c r="A996" s="21" t="str">
        <f t="shared" si="160"/>
        <v/>
      </c>
      <c r="B996" s="152" t="str">
        <f>IF(AND(MONTH(E996)='IN-NX'!$J$5,'IN-NX'!$D$7=(D996&amp;"/"&amp;C996)),"x","")</f>
        <v/>
      </c>
      <c r="C996" s="149"/>
      <c r="D996" s="149"/>
      <c r="E996" s="45"/>
      <c r="F996" s="40"/>
      <c r="G996" s="16"/>
      <c r="H996" s="154"/>
      <c r="I996" s="35"/>
      <c r="J996" s="12"/>
      <c r="K996" s="12"/>
      <c r="L996" s="12">
        <f t="shared" si="161"/>
        <v>0</v>
      </c>
      <c r="M996" s="287"/>
      <c r="N996" s="12">
        <f t="shared" si="162"/>
        <v>0</v>
      </c>
      <c r="O996" s="12"/>
    </row>
    <row r="997" spans="1:15">
      <c r="A997" s="21" t="str">
        <f t="shared" si="160"/>
        <v/>
      </c>
      <c r="B997" s="152" t="str">
        <f>IF(AND(MONTH(E997)='IN-NX'!$J$5,'IN-NX'!$D$7=(D997&amp;"/"&amp;C997)),"x","")</f>
        <v/>
      </c>
      <c r="C997" s="149"/>
      <c r="D997" s="149"/>
      <c r="E997" s="45"/>
      <c r="F997" s="40"/>
      <c r="G997" s="16"/>
      <c r="H997" s="154"/>
      <c r="I997" s="35"/>
      <c r="J997" s="12"/>
      <c r="K997" s="12"/>
      <c r="L997" s="12">
        <f t="shared" si="161"/>
        <v>0</v>
      </c>
      <c r="M997" s="287"/>
      <c r="N997" s="12">
        <f t="shared" si="162"/>
        <v>0</v>
      </c>
      <c r="O997" s="12"/>
    </row>
    <row r="998" spans="1:15">
      <c r="A998" s="21" t="str">
        <f t="shared" si="160"/>
        <v/>
      </c>
      <c r="B998" s="152" t="str">
        <f>IF(AND(MONTH(E998)='IN-NX'!$J$5,'IN-NX'!$D$7=(D998&amp;"/"&amp;C998)),"x","")</f>
        <v/>
      </c>
      <c r="C998" s="149"/>
      <c r="D998" s="149"/>
      <c r="E998" s="45"/>
      <c r="F998" s="40"/>
      <c r="G998" s="16"/>
      <c r="H998" s="154"/>
      <c r="I998" s="35"/>
      <c r="J998" s="12"/>
      <c r="K998" s="12"/>
      <c r="L998" s="12">
        <f t="shared" si="161"/>
        <v>0</v>
      </c>
      <c r="M998" s="287"/>
      <c r="N998" s="12">
        <f t="shared" si="162"/>
        <v>0</v>
      </c>
      <c r="O998" s="12"/>
    </row>
    <row r="999" spans="1:15">
      <c r="A999" s="21" t="str">
        <f t="shared" si="160"/>
        <v/>
      </c>
      <c r="B999" s="152" t="str">
        <f>IF(AND(MONTH(E999)='IN-NX'!$J$5,'IN-NX'!$D$7=(D999&amp;"/"&amp;C999)),"x","")</f>
        <v/>
      </c>
      <c r="C999" s="149"/>
      <c r="D999" s="149"/>
      <c r="E999" s="45"/>
      <c r="F999" s="40"/>
      <c r="G999" s="16"/>
      <c r="H999" s="154"/>
      <c r="I999" s="35"/>
      <c r="J999" s="12"/>
      <c r="K999" s="12"/>
      <c r="L999" s="12">
        <f t="shared" si="161"/>
        <v>0</v>
      </c>
      <c r="M999" s="287"/>
      <c r="N999" s="12">
        <f t="shared" si="162"/>
        <v>0</v>
      </c>
      <c r="O999" s="12"/>
    </row>
    <row r="1000" spans="1:15">
      <c r="A1000" s="21" t="str">
        <f t="shared" si="160"/>
        <v/>
      </c>
      <c r="B1000" s="152" t="str">
        <f>IF(AND(MONTH(E1000)='IN-NX'!$J$5,'IN-NX'!$D$7=(D1000&amp;"/"&amp;C1000)),"x","")</f>
        <v/>
      </c>
      <c r="C1000" s="149"/>
      <c r="D1000" s="149"/>
      <c r="E1000" s="45"/>
      <c r="F1000" s="40"/>
      <c r="G1000" s="16"/>
      <c r="H1000" s="154"/>
      <c r="I1000" s="35"/>
      <c r="J1000" s="12"/>
      <c r="K1000" s="12"/>
      <c r="L1000" s="12">
        <f t="shared" si="161"/>
        <v>0</v>
      </c>
      <c r="M1000" s="287"/>
      <c r="N1000" s="12">
        <f t="shared" si="162"/>
        <v>0</v>
      </c>
      <c r="O1000" s="12"/>
    </row>
    <row r="1001" spans="1:15">
      <c r="A1001" s="21" t="str">
        <f t="shared" ref="A1001:A1064" si="163">IF(E1001&lt;&gt;"",MONTH(E1001),"")</f>
        <v/>
      </c>
      <c r="B1001" s="152" t="str">
        <f>IF(AND(MONTH(E1001)='IN-NX'!$J$5,'IN-NX'!$D$7=(D1001&amp;"/"&amp;C1001)),"x","")</f>
        <v/>
      </c>
      <c r="C1001" s="149"/>
      <c r="D1001" s="149"/>
      <c r="E1001" s="45"/>
      <c r="F1001" s="40"/>
      <c r="G1001" s="16"/>
      <c r="H1001" s="154"/>
      <c r="I1001" s="35"/>
      <c r="J1001" s="12"/>
      <c r="K1001" s="12"/>
      <c r="L1001" s="12">
        <f t="shared" si="161"/>
        <v>0</v>
      </c>
      <c r="M1001" s="287"/>
      <c r="N1001" s="12">
        <f t="shared" si="162"/>
        <v>0</v>
      </c>
      <c r="O1001" s="12"/>
    </row>
    <row r="1002" spans="1:15">
      <c r="A1002" s="21" t="str">
        <f t="shared" si="163"/>
        <v/>
      </c>
      <c r="B1002" s="152" t="str">
        <f>IF(AND(MONTH(E1002)='IN-NX'!$J$5,'IN-NX'!$D$7=(D1002&amp;"/"&amp;C1002)),"x","")</f>
        <v/>
      </c>
      <c r="C1002" s="149"/>
      <c r="D1002" s="149"/>
      <c r="E1002" s="45"/>
      <c r="F1002" s="40"/>
      <c r="G1002" s="16"/>
      <c r="H1002" s="154"/>
      <c r="I1002" s="35"/>
      <c r="J1002" s="12"/>
      <c r="K1002" s="12"/>
      <c r="L1002" s="12">
        <f t="shared" si="161"/>
        <v>0</v>
      </c>
      <c r="M1002" s="287"/>
      <c r="N1002" s="12">
        <f t="shared" si="162"/>
        <v>0</v>
      </c>
      <c r="O1002" s="12"/>
    </row>
    <row r="1003" spans="1:15">
      <c r="A1003" s="21" t="str">
        <f t="shared" si="163"/>
        <v/>
      </c>
      <c r="B1003" s="152" t="str">
        <f>IF(AND(MONTH(E1003)='IN-NX'!$J$5,'IN-NX'!$D$7=(D1003&amp;"/"&amp;C1003)),"x","")</f>
        <v/>
      </c>
      <c r="C1003" s="149"/>
      <c r="D1003" s="149"/>
      <c r="E1003" s="45"/>
      <c r="F1003" s="40"/>
      <c r="G1003" s="16"/>
      <c r="H1003" s="154"/>
      <c r="I1003" s="35"/>
      <c r="J1003" s="12"/>
      <c r="K1003" s="12"/>
      <c r="L1003" s="12">
        <f t="shared" si="161"/>
        <v>0</v>
      </c>
      <c r="M1003" s="287"/>
      <c r="N1003" s="12">
        <f t="shared" si="162"/>
        <v>0</v>
      </c>
      <c r="O1003" s="12"/>
    </row>
    <row r="1004" spans="1:15">
      <c r="A1004" s="21" t="str">
        <f t="shared" si="163"/>
        <v/>
      </c>
      <c r="B1004" s="152" t="str">
        <f>IF(AND(MONTH(E1004)='IN-NX'!$J$5,'IN-NX'!$D$7=(D1004&amp;"/"&amp;C1004)),"x","")</f>
        <v/>
      </c>
      <c r="C1004" s="149"/>
      <c r="D1004" s="149"/>
      <c r="E1004" s="45"/>
      <c r="F1004" s="40"/>
      <c r="G1004" s="16"/>
      <c r="H1004" s="154"/>
      <c r="I1004" s="35"/>
      <c r="J1004" s="12"/>
      <c r="K1004" s="12"/>
      <c r="L1004" s="12">
        <f t="shared" si="161"/>
        <v>0</v>
      </c>
      <c r="M1004" s="287"/>
      <c r="N1004" s="12">
        <f t="shared" si="162"/>
        <v>0</v>
      </c>
      <c r="O1004" s="12"/>
    </row>
    <row r="1005" spans="1:15">
      <c r="A1005" s="21" t="str">
        <f t="shared" si="163"/>
        <v/>
      </c>
      <c r="B1005" s="152" t="str">
        <f>IF(AND(MONTH(E1005)='IN-NX'!$J$5,'IN-NX'!$D$7=(D1005&amp;"/"&amp;C1005)),"x","")</f>
        <v/>
      </c>
      <c r="C1005" s="149"/>
      <c r="D1005" s="149"/>
      <c r="E1005" s="45"/>
      <c r="F1005" s="40"/>
      <c r="G1005" s="16"/>
      <c r="H1005" s="154"/>
      <c r="I1005" s="35"/>
      <c r="J1005" s="12"/>
      <c r="K1005" s="12"/>
      <c r="L1005" s="12">
        <f t="shared" si="161"/>
        <v>0</v>
      </c>
      <c r="M1005" s="287"/>
      <c r="N1005" s="12">
        <f t="shared" si="162"/>
        <v>0</v>
      </c>
      <c r="O1005" s="12"/>
    </row>
    <row r="1006" spans="1:15">
      <c r="A1006" s="21" t="str">
        <f t="shared" si="163"/>
        <v/>
      </c>
      <c r="B1006" s="152" t="str">
        <f>IF(AND(MONTH(E1006)='IN-NX'!$J$5,'IN-NX'!$D$7=(D1006&amp;"/"&amp;C1006)),"x","")</f>
        <v/>
      </c>
      <c r="C1006" s="149"/>
      <c r="D1006" s="149"/>
      <c r="E1006" s="45"/>
      <c r="F1006" s="40"/>
      <c r="G1006" s="16"/>
      <c r="H1006" s="154"/>
      <c r="I1006" s="35"/>
      <c r="J1006" s="12"/>
      <c r="K1006" s="12"/>
      <c r="L1006" s="12">
        <f t="shared" si="161"/>
        <v>0</v>
      </c>
      <c r="M1006" s="287"/>
      <c r="N1006" s="12">
        <f t="shared" si="162"/>
        <v>0</v>
      </c>
      <c r="O1006" s="12"/>
    </row>
    <row r="1007" spans="1:15">
      <c r="A1007" s="21" t="str">
        <f t="shared" si="163"/>
        <v/>
      </c>
      <c r="B1007" s="152" t="str">
        <f>IF(AND(MONTH(E1007)='IN-NX'!$J$5,'IN-NX'!$D$7=(D1007&amp;"/"&amp;C1007)),"x","")</f>
        <v/>
      </c>
      <c r="C1007" s="149"/>
      <c r="D1007" s="149"/>
      <c r="E1007" s="45"/>
      <c r="F1007" s="40"/>
      <c r="G1007" s="16"/>
      <c r="H1007" s="154"/>
      <c r="I1007" s="35"/>
      <c r="J1007" s="12"/>
      <c r="K1007" s="12"/>
      <c r="L1007" s="12">
        <f t="shared" si="161"/>
        <v>0</v>
      </c>
      <c r="M1007" s="287"/>
      <c r="N1007" s="12">
        <f t="shared" si="162"/>
        <v>0</v>
      </c>
      <c r="O1007" s="12"/>
    </row>
    <row r="1008" spans="1:15">
      <c r="A1008" s="21" t="str">
        <f t="shared" si="163"/>
        <v/>
      </c>
      <c r="B1008" s="152" t="str">
        <f>IF(AND(MONTH(E1008)='IN-NX'!$J$5,'IN-NX'!$D$7=(D1008&amp;"/"&amp;C1008)),"x","")</f>
        <v/>
      </c>
      <c r="C1008" s="149"/>
      <c r="D1008" s="149"/>
      <c r="E1008" s="45"/>
      <c r="F1008" s="40"/>
      <c r="G1008" s="16"/>
      <c r="H1008" s="154"/>
      <c r="I1008" s="35"/>
      <c r="J1008" s="12"/>
      <c r="K1008" s="12"/>
      <c r="L1008" s="12">
        <f t="shared" si="161"/>
        <v>0</v>
      </c>
      <c r="M1008" s="287"/>
      <c r="N1008" s="12">
        <f t="shared" si="162"/>
        <v>0</v>
      </c>
      <c r="O1008" s="12"/>
    </row>
    <row r="1009" spans="1:15">
      <c r="A1009" s="21" t="str">
        <f t="shared" si="163"/>
        <v/>
      </c>
      <c r="B1009" s="152" t="str">
        <f>IF(AND(MONTH(E1009)='IN-NX'!$J$5,'IN-NX'!$D$7=(D1009&amp;"/"&amp;C1009)),"x","")</f>
        <v/>
      </c>
      <c r="C1009" s="149"/>
      <c r="D1009" s="149"/>
      <c r="E1009" s="45"/>
      <c r="F1009" s="40"/>
      <c r="G1009" s="16"/>
      <c r="H1009" s="154"/>
      <c r="I1009" s="35"/>
      <c r="J1009" s="12"/>
      <c r="K1009" s="12"/>
      <c r="L1009" s="12">
        <f t="shared" ref="L1009:L1072" si="164">ROUND(J1009*K1009,0)</f>
        <v>0</v>
      </c>
      <c r="M1009" s="287"/>
      <c r="N1009" s="12">
        <f t="shared" ref="N1009:N1072" si="165">ROUND(J1009*M1009,0)</f>
        <v>0</v>
      </c>
      <c r="O1009" s="12"/>
    </row>
    <row r="1010" spans="1:15">
      <c r="A1010" s="21" t="str">
        <f t="shared" si="163"/>
        <v/>
      </c>
      <c r="B1010" s="152" t="str">
        <f>IF(AND(MONTH(E1010)='IN-NX'!$J$5,'IN-NX'!$D$7=(D1010&amp;"/"&amp;C1010)),"x","")</f>
        <v/>
      </c>
      <c r="C1010" s="149"/>
      <c r="D1010" s="149"/>
      <c r="E1010" s="45"/>
      <c r="F1010" s="40"/>
      <c r="G1010" s="16"/>
      <c r="H1010" s="154"/>
      <c r="I1010" s="35"/>
      <c r="J1010" s="12"/>
      <c r="K1010" s="12"/>
      <c r="L1010" s="12">
        <f t="shared" si="164"/>
        <v>0</v>
      </c>
      <c r="M1010" s="287"/>
      <c r="N1010" s="12">
        <f t="shared" si="165"/>
        <v>0</v>
      </c>
      <c r="O1010" s="12"/>
    </row>
    <row r="1011" spans="1:15">
      <c r="A1011" s="21" t="str">
        <f t="shared" si="163"/>
        <v/>
      </c>
      <c r="B1011" s="152" t="str">
        <f>IF(AND(MONTH(E1011)='IN-NX'!$J$5,'IN-NX'!$D$7=(D1011&amp;"/"&amp;C1011)),"x","")</f>
        <v/>
      </c>
      <c r="C1011" s="149"/>
      <c r="D1011" s="149"/>
      <c r="E1011" s="45"/>
      <c r="F1011" s="40"/>
      <c r="G1011" s="16"/>
      <c r="H1011" s="154"/>
      <c r="I1011" s="35"/>
      <c r="J1011" s="12"/>
      <c r="K1011" s="12"/>
      <c r="L1011" s="12">
        <f t="shared" si="164"/>
        <v>0</v>
      </c>
      <c r="M1011" s="287"/>
      <c r="N1011" s="12">
        <f t="shared" si="165"/>
        <v>0</v>
      </c>
      <c r="O1011" s="12"/>
    </row>
    <row r="1012" spans="1:15">
      <c r="A1012" s="21" t="str">
        <f t="shared" si="163"/>
        <v/>
      </c>
      <c r="B1012" s="152" t="str">
        <f>IF(AND(MONTH(E1012)='IN-NX'!$J$5,'IN-NX'!$D$7=(D1012&amp;"/"&amp;C1012)),"x","")</f>
        <v/>
      </c>
      <c r="C1012" s="149"/>
      <c r="D1012" s="149"/>
      <c r="E1012" s="45"/>
      <c r="F1012" s="40"/>
      <c r="G1012" s="16"/>
      <c r="H1012" s="154"/>
      <c r="I1012" s="35"/>
      <c r="J1012" s="12"/>
      <c r="K1012" s="12"/>
      <c r="L1012" s="12">
        <f t="shared" si="164"/>
        <v>0</v>
      </c>
      <c r="M1012" s="287"/>
      <c r="N1012" s="12">
        <f t="shared" si="165"/>
        <v>0</v>
      </c>
      <c r="O1012" s="12"/>
    </row>
    <row r="1013" spans="1:15">
      <c r="A1013" s="21" t="str">
        <f t="shared" si="163"/>
        <v/>
      </c>
      <c r="B1013" s="152" t="str">
        <f>IF(AND(MONTH(E1013)='IN-NX'!$J$5,'IN-NX'!$D$7=(D1013&amp;"/"&amp;C1013)),"x","")</f>
        <v/>
      </c>
      <c r="C1013" s="149"/>
      <c r="D1013" s="149"/>
      <c r="E1013" s="45"/>
      <c r="F1013" s="40"/>
      <c r="G1013" s="16"/>
      <c r="H1013" s="154"/>
      <c r="I1013" s="35"/>
      <c r="J1013" s="12"/>
      <c r="K1013" s="12"/>
      <c r="L1013" s="12">
        <f t="shared" si="164"/>
        <v>0</v>
      </c>
      <c r="M1013" s="287"/>
      <c r="N1013" s="12">
        <f t="shared" si="165"/>
        <v>0</v>
      </c>
      <c r="O1013" s="12"/>
    </row>
    <row r="1014" spans="1:15">
      <c r="A1014" s="21" t="str">
        <f t="shared" si="163"/>
        <v/>
      </c>
      <c r="B1014" s="152" t="str">
        <f>IF(AND(MONTH(E1014)='IN-NX'!$J$5,'IN-NX'!$D$7=(D1014&amp;"/"&amp;C1014)),"x","")</f>
        <v/>
      </c>
      <c r="C1014" s="149"/>
      <c r="D1014" s="149"/>
      <c r="E1014" s="45"/>
      <c r="F1014" s="40"/>
      <c r="G1014" s="16"/>
      <c r="H1014" s="154"/>
      <c r="I1014" s="35"/>
      <c r="J1014" s="12"/>
      <c r="K1014" s="12"/>
      <c r="L1014" s="12">
        <f t="shared" si="164"/>
        <v>0</v>
      </c>
      <c r="M1014" s="287"/>
      <c r="N1014" s="12">
        <f t="shared" si="165"/>
        <v>0</v>
      </c>
      <c r="O1014" s="12"/>
    </row>
    <row r="1015" spans="1:15">
      <c r="A1015" s="21" t="str">
        <f t="shared" si="163"/>
        <v/>
      </c>
      <c r="B1015" s="152" t="str">
        <f>IF(AND(MONTH(E1015)='IN-NX'!$J$5,'IN-NX'!$D$7=(D1015&amp;"/"&amp;C1015)),"x","")</f>
        <v/>
      </c>
      <c r="C1015" s="149"/>
      <c r="D1015" s="149"/>
      <c r="E1015" s="45"/>
      <c r="F1015" s="40"/>
      <c r="G1015" s="16"/>
      <c r="H1015" s="154"/>
      <c r="I1015" s="35"/>
      <c r="J1015" s="12"/>
      <c r="K1015" s="12"/>
      <c r="L1015" s="12">
        <f t="shared" si="164"/>
        <v>0</v>
      </c>
      <c r="M1015" s="287"/>
      <c r="N1015" s="12">
        <f t="shared" si="165"/>
        <v>0</v>
      </c>
      <c r="O1015" s="12"/>
    </row>
    <row r="1016" spans="1:15">
      <c r="A1016" s="21" t="str">
        <f t="shared" si="163"/>
        <v/>
      </c>
      <c r="B1016" s="152" t="str">
        <f>IF(AND(MONTH(E1016)='IN-NX'!$J$5,'IN-NX'!$D$7=(D1016&amp;"/"&amp;C1016)),"x","")</f>
        <v/>
      </c>
      <c r="C1016" s="149"/>
      <c r="D1016" s="149"/>
      <c r="E1016" s="45"/>
      <c r="F1016" s="40"/>
      <c r="G1016" s="16"/>
      <c r="H1016" s="154"/>
      <c r="I1016" s="35"/>
      <c r="J1016" s="12"/>
      <c r="K1016" s="12"/>
      <c r="L1016" s="12">
        <f t="shared" si="164"/>
        <v>0</v>
      </c>
      <c r="M1016" s="287"/>
      <c r="N1016" s="12">
        <f t="shared" si="165"/>
        <v>0</v>
      </c>
      <c r="O1016" s="12"/>
    </row>
    <row r="1017" spans="1:15">
      <c r="A1017" s="21" t="str">
        <f t="shared" si="163"/>
        <v/>
      </c>
      <c r="B1017" s="152" t="str">
        <f>IF(AND(MONTH(E1017)='IN-NX'!$J$5,'IN-NX'!$D$7=(D1017&amp;"/"&amp;C1017)),"x","")</f>
        <v/>
      </c>
      <c r="C1017" s="149"/>
      <c r="D1017" s="149"/>
      <c r="E1017" s="45"/>
      <c r="F1017" s="40"/>
      <c r="G1017" s="16"/>
      <c r="H1017" s="154"/>
      <c r="I1017" s="35"/>
      <c r="J1017" s="12"/>
      <c r="K1017" s="12"/>
      <c r="L1017" s="12">
        <f t="shared" si="164"/>
        <v>0</v>
      </c>
      <c r="M1017" s="287"/>
      <c r="N1017" s="12">
        <f t="shared" si="165"/>
        <v>0</v>
      </c>
      <c r="O1017" s="12"/>
    </row>
    <row r="1018" spans="1:15">
      <c r="A1018" s="21" t="str">
        <f t="shared" si="163"/>
        <v/>
      </c>
      <c r="B1018" s="152" t="str">
        <f>IF(AND(MONTH(E1018)='IN-NX'!$J$5,'IN-NX'!$D$7=(D1018&amp;"/"&amp;C1018)),"x","")</f>
        <v/>
      </c>
      <c r="C1018" s="149"/>
      <c r="D1018" s="149"/>
      <c r="E1018" s="45"/>
      <c r="F1018" s="40"/>
      <c r="G1018" s="16"/>
      <c r="H1018" s="154"/>
      <c r="I1018" s="35"/>
      <c r="J1018" s="12"/>
      <c r="K1018" s="12"/>
      <c r="L1018" s="12">
        <f t="shared" si="164"/>
        <v>0</v>
      </c>
      <c r="M1018" s="287"/>
      <c r="N1018" s="12">
        <f t="shared" si="165"/>
        <v>0</v>
      </c>
      <c r="O1018" s="12"/>
    </row>
    <row r="1019" spans="1:15">
      <c r="A1019" s="21" t="str">
        <f t="shared" si="163"/>
        <v/>
      </c>
      <c r="B1019" s="152" t="str">
        <f>IF(AND(MONTH(E1019)='IN-NX'!$J$5,'IN-NX'!$D$7=(D1019&amp;"/"&amp;C1019)),"x","")</f>
        <v/>
      </c>
      <c r="C1019" s="149"/>
      <c r="D1019" s="149"/>
      <c r="E1019" s="45"/>
      <c r="F1019" s="40"/>
      <c r="G1019" s="16"/>
      <c r="H1019" s="154"/>
      <c r="I1019" s="35"/>
      <c r="J1019" s="12"/>
      <c r="K1019" s="12"/>
      <c r="L1019" s="12">
        <f t="shared" si="164"/>
        <v>0</v>
      </c>
      <c r="M1019" s="287"/>
      <c r="N1019" s="12">
        <f t="shared" si="165"/>
        <v>0</v>
      </c>
      <c r="O1019" s="12"/>
    </row>
    <row r="1020" spans="1:15">
      <c r="A1020" s="21" t="str">
        <f t="shared" si="163"/>
        <v/>
      </c>
      <c r="B1020" s="152" t="str">
        <f>IF(AND(MONTH(E1020)='IN-NX'!$J$5,'IN-NX'!$D$7=(D1020&amp;"/"&amp;C1020)),"x","")</f>
        <v/>
      </c>
      <c r="C1020" s="149"/>
      <c r="D1020" s="149"/>
      <c r="E1020" s="45"/>
      <c r="F1020" s="40"/>
      <c r="G1020" s="16"/>
      <c r="H1020" s="154"/>
      <c r="I1020" s="35"/>
      <c r="J1020" s="12"/>
      <c r="K1020" s="12"/>
      <c r="L1020" s="12">
        <f t="shared" si="164"/>
        <v>0</v>
      </c>
      <c r="M1020" s="287"/>
      <c r="N1020" s="12">
        <f t="shared" si="165"/>
        <v>0</v>
      </c>
      <c r="O1020" s="12"/>
    </row>
    <row r="1021" spans="1:15">
      <c r="A1021" s="21" t="str">
        <f t="shared" si="163"/>
        <v/>
      </c>
      <c r="B1021" s="152" t="str">
        <f>IF(AND(MONTH(E1021)='IN-NX'!$J$5,'IN-NX'!$D$7=(D1021&amp;"/"&amp;C1021)),"x","")</f>
        <v/>
      </c>
      <c r="C1021" s="149"/>
      <c r="D1021" s="149"/>
      <c r="E1021" s="45"/>
      <c r="F1021" s="40"/>
      <c r="G1021" s="16"/>
      <c r="H1021" s="154"/>
      <c r="I1021" s="35"/>
      <c r="J1021" s="12"/>
      <c r="K1021" s="12"/>
      <c r="L1021" s="12">
        <f t="shared" si="164"/>
        <v>0</v>
      </c>
      <c r="M1021" s="287"/>
      <c r="N1021" s="12">
        <f t="shared" si="165"/>
        <v>0</v>
      </c>
      <c r="O1021" s="12"/>
    </row>
    <row r="1022" spans="1:15">
      <c r="A1022" s="21" t="str">
        <f t="shared" si="163"/>
        <v/>
      </c>
      <c r="B1022" s="152" t="str">
        <f>IF(AND(MONTH(E1022)='IN-NX'!$J$5,'IN-NX'!$D$7=(D1022&amp;"/"&amp;C1022)),"x","")</f>
        <v/>
      </c>
      <c r="C1022" s="149"/>
      <c r="D1022" s="149"/>
      <c r="E1022" s="45"/>
      <c r="F1022" s="40"/>
      <c r="G1022" s="16"/>
      <c r="H1022" s="154"/>
      <c r="I1022" s="35"/>
      <c r="J1022" s="12"/>
      <c r="K1022" s="12"/>
      <c r="L1022" s="12">
        <f t="shared" si="164"/>
        <v>0</v>
      </c>
      <c r="M1022" s="287"/>
      <c r="N1022" s="12">
        <f t="shared" si="165"/>
        <v>0</v>
      </c>
      <c r="O1022" s="12"/>
    </row>
    <row r="1023" spans="1:15">
      <c r="A1023" s="21" t="str">
        <f t="shared" si="163"/>
        <v/>
      </c>
      <c r="B1023" s="152" t="str">
        <f>IF(AND(MONTH(E1023)='IN-NX'!$J$5,'IN-NX'!$D$7=(D1023&amp;"/"&amp;C1023)),"x","")</f>
        <v/>
      </c>
      <c r="C1023" s="149"/>
      <c r="D1023" s="149"/>
      <c r="E1023" s="45"/>
      <c r="F1023" s="40"/>
      <c r="G1023" s="16"/>
      <c r="H1023" s="154"/>
      <c r="I1023" s="35"/>
      <c r="J1023" s="12"/>
      <c r="K1023" s="12"/>
      <c r="L1023" s="12">
        <f t="shared" si="164"/>
        <v>0</v>
      </c>
      <c r="M1023" s="287"/>
      <c r="N1023" s="12">
        <f t="shared" si="165"/>
        <v>0</v>
      </c>
      <c r="O1023" s="12"/>
    </row>
    <row r="1024" spans="1:15">
      <c r="A1024" s="21" t="str">
        <f t="shared" si="163"/>
        <v/>
      </c>
      <c r="B1024" s="152" t="str">
        <f>IF(AND(MONTH(E1024)='IN-NX'!$J$5,'IN-NX'!$D$7=(D1024&amp;"/"&amp;C1024)),"x","")</f>
        <v/>
      </c>
      <c r="C1024" s="149"/>
      <c r="D1024" s="149"/>
      <c r="E1024" s="45"/>
      <c r="F1024" s="40"/>
      <c r="G1024" s="16"/>
      <c r="H1024" s="154"/>
      <c r="I1024" s="35"/>
      <c r="J1024" s="12"/>
      <c r="K1024" s="12"/>
      <c r="L1024" s="12">
        <f t="shared" si="164"/>
        <v>0</v>
      </c>
      <c r="M1024" s="287"/>
      <c r="N1024" s="12">
        <f t="shared" si="165"/>
        <v>0</v>
      </c>
      <c r="O1024" s="12"/>
    </row>
    <row r="1025" spans="1:15">
      <c r="A1025" s="21" t="str">
        <f t="shared" si="163"/>
        <v/>
      </c>
      <c r="B1025" s="152" t="str">
        <f>IF(AND(MONTH(E1025)='IN-NX'!$J$5,'IN-NX'!$D$7=(D1025&amp;"/"&amp;C1025)),"x","")</f>
        <v/>
      </c>
      <c r="C1025" s="149"/>
      <c r="D1025" s="149"/>
      <c r="E1025" s="45"/>
      <c r="F1025" s="40"/>
      <c r="G1025" s="16"/>
      <c r="H1025" s="154"/>
      <c r="I1025" s="35"/>
      <c r="J1025" s="12"/>
      <c r="K1025" s="12"/>
      <c r="L1025" s="12">
        <f t="shared" si="164"/>
        <v>0</v>
      </c>
      <c r="M1025" s="287"/>
      <c r="N1025" s="12">
        <f t="shared" si="165"/>
        <v>0</v>
      </c>
      <c r="O1025" s="12"/>
    </row>
    <row r="1026" spans="1:15">
      <c r="A1026" s="21" t="str">
        <f t="shared" si="163"/>
        <v/>
      </c>
      <c r="B1026" s="152" t="str">
        <f>IF(AND(MONTH(E1026)='IN-NX'!$J$5,'IN-NX'!$D$7=(D1026&amp;"/"&amp;C1026)),"x","")</f>
        <v/>
      </c>
      <c r="C1026" s="149"/>
      <c r="D1026" s="149"/>
      <c r="E1026" s="45"/>
      <c r="F1026" s="40"/>
      <c r="G1026" s="16"/>
      <c r="H1026" s="154"/>
      <c r="I1026" s="35"/>
      <c r="J1026" s="12"/>
      <c r="K1026" s="12"/>
      <c r="L1026" s="12">
        <f t="shared" si="164"/>
        <v>0</v>
      </c>
      <c r="M1026" s="287"/>
      <c r="N1026" s="12">
        <f t="shared" si="165"/>
        <v>0</v>
      </c>
      <c r="O1026" s="12"/>
    </row>
    <row r="1027" spans="1:15">
      <c r="A1027" s="21" t="str">
        <f t="shared" si="163"/>
        <v/>
      </c>
      <c r="B1027" s="152" t="str">
        <f>IF(AND(MONTH(E1027)='IN-NX'!$J$5,'IN-NX'!$D$7=(D1027&amp;"/"&amp;C1027)),"x","")</f>
        <v/>
      </c>
      <c r="C1027" s="149"/>
      <c r="D1027" s="149"/>
      <c r="E1027" s="45"/>
      <c r="F1027" s="40"/>
      <c r="G1027" s="16"/>
      <c r="H1027" s="154"/>
      <c r="I1027" s="35"/>
      <c r="J1027" s="12"/>
      <c r="K1027" s="12"/>
      <c r="L1027" s="12">
        <f t="shared" si="164"/>
        <v>0</v>
      </c>
      <c r="M1027" s="287"/>
      <c r="N1027" s="12">
        <f t="shared" si="165"/>
        <v>0</v>
      </c>
      <c r="O1027" s="12"/>
    </row>
    <row r="1028" spans="1:15">
      <c r="A1028" s="21" t="str">
        <f t="shared" si="163"/>
        <v/>
      </c>
      <c r="B1028" s="152" t="str">
        <f>IF(AND(MONTH(E1028)='IN-NX'!$J$5,'IN-NX'!$D$7=(D1028&amp;"/"&amp;C1028)),"x","")</f>
        <v/>
      </c>
      <c r="C1028" s="149"/>
      <c r="D1028" s="149"/>
      <c r="E1028" s="45"/>
      <c r="F1028" s="40"/>
      <c r="G1028" s="16"/>
      <c r="H1028" s="154"/>
      <c r="I1028" s="35"/>
      <c r="J1028" s="12"/>
      <c r="K1028" s="12"/>
      <c r="L1028" s="12">
        <f t="shared" si="164"/>
        <v>0</v>
      </c>
      <c r="M1028" s="287"/>
      <c r="N1028" s="12">
        <f t="shared" si="165"/>
        <v>0</v>
      </c>
      <c r="O1028" s="12"/>
    </row>
    <row r="1029" spans="1:15">
      <c r="A1029" s="21" t="str">
        <f t="shared" si="163"/>
        <v/>
      </c>
      <c r="B1029" s="152" t="str">
        <f>IF(AND(MONTH(E1029)='IN-NX'!$J$5,'IN-NX'!$D$7=(D1029&amp;"/"&amp;C1029)),"x","")</f>
        <v/>
      </c>
      <c r="C1029" s="149"/>
      <c r="D1029" s="149"/>
      <c r="E1029" s="45"/>
      <c r="F1029" s="40"/>
      <c r="G1029" s="16"/>
      <c r="H1029" s="154"/>
      <c r="I1029" s="35"/>
      <c r="J1029" s="12"/>
      <c r="K1029" s="12"/>
      <c r="L1029" s="12">
        <f t="shared" si="164"/>
        <v>0</v>
      </c>
      <c r="M1029" s="287"/>
      <c r="N1029" s="12">
        <f t="shared" si="165"/>
        <v>0</v>
      </c>
      <c r="O1029" s="12"/>
    </row>
    <row r="1030" spans="1:15">
      <c r="A1030" s="21" t="str">
        <f t="shared" si="163"/>
        <v/>
      </c>
      <c r="B1030" s="152" t="str">
        <f>IF(AND(MONTH(E1030)='IN-NX'!$J$5,'IN-NX'!$D$7=(D1030&amp;"/"&amp;C1030)),"x","")</f>
        <v/>
      </c>
      <c r="C1030" s="149"/>
      <c r="D1030" s="149"/>
      <c r="E1030" s="45"/>
      <c r="F1030" s="40"/>
      <c r="G1030" s="16"/>
      <c r="H1030" s="154"/>
      <c r="I1030" s="35"/>
      <c r="J1030" s="12"/>
      <c r="K1030" s="12"/>
      <c r="L1030" s="12">
        <f t="shared" si="164"/>
        <v>0</v>
      </c>
      <c r="M1030" s="287"/>
      <c r="N1030" s="12">
        <f t="shared" si="165"/>
        <v>0</v>
      </c>
      <c r="O1030" s="12"/>
    </row>
    <row r="1031" spans="1:15">
      <c r="A1031" s="21" t="str">
        <f t="shared" si="163"/>
        <v/>
      </c>
      <c r="B1031" s="152" t="str">
        <f>IF(AND(MONTH(E1031)='IN-NX'!$J$5,'IN-NX'!$D$7=(D1031&amp;"/"&amp;C1031)),"x","")</f>
        <v/>
      </c>
      <c r="C1031" s="149"/>
      <c r="D1031" s="149"/>
      <c r="E1031" s="45"/>
      <c r="F1031" s="40"/>
      <c r="G1031" s="16"/>
      <c r="H1031" s="154"/>
      <c r="I1031" s="35"/>
      <c r="J1031" s="12"/>
      <c r="K1031" s="12"/>
      <c r="L1031" s="12">
        <f t="shared" si="164"/>
        <v>0</v>
      </c>
      <c r="M1031" s="287"/>
      <c r="N1031" s="12">
        <f t="shared" si="165"/>
        <v>0</v>
      </c>
      <c r="O1031" s="12"/>
    </row>
    <row r="1032" spans="1:15">
      <c r="A1032" s="21" t="str">
        <f t="shared" si="163"/>
        <v/>
      </c>
      <c r="B1032" s="152" t="str">
        <f>IF(AND(MONTH(E1032)='IN-NX'!$J$5,'IN-NX'!$D$7=(D1032&amp;"/"&amp;C1032)),"x","")</f>
        <v/>
      </c>
      <c r="C1032" s="149"/>
      <c r="D1032" s="149"/>
      <c r="E1032" s="45"/>
      <c r="F1032" s="40"/>
      <c r="G1032" s="16"/>
      <c r="H1032" s="154"/>
      <c r="I1032" s="35"/>
      <c r="J1032" s="12"/>
      <c r="K1032" s="12"/>
      <c r="L1032" s="12">
        <f t="shared" si="164"/>
        <v>0</v>
      </c>
      <c r="M1032" s="287"/>
      <c r="N1032" s="12">
        <f t="shared" si="165"/>
        <v>0</v>
      </c>
      <c r="O1032" s="12"/>
    </row>
    <row r="1033" spans="1:15">
      <c r="A1033" s="21" t="str">
        <f t="shared" si="163"/>
        <v/>
      </c>
      <c r="B1033" s="152" t="str">
        <f>IF(AND(MONTH(E1033)='IN-NX'!$J$5,'IN-NX'!$D$7=(D1033&amp;"/"&amp;C1033)),"x","")</f>
        <v/>
      </c>
      <c r="C1033" s="149"/>
      <c r="D1033" s="149"/>
      <c r="E1033" s="45"/>
      <c r="F1033" s="40"/>
      <c r="G1033" s="16"/>
      <c r="H1033" s="154"/>
      <c r="I1033" s="35"/>
      <c r="J1033" s="12"/>
      <c r="K1033" s="12"/>
      <c r="L1033" s="12">
        <f t="shared" si="164"/>
        <v>0</v>
      </c>
      <c r="M1033" s="287"/>
      <c r="N1033" s="12">
        <f t="shared" si="165"/>
        <v>0</v>
      </c>
      <c r="O1033" s="12"/>
    </row>
    <row r="1034" spans="1:15">
      <c r="A1034" s="21" t="str">
        <f t="shared" si="163"/>
        <v/>
      </c>
      <c r="B1034" s="152" t="str">
        <f>IF(AND(MONTH(E1034)='IN-NX'!$J$5,'IN-NX'!$D$7=(D1034&amp;"/"&amp;C1034)),"x","")</f>
        <v/>
      </c>
      <c r="C1034" s="149"/>
      <c r="D1034" s="149"/>
      <c r="E1034" s="45"/>
      <c r="F1034" s="40"/>
      <c r="G1034" s="16"/>
      <c r="H1034" s="154"/>
      <c r="I1034" s="35"/>
      <c r="J1034" s="12"/>
      <c r="K1034" s="12"/>
      <c r="L1034" s="12">
        <f t="shared" si="164"/>
        <v>0</v>
      </c>
      <c r="M1034" s="287"/>
      <c r="N1034" s="12">
        <f t="shared" si="165"/>
        <v>0</v>
      </c>
      <c r="O1034" s="12"/>
    </row>
    <row r="1035" spans="1:15">
      <c r="A1035" s="21" t="str">
        <f t="shared" si="163"/>
        <v/>
      </c>
      <c r="B1035" s="152" t="str">
        <f>IF(AND(MONTH(E1035)='IN-NX'!$J$5,'IN-NX'!$D$7=(D1035&amp;"/"&amp;C1035)),"x","")</f>
        <v/>
      </c>
      <c r="C1035" s="149"/>
      <c r="D1035" s="149"/>
      <c r="E1035" s="45"/>
      <c r="F1035" s="40"/>
      <c r="G1035" s="16"/>
      <c r="H1035" s="154"/>
      <c r="I1035" s="35"/>
      <c r="J1035" s="12"/>
      <c r="K1035" s="12"/>
      <c r="L1035" s="12">
        <f t="shared" si="164"/>
        <v>0</v>
      </c>
      <c r="M1035" s="287"/>
      <c r="N1035" s="12">
        <f t="shared" si="165"/>
        <v>0</v>
      </c>
      <c r="O1035" s="12"/>
    </row>
    <row r="1036" spans="1:15">
      <c r="A1036" s="21" t="str">
        <f t="shared" si="163"/>
        <v/>
      </c>
      <c r="B1036" s="152" t="str">
        <f>IF(AND(MONTH(E1036)='IN-NX'!$J$5,'IN-NX'!$D$7=(D1036&amp;"/"&amp;C1036)),"x","")</f>
        <v/>
      </c>
      <c r="C1036" s="149"/>
      <c r="D1036" s="149"/>
      <c r="E1036" s="45"/>
      <c r="F1036" s="40"/>
      <c r="G1036" s="16"/>
      <c r="H1036" s="154"/>
      <c r="I1036" s="35"/>
      <c r="J1036" s="12"/>
      <c r="K1036" s="12"/>
      <c r="L1036" s="12">
        <f t="shared" si="164"/>
        <v>0</v>
      </c>
      <c r="M1036" s="287"/>
      <c r="N1036" s="12">
        <f t="shared" si="165"/>
        <v>0</v>
      </c>
      <c r="O1036" s="12"/>
    </row>
    <row r="1037" spans="1:15">
      <c r="A1037" s="21" t="str">
        <f t="shared" si="163"/>
        <v/>
      </c>
      <c r="B1037" s="152" t="str">
        <f>IF(AND(MONTH(E1037)='IN-NX'!$J$5,'IN-NX'!$D$7=(D1037&amp;"/"&amp;C1037)),"x","")</f>
        <v/>
      </c>
      <c r="C1037" s="149"/>
      <c r="D1037" s="149"/>
      <c r="E1037" s="45"/>
      <c r="F1037" s="40"/>
      <c r="G1037" s="16"/>
      <c r="H1037" s="154"/>
      <c r="I1037" s="35"/>
      <c r="J1037" s="12"/>
      <c r="K1037" s="12"/>
      <c r="L1037" s="12">
        <f t="shared" si="164"/>
        <v>0</v>
      </c>
      <c r="M1037" s="287"/>
      <c r="N1037" s="12">
        <f t="shared" si="165"/>
        <v>0</v>
      </c>
      <c r="O1037" s="12"/>
    </row>
    <row r="1038" spans="1:15">
      <c r="A1038" s="21" t="str">
        <f t="shared" si="163"/>
        <v/>
      </c>
      <c r="B1038" s="152" t="str">
        <f>IF(AND(MONTH(E1038)='IN-NX'!$J$5,'IN-NX'!$D$7=(D1038&amp;"/"&amp;C1038)),"x","")</f>
        <v/>
      </c>
      <c r="C1038" s="149"/>
      <c r="D1038" s="149"/>
      <c r="E1038" s="45"/>
      <c r="F1038" s="40"/>
      <c r="G1038" s="16"/>
      <c r="H1038" s="154"/>
      <c r="I1038" s="35"/>
      <c r="J1038" s="12"/>
      <c r="K1038" s="12"/>
      <c r="L1038" s="12">
        <f t="shared" si="164"/>
        <v>0</v>
      </c>
      <c r="M1038" s="287"/>
      <c r="N1038" s="12">
        <f t="shared" si="165"/>
        <v>0</v>
      </c>
      <c r="O1038" s="12"/>
    </row>
    <row r="1039" spans="1:15">
      <c r="A1039" s="21" t="str">
        <f t="shared" si="163"/>
        <v/>
      </c>
      <c r="B1039" s="152" t="str">
        <f>IF(AND(MONTH(E1039)='IN-NX'!$J$5,'IN-NX'!$D$7=(D1039&amp;"/"&amp;C1039)),"x","")</f>
        <v/>
      </c>
      <c r="C1039" s="149"/>
      <c r="D1039" s="149"/>
      <c r="E1039" s="45"/>
      <c r="F1039" s="40"/>
      <c r="G1039" s="16"/>
      <c r="H1039" s="154"/>
      <c r="I1039" s="35"/>
      <c r="J1039" s="12"/>
      <c r="K1039" s="12"/>
      <c r="L1039" s="12">
        <f t="shared" si="164"/>
        <v>0</v>
      </c>
      <c r="M1039" s="287"/>
      <c r="N1039" s="12">
        <f t="shared" si="165"/>
        <v>0</v>
      </c>
      <c r="O1039" s="12"/>
    </row>
    <row r="1040" spans="1:15">
      <c r="A1040" s="21" t="str">
        <f t="shared" si="163"/>
        <v/>
      </c>
      <c r="B1040" s="152" t="str">
        <f>IF(AND(MONTH(E1040)='IN-NX'!$J$5,'IN-NX'!$D$7=(D1040&amp;"/"&amp;C1040)),"x","")</f>
        <v/>
      </c>
      <c r="C1040" s="149"/>
      <c r="D1040" s="149"/>
      <c r="E1040" s="45"/>
      <c r="F1040" s="40"/>
      <c r="G1040" s="16"/>
      <c r="H1040" s="154"/>
      <c r="I1040" s="35"/>
      <c r="J1040" s="12"/>
      <c r="K1040" s="12"/>
      <c r="L1040" s="12">
        <f t="shared" si="164"/>
        <v>0</v>
      </c>
      <c r="M1040" s="287"/>
      <c r="N1040" s="12">
        <f t="shared" si="165"/>
        <v>0</v>
      </c>
      <c r="O1040" s="12"/>
    </row>
    <row r="1041" spans="1:15">
      <c r="A1041" s="21" t="str">
        <f t="shared" si="163"/>
        <v/>
      </c>
      <c r="B1041" s="152" t="str">
        <f>IF(AND(MONTH(E1041)='IN-NX'!$J$5,'IN-NX'!$D$7=(D1041&amp;"/"&amp;C1041)),"x","")</f>
        <v/>
      </c>
      <c r="C1041" s="149"/>
      <c r="D1041" s="149"/>
      <c r="E1041" s="45"/>
      <c r="F1041" s="40"/>
      <c r="G1041" s="16"/>
      <c r="H1041" s="154"/>
      <c r="I1041" s="35"/>
      <c r="J1041" s="12"/>
      <c r="K1041" s="12"/>
      <c r="L1041" s="12">
        <f t="shared" si="164"/>
        <v>0</v>
      </c>
      <c r="M1041" s="287"/>
      <c r="N1041" s="12">
        <f t="shared" si="165"/>
        <v>0</v>
      </c>
      <c r="O1041" s="12"/>
    </row>
    <row r="1042" spans="1:15">
      <c r="A1042" s="21" t="str">
        <f t="shared" si="163"/>
        <v/>
      </c>
      <c r="B1042" s="152" t="str">
        <f>IF(AND(MONTH(E1042)='IN-NX'!$J$5,'IN-NX'!$D$7=(D1042&amp;"/"&amp;C1042)),"x","")</f>
        <v/>
      </c>
      <c r="C1042" s="149"/>
      <c r="D1042" s="149"/>
      <c r="E1042" s="45"/>
      <c r="F1042" s="40"/>
      <c r="G1042" s="16"/>
      <c r="H1042" s="154"/>
      <c r="I1042" s="35"/>
      <c r="J1042" s="12"/>
      <c r="K1042" s="12"/>
      <c r="L1042" s="12">
        <f t="shared" si="164"/>
        <v>0</v>
      </c>
      <c r="M1042" s="287"/>
      <c r="N1042" s="12">
        <f t="shared" si="165"/>
        <v>0</v>
      </c>
      <c r="O1042" s="12"/>
    </row>
    <row r="1043" spans="1:15">
      <c r="A1043" s="21" t="str">
        <f t="shared" si="163"/>
        <v/>
      </c>
      <c r="B1043" s="152" t="str">
        <f>IF(AND(MONTH(E1043)='IN-NX'!$J$5,'IN-NX'!$D$7=(D1043&amp;"/"&amp;C1043)),"x","")</f>
        <v/>
      </c>
      <c r="C1043" s="149"/>
      <c r="D1043" s="149"/>
      <c r="E1043" s="45"/>
      <c r="F1043" s="40"/>
      <c r="G1043" s="16"/>
      <c r="H1043" s="154"/>
      <c r="I1043" s="35"/>
      <c r="J1043" s="12"/>
      <c r="K1043" s="12"/>
      <c r="L1043" s="12">
        <f t="shared" si="164"/>
        <v>0</v>
      </c>
      <c r="M1043" s="287"/>
      <c r="N1043" s="12">
        <f t="shared" si="165"/>
        <v>0</v>
      </c>
      <c r="O1043" s="12"/>
    </row>
    <row r="1044" spans="1:15">
      <c r="A1044" s="21" t="str">
        <f t="shared" si="163"/>
        <v/>
      </c>
      <c r="B1044" s="152" t="str">
        <f>IF(AND(MONTH(E1044)='IN-NX'!$J$5,'IN-NX'!$D$7=(D1044&amp;"/"&amp;C1044)),"x","")</f>
        <v/>
      </c>
      <c r="C1044" s="149"/>
      <c r="D1044" s="149"/>
      <c r="E1044" s="45"/>
      <c r="F1044" s="40"/>
      <c r="G1044" s="16"/>
      <c r="H1044" s="154"/>
      <c r="I1044" s="35"/>
      <c r="J1044" s="12"/>
      <c r="K1044" s="12"/>
      <c r="L1044" s="12">
        <f t="shared" si="164"/>
        <v>0</v>
      </c>
      <c r="M1044" s="287"/>
      <c r="N1044" s="12">
        <f t="shared" si="165"/>
        <v>0</v>
      </c>
      <c r="O1044" s="12"/>
    </row>
    <row r="1045" spans="1:15">
      <c r="A1045" s="21" t="str">
        <f t="shared" si="163"/>
        <v/>
      </c>
      <c r="B1045" s="152" t="str">
        <f>IF(AND(MONTH(E1045)='IN-NX'!$J$5,'IN-NX'!$D$7=(D1045&amp;"/"&amp;C1045)),"x","")</f>
        <v/>
      </c>
      <c r="C1045" s="149"/>
      <c r="D1045" s="149"/>
      <c r="E1045" s="45"/>
      <c r="F1045" s="40"/>
      <c r="G1045" s="16"/>
      <c r="H1045" s="154"/>
      <c r="I1045" s="35"/>
      <c r="J1045" s="12"/>
      <c r="K1045" s="12"/>
      <c r="L1045" s="12">
        <f t="shared" si="164"/>
        <v>0</v>
      </c>
      <c r="M1045" s="287"/>
      <c r="N1045" s="12">
        <f t="shared" si="165"/>
        <v>0</v>
      </c>
      <c r="O1045" s="12"/>
    </row>
    <row r="1046" spans="1:15">
      <c r="A1046" s="21" t="str">
        <f t="shared" si="163"/>
        <v/>
      </c>
      <c r="B1046" s="152" t="str">
        <f>IF(AND(MONTH(E1046)='IN-NX'!$J$5,'IN-NX'!$D$7=(D1046&amp;"/"&amp;C1046)),"x","")</f>
        <v/>
      </c>
      <c r="C1046" s="149"/>
      <c r="D1046" s="149"/>
      <c r="E1046" s="45"/>
      <c r="F1046" s="40"/>
      <c r="G1046" s="16"/>
      <c r="H1046" s="154"/>
      <c r="I1046" s="35"/>
      <c r="J1046" s="12"/>
      <c r="K1046" s="12"/>
      <c r="L1046" s="12">
        <f t="shared" si="164"/>
        <v>0</v>
      </c>
      <c r="M1046" s="287"/>
      <c r="N1046" s="12">
        <f t="shared" si="165"/>
        <v>0</v>
      </c>
      <c r="O1046" s="12"/>
    </row>
    <row r="1047" spans="1:15">
      <c r="A1047" s="21" t="str">
        <f t="shared" si="163"/>
        <v/>
      </c>
      <c r="B1047" s="152" t="str">
        <f>IF(AND(MONTH(E1047)='IN-NX'!$J$5,'IN-NX'!$D$7=(D1047&amp;"/"&amp;C1047)),"x","")</f>
        <v/>
      </c>
      <c r="C1047" s="149"/>
      <c r="D1047" s="149"/>
      <c r="E1047" s="45"/>
      <c r="F1047" s="40"/>
      <c r="G1047" s="16"/>
      <c r="H1047" s="154"/>
      <c r="I1047" s="35"/>
      <c r="J1047" s="12"/>
      <c r="K1047" s="12"/>
      <c r="L1047" s="12">
        <f t="shared" si="164"/>
        <v>0</v>
      </c>
      <c r="M1047" s="287"/>
      <c r="N1047" s="12">
        <f t="shared" si="165"/>
        <v>0</v>
      </c>
      <c r="O1047" s="12"/>
    </row>
    <row r="1048" spans="1:15">
      <c r="A1048" s="21" t="str">
        <f t="shared" si="163"/>
        <v/>
      </c>
      <c r="B1048" s="152" t="str">
        <f>IF(AND(MONTH(E1048)='IN-NX'!$J$5,'IN-NX'!$D$7=(D1048&amp;"/"&amp;C1048)),"x","")</f>
        <v/>
      </c>
      <c r="C1048" s="149"/>
      <c r="D1048" s="149"/>
      <c r="E1048" s="45"/>
      <c r="F1048" s="40"/>
      <c r="G1048" s="16"/>
      <c r="H1048" s="154"/>
      <c r="I1048" s="35"/>
      <c r="J1048" s="12"/>
      <c r="K1048" s="12"/>
      <c r="L1048" s="12">
        <f t="shared" si="164"/>
        <v>0</v>
      </c>
      <c r="M1048" s="287"/>
      <c r="N1048" s="12">
        <f t="shared" si="165"/>
        <v>0</v>
      </c>
      <c r="O1048" s="12"/>
    </row>
    <row r="1049" spans="1:15">
      <c r="A1049" s="21" t="str">
        <f t="shared" si="163"/>
        <v/>
      </c>
      <c r="B1049" s="152" t="str">
        <f>IF(AND(MONTH(E1049)='IN-NX'!$J$5,'IN-NX'!$D$7=(D1049&amp;"/"&amp;C1049)),"x","")</f>
        <v/>
      </c>
      <c r="C1049" s="149"/>
      <c r="D1049" s="149"/>
      <c r="E1049" s="45"/>
      <c r="F1049" s="40"/>
      <c r="G1049" s="16"/>
      <c r="H1049" s="154"/>
      <c r="I1049" s="35"/>
      <c r="J1049" s="12"/>
      <c r="K1049" s="12"/>
      <c r="L1049" s="12">
        <f t="shared" si="164"/>
        <v>0</v>
      </c>
      <c r="M1049" s="287"/>
      <c r="N1049" s="12">
        <f t="shared" si="165"/>
        <v>0</v>
      </c>
      <c r="O1049" s="12"/>
    </row>
    <row r="1050" spans="1:15">
      <c r="A1050" s="21" t="str">
        <f t="shared" si="163"/>
        <v/>
      </c>
      <c r="B1050" s="152" t="str">
        <f>IF(AND(MONTH(E1050)='IN-NX'!$J$5,'IN-NX'!$D$7=(D1050&amp;"/"&amp;C1050)),"x","")</f>
        <v/>
      </c>
      <c r="C1050" s="149"/>
      <c r="D1050" s="149"/>
      <c r="E1050" s="45"/>
      <c r="F1050" s="40"/>
      <c r="G1050" s="16"/>
      <c r="H1050" s="154"/>
      <c r="I1050" s="35"/>
      <c r="J1050" s="12"/>
      <c r="K1050" s="12"/>
      <c r="L1050" s="12">
        <f t="shared" si="164"/>
        <v>0</v>
      </c>
      <c r="M1050" s="287"/>
      <c r="N1050" s="12">
        <f t="shared" si="165"/>
        <v>0</v>
      </c>
      <c r="O1050" s="12"/>
    </row>
    <row r="1051" spans="1:15">
      <c r="A1051" s="21" t="str">
        <f t="shared" si="163"/>
        <v/>
      </c>
      <c r="B1051" s="152" t="str">
        <f>IF(AND(MONTH(E1051)='IN-NX'!$J$5,'IN-NX'!$D$7=(D1051&amp;"/"&amp;C1051)),"x","")</f>
        <v/>
      </c>
      <c r="C1051" s="149"/>
      <c r="D1051" s="149"/>
      <c r="E1051" s="45"/>
      <c r="F1051" s="40"/>
      <c r="G1051" s="16"/>
      <c r="H1051" s="154"/>
      <c r="I1051" s="35"/>
      <c r="J1051" s="12"/>
      <c r="K1051" s="12"/>
      <c r="L1051" s="12">
        <f t="shared" si="164"/>
        <v>0</v>
      </c>
      <c r="M1051" s="287"/>
      <c r="N1051" s="12">
        <f t="shared" si="165"/>
        <v>0</v>
      </c>
      <c r="O1051" s="12"/>
    </row>
    <row r="1052" spans="1:15">
      <c r="A1052" s="21" t="str">
        <f t="shared" si="163"/>
        <v/>
      </c>
      <c r="B1052" s="152" t="str">
        <f>IF(AND(MONTH(E1052)='IN-NX'!$J$5,'IN-NX'!$D$7=(D1052&amp;"/"&amp;C1052)),"x","")</f>
        <v/>
      </c>
      <c r="C1052" s="149"/>
      <c r="D1052" s="149"/>
      <c r="E1052" s="45"/>
      <c r="F1052" s="40"/>
      <c r="G1052" s="16"/>
      <c r="H1052" s="154"/>
      <c r="I1052" s="35"/>
      <c r="J1052" s="12"/>
      <c r="K1052" s="12"/>
      <c r="L1052" s="12">
        <f t="shared" si="164"/>
        <v>0</v>
      </c>
      <c r="M1052" s="287"/>
      <c r="N1052" s="12">
        <f t="shared" si="165"/>
        <v>0</v>
      </c>
      <c r="O1052" s="12"/>
    </row>
    <row r="1053" spans="1:15">
      <c r="A1053" s="21" t="str">
        <f t="shared" si="163"/>
        <v/>
      </c>
      <c r="B1053" s="152" t="str">
        <f>IF(AND(MONTH(E1053)='IN-NX'!$J$5,'IN-NX'!$D$7=(D1053&amp;"/"&amp;C1053)),"x","")</f>
        <v/>
      </c>
      <c r="C1053" s="149"/>
      <c r="D1053" s="149"/>
      <c r="E1053" s="45"/>
      <c r="F1053" s="40"/>
      <c r="G1053" s="16"/>
      <c r="H1053" s="154"/>
      <c r="I1053" s="35"/>
      <c r="J1053" s="12"/>
      <c r="K1053" s="12"/>
      <c r="L1053" s="12">
        <f t="shared" si="164"/>
        <v>0</v>
      </c>
      <c r="M1053" s="287"/>
      <c r="N1053" s="12">
        <f t="shared" si="165"/>
        <v>0</v>
      </c>
      <c r="O1053" s="12"/>
    </row>
    <row r="1054" spans="1:15">
      <c r="A1054" s="21" t="str">
        <f t="shared" si="163"/>
        <v/>
      </c>
      <c r="B1054" s="152" t="str">
        <f>IF(AND(MONTH(E1054)='IN-NX'!$J$5,'IN-NX'!$D$7=(D1054&amp;"/"&amp;C1054)),"x","")</f>
        <v/>
      </c>
      <c r="C1054" s="149"/>
      <c r="D1054" s="149"/>
      <c r="E1054" s="45"/>
      <c r="F1054" s="40"/>
      <c r="G1054" s="16"/>
      <c r="H1054" s="154"/>
      <c r="I1054" s="35"/>
      <c r="J1054" s="12"/>
      <c r="K1054" s="12"/>
      <c r="L1054" s="12">
        <f t="shared" si="164"/>
        <v>0</v>
      </c>
      <c r="M1054" s="287"/>
      <c r="N1054" s="12">
        <f t="shared" si="165"/>
        <v>0</v>
      </c>
      <c r="O1054" s="12"/>
    </row>
    <row r="1055" spans="1:15">
      <c r="A1055" s="21" t="str">
        <f t="shared" si="163"/>
        <v/>
      </c>
      <c r="B1055" s="152" t="str">
        <f>IF(AND(MONTH(E1055)='IN-NX'!$J$5,'IN-NX'!$D$7=(D1055&amp;"/"&amp;C1055)),"x","")</f>
        <v/>
      </c>
      <c r="C1055" s="149"/>
      <c r="D1055" s="149"/>
      <c r="E1055" s="45"/>
      <c r="F1055" s="40"/>
      <c r="G1055" s="16"/>
      <c r="H1055" s="154"/>
      <c r="I1055" s="35"/>
      <c r="J1055" s="12"/>
      <c r="K1055" s="12"/>
      <c r="L1055" s="12">
        <f t="shared" si="164"/>
        <v>0</v>
      </c>
      <c r="M1055" s="287"/>
      <c r="N1055" s="12">
        <f t="shared" si="165"/>
        <v>0</v>
      </c>
      <c r="O1055" s="12"/>
    </row>
    <row r="1056" spans="1:15">
      <c r="A1056" s="21" t="str">
        <f t="shared" si="163"/>
        <v/>
      </c>
      <c r="B1056" s="152" t="str">
        <f>IF(AND(MONTH(E1056)='IN-NX'!$J$5,'IN-NX'!$D$7=(D1056&amp;"/"&amp;C1056)),"x","")</f>
        <v/>
      </c>
      <c r="C1056" s="149"/>
      <c r="D1056" s="149"/>
      <c r="E1056" s="45"/>
      <c r="F1056" s="40"/>
      <c r="G1056" s="16"/>
      <c r="H1056" s="154"/>
      <c r="I1056" s="35"/>
      <c r="J1056" s="12"/>
      <c r="K1056" s="12"/>
      <c r="L1056" s="12">
        <f t="shared" si="164"/>
        <v>0</v>
      </c>
      <c r="M1056" s="287"/>
      <c r="N1056" s="12">
        <f t="shared" si="165"/>
        <v>0</v>
      </c>
      <c r="O1056" s="12"/>
    </row>
    <row r="1057" spans="1:15">
      <c r="A1057" s="21" t="str">
        <f t="shared" si="163"/>
        <v/>
      </c>
      <c r="B1057" s="152" t="str">
        <f>IF(AND(MONTH(E1057)='IN-NX'!$J$5,'IN-NX'!$D$7=(D1057&amp;"/"&amp;C1057)),"x","")</f>
        <v/>
      </c>
      <c r="C1057" s="149"/>
      <c r="D1057" s="149"/>
      <c r="E1057" s="45"/>
      <c r="F1057" s="40"/>
      <c r="G1057" s="16"/>
      <c r="H1057" s="154"/>
      <c r="I1057" s="35"/>
      <c r="J1057" s="12"/>
      <c r="K1057" s="12"/>
      <c r="L1057" s="12">
        <f t="shared" si="164"/>
        <v>0</v>
      </c>
      <c r="M1057" s="287"/>
      <c r="N1057" s="12">
        <f t="shared" si="165"/>
        <v>0</v>
      </c>
      <c r="O1057" s="12"/>
    </row>
    <row r="1058" spans="1:15">
      <c r="A1058" s="21" t="str">
        <f t="shared" si="163"/>
        <v/>
      </c>
      <c r="B1058" s="152" t="str">
        <f>IF(AND(MONTH(E1058)='IN-NX'!$J$5,'IN-NX'!$D$7=(D1058&amp;"/"&amp;C1058)),"x","")</f>
        <v/>
      </c>
      <c r="C1058" s="149"/>
      <c r="D1058" s="149"/>
      <c r="E1058" s="45"/>
      <c r="F1058" s="40"/>
      <c r="G1058" s="16"/>
      <c r="H1058" s="154"/>
      <c r="I1058" s="35"/>
      <c r="J1058" s="12"/>
      <c r="K1058" s="12"/>
      <c r="L1058" s="12">
        <f t="shared" si="164"/>
        <v>0</v>
      </c>
      <c r="M1058" s="287"/>
      <c r="N1058" s="12">
        <f t="shared" si="165"/>
        <v>0</v>
      </c>
      <c r="O1058" s="12"/>
    </row>
    <row r="1059" spans="1:15">
      <c r="A1059" s="21" t="str">
        <f t="shared" si="163"/>
        <v/>
      </c>
      <c r="B1059" s="152" t="str">
        <f>IF(AND(MONTH(E1059)='IN-NX'!$J$5,'IN-NX'!$D$7=(D1059&amp;"/"&amp;C1059)),"x","")</f>
        <v/>
      </c>
      <c r="C1059" s="149"/>
      <c r="D1059" s="149"/>
      <c r="E1059" s="45"/>
      <c r="F1059" s="40"/>
      <c r="G1059" s="16"/>
      <c r="H1059" s="154"/>
      <c r="I1059" s="35"/>
      <c r="J1059" s="12"/>
      <c r="K1059" s="12"/>
      <c r="L1059" s="12">
        <f t="shared" si="164"/>
        <v>0</v>
      </c>
      <c r="M1059" s="287"/>
      <c r="N1059" s="12">
        <f t="shared" si="165"/>
        <v>0</v>
      </c>
      <c r="O1059" s="12"/>
    </row>
    <row r="1060" spans="1:15">
      <c r="A1060" s="21" t="str">
        <f t="shared" si="163"/>
        <v/>
      </c>
      <c r="B1060" s="152" t="str">
        <f>IF(AND(MONTH(E1060)='IN-NX'!$J$5,'IN-NX'!$D$7=(D1060&amp;"/"&amp;C1060)),"x","")</f>
        <v/>
      </c>
      <c r="C1060" s="149"/>
      <c r="D1060" s="149"/>
      <c r="E1060" s="45"/>
      <c r="F1060" s="40"/>
      <c r="G1060" s="16"/>
      <c r="H1060" s="154"/>
      <c r="I1060" s="35"/>
      <c r="J1060" s="12"/>
      <c r="K1060" s="12"/>
      <c r="L1060" s="12">
        <f t="shared" si="164"/>
        <v>0</v>
      </c>
      <c r="M1060" s="287"/>
      <c r="N1060" s="12">
        <f t="shared" si="165"/>
        <v>0</v>
      </c>
      <c r="O1060" s="12"/>
    </row>
    <row r="1061" spans="1:15">
      <c r="A1061" s="21" t="str">
        <f t="shared" si="163"/>
        <v/>
      </c>
      <c r="B1061" s="152" t="str">
        <f>IF(AND(MONTH(E1061)='IN-NX'!$J$5,'IN-NX'!$D$7=(D1061&amp;"/"&amp;C1061)),"x","")</f>
        <v/>
      </c>
      <c r="C1061" s="149"/>
      <c r="D1061" s="149"/>
      <c r="E1061" s="45"/>
      <c r="F1061" s="40"/>
      <c r="G1061" s="16"/>
      <c r="H1061" s="154"/>
      <c r="I1061" s="35"/>
      <c r="J1061" s="12"/>
      <c r="K1061" s="12"/>
      <c r="L1061" s="12">
        <f t="shared" si="164"/>
        <v>0</v>
      </c>
      <c r="M1061" s="287"/>
      <c r="N1061" s="12">
        <f t="shared" si="165"/>
        <v>0</v>
      </c>
      <c r="O1061" s="12"/>
    </row>
    <row r="1062" spans="1:15">
      <c r="A1062" s="21" t="str">
        <f t="shared" si="163"/>
        <v/>
      </c>
      <c r="B1062" s="152" t="str">
        <f>IF(AND(MONTH(E1062)='IN-NX'!$J$5,'IN-NX'!$D$7=(D1062&amp;"/"&amp;C1062)),"x","")</f>
        <v/>
      </c>
      <c r="C1062" s="149"/>
      <c r="D1062" s="149"/>
      <c r="E1062" s="45"/>
      <c r="F1062" s="40"/>
      <c r="G1062" s="16"/>
      <c r="H1062" s="154"/>
      <c r="I1062" s="35"/>
      <c r="J1062" s="12"/>
      <c r="K1062" s="12"/>
      <c r="L1062" s="12">
        <f t="shared" si="164"/>
        <v>0</v>
      </c>
      <c r="M1062" s="287"/>
      <c r="N1062" s="12">
        <f t="shared" si="165"/>
        <v>0</v>
      </c>
      <c r="O1062" s="12"/>
    </row>
    <row r="1063" spans="1:15">
      <c r="A1063" s="21" t="str">
        <f t="shared" si="163"/>
        <v/>
      </c>
      <c r="B1063" s="152" t="str">
        <f>IF(AND(MONTH(E1063)='IN-NX'!$J$5,'IN-NX'!$D$7=(D1063&amp;"/"&amp;C1063)),"x","")</f>
        <v/>
      </c>
      <c r="C1063" s="149"/>
      <c r="D1063" s="149"/>
      <c r="E1063" s="45"/>
      <c r="F1063" s="40"/>
      <c r="G1063" s="16"/>
      <c r="H1063" s="154"/>
      <c r="I1063" s="35"/>
      <c r="J1063" s="12"/>
      <c r="K1063" s="12"/>
      <c r="L1063" s="12">
        <f t="shared" si="164"/>
        <v>0</v>
      </c>
      <c r="M1063" s="287"/>
      <c r="N1063" s="12">
        <f t="shared" si="165"/>
        <v>0</v>
      </c>
      <c r="O1063" s="12"/>
    </row>
    <row r="1064" spans="1:15">
      <c r="A1064" s="21" t="str">
        <f t="shared" si="163"/>
        <v/>
      </c>
      <c r="B1064" s="152" t="str">
        <f>IF(AND(MONTH(E1064)='IN-NX'!$J$5,'IN-NX'!$D$7=(D1064&amp;"/"&amp;C1064)),"x","")</f>
        <v/>
      </c>
      <c r="C1064" s="149"/>
      <c r="D1064" s="149"/>
      <c r="E1064" s="45"/>
      <c r="F1064" s="40"/>
      <c r="G1064" s="16"/>
      <c r="H1064" s="154"/>
      <c r="I1064" s="35"/>
      <c r="J1064" s="12"/>
      <c r="K1064" s="12"/>
      <c r="L1064" s="12">
        <f t="shared" si="164"/>
        <v>0</v>
      </c>
      <c r="M1064" s="287"/>
      <c r="N1064" s="12">
        <f t="shared" si="165"/>
        <v>0</v>
      </c>
      <c r="O1064" s="12"/>
    </row>
    <row r="1065" spans="1:15">
      <c r="A1065" s="21" t="str">
        <f t="shared" ref="A1065:A1128" si="166">IF(E1065&lt;&gt;"",MONTH(E1065),"")</f>
        <v/>
      </c>
      <c r="B1065" s="152" t="str">
        <f>IF(AND(MONTH(E1065)='IN-NX'!$J$5,'IN-NX'!$D$7=(D1065&amp;"/"&amp;C1065)),"x","")</f>
        <v/>
      </c>
      <c r="C1065" s="149"/>
      <c r="D1065" s="149"/>
      <c r="E1065" s="45"/>
      <c r="F1065" s="40"/>
      <c r="G1065" s="16"/>
      <c r="H1065" s="154"/>
      <c r="I1065" s="35"/>
      <c r="J1065" s="12"/>
      <c r="K1065" s="12"/>
      <c r="L1065" s="12">
        <f t="shared" si="164"/>
        <v>0</v>
      </c>
      <c r="M1065" s="287"/>
      <c r="N1065" s="12">
        <f t="shared" si="165"/>
        <v>0</v>
      </c>
      <c r="O1065" s="12"/>
    </row>
    <row r="1066" spans="1:15">
      <c r="A1066" s="21" t="str">
        <f t="shared" si="166"/>
        <v/>
      </c>
      <c r="B1066" s="152" t="str">
        <f>IF(AND(MONTH(E1066)='IN-NX'!$J$5,'IN-NX'!$D$7=(D1066&amp;"/"&amp;C1066)),"x","")</f>
        <v/>
      </c>
      <c r="C1066" s="149"/>
      <c r="D1066" s="149"/>
      <c r="E1066" s="45"/>
      <c r="F1066" s="40"/>
      <c r="G1066" s="16"/>
      <c r="H1066" s="154"/>
      <c r="I1066" s="35"/>
      <c r="J1066" s="12"/>
      <c r="K1066" s="12"/>
      <c r="L1066" s="12">
        <f t="shared" si="164"/>
        <v>0</v>
      </c>
      <c r="M1066" s="287"/>
      <c r="N1066" s="12">
        <f t="shared" si="165"/>
        <v>0</v>
      </c>
      <c r="O1066" s="12"/>
    </row>
    <row r="1067" spans="1:15">
      <c r="A1067" s="21" t="str">
        <f t="shared" si="166"/>
        <v/>
      </c>
      <c r="B1067" s="152" t="str">
        <f>IF(AND(MONTH(E1067)='IN-NX'!$J$5,'IN-NX'!$D$7=(D1067&amp;"/"&amp;C1067)),"x","")</f>
        <v/>
      </c>
      <c r="C1067" s="149"/>
      <c r="D1067" s="149"/>
      <c r="E1067" s="45"/>
      <c r="F1067" s="40"/>
      <c r="G1067" s="16"/>
      <c r="H1067" s="154"/>
      <c r="I1067" s="35"/>
      <c r="J1067" s="12"/>
      <c r="K1067" s="12"/>
      <c r="L1067" s="12">
        <f t="shared" si="164"/>
        <v>0</v>
      </c>
      <c r="M1067" s="287"/>
      <c r="N1067" s="12">
        <f t="shared" si="165"/>
        <v>0</v>
      </c>
      <c r="O1067" s="12"/>
    </row>
    <row r="1068" spans="1:15">
      <c r="A1068" s="21" t="str">
        <f t="shared" si="166"/>
        <v/>
      </c>
      <c r="B1068" s="152" t="str">
        <f>IF(AND(MONTH(E1068)='IN-NX'!$J$5,'IN-NX'!$D$7=(D1068&amp;"/"&amp;C1068)),"x","")</f>
        <v/>
      </c>
      <c r="C1068" s="149"/>
      <c r="D1068" s="149"/>
      <c r="E1068" s="45"/>
      <c r="F1068" s="40"/>
      <c r="G1068" s="16"/>
      <c r="H1068" s="154"/>
      <c r="I1068" s="35"/>
      <c r="J1068" s="12"/>
      <c r="K1068" s="12"/>
      <c r="L1068" s="12">
        <f t="shared" si="164"/>
        <v>0</v>
      </c>
      <c r="M1068" s="287"/>
      <c r="N1068" s="12">
        <f t="shared" si="165"/>
        <v>0</v>
      </c>
      <c r="O1068" s="12"/>
    </row>
    <row r="1069" spans="1:15">
      <c r="A1069" s="21" t="str">
        <f t="shared" si="166"/>
        <v/>
      </c>
      <c r="B1069" s="152" t="str">
        <f>IF(AND(MONTH(E1069)='IN-NX'!$J$5,'IN-NX'!$D$7=(D1069&amp;"/"&amp;C1069)),"x","")</f>
        <v/>
      </c>
      <c r="C1069" s="149"/>
      <c r="D1069" s="149"/>
      <c r="E1069" s="45"/>
      <c r="F1069" s="40"/>
      <c r="G1069" s="16"/>
      <c r="H1069" s="154"/>
      <c r="I1069" s="35"/>
      <c r="J1069" s="12"/>
      <c r="K1069" s="12"/>
      <c r="L1069" s="12">
        <f t="shared" si="164"/>
        <v>0</v>
      </c>
      <c r="M1069" s="287"/>
      <c r="N1069" s="12">
        <f t="shared" si="165"/>
        <v>0</v>
      </c>
      <c r="O1069" s="12"/>
    </row>
    <row r="1070" spans="1:15">
      <c r="A1070" s="21" t="str">
        <f t="shared" si="166"/>
        <v/>
      </c>
      <c r="B1070" s="152" t="str">
        <f>IF(AND(MONTH(E1070)='IN-NX'!$J$5,'IN-NX'!$D$7=(D1070&amp;"/"&amp;C1070)),"x","")</f>
        <v/>
      </c>
      <c r="C1070" s="149"/>
      <c r="D1070" s="149"/>
      <c r="E1070" s="45"/>
      <c r="F1070" s="40"/>
      <c r="G1070" s="16"/>
      <c r="H1070" s="154"/>
      <c r="I1070" s="35"/>
      <c r="J1070" s="12"/>
      <c r="K1070" s="12"/>
      <c r="L1070" s="12">
        <f t="shared" si="164"/>
        <v>0</v>
      </c>
      <c r="M1070" s="287"/>
      <c r="N1070" s="12">
        <f t="shared" si="165"/>
        <v>0</v>
      </c>
      <c r="O1070" s="12"/>
    </row>
    <row r="1071" spans="1:15">
      <c r="A1071" s="21" t="str">
        <f t="shared" si="166"/>
        <v/>
      </c>
      <c r="B1071" s="152" t="str">
        <f>IF(AND(MONTH(E1071)='IN-NX'!$J$5,'IN-NX'!$D$7=(D1071&amp;"/"&amp;C1071)),"x","")</f>
        <v/>
      </c>
      <c r="C1071" s="149"/>
      <c r="D1071" s="149"/>
      <c r="E1071" s="45"/>
      <c r="F1071" s="40"/>
      <c r="G1071" s="16"/>
      <c r="H1071" s="154"/>
      <c r="I1071" s="35"/>
      <c r="J1071" s="12"/>
      <c r="K1071" s="12"/>
      <c r="L1071" s="12">
        <f t="shared" si="164"/>
        <v>0</v>
      </c>
      <c r="M1071" s="287"/>
      <c r="N1071" s="12">
        <f t="shared" si="165"/>
        <v>0</v>
      </c>
      <c r="O1071" s="12"/>
    </row>
    <row r="1072" spans="1:15">
      <c r="A1072" s="21" t="str">
        <f t="shared" si="166"/>
        <v/>
      </c>
      <c r="B1072" s="152" t="str">
        <f>IF(AND(MONTH(E1072)='IN-NX'!$J$5,'IN-NX'!$D$7=(D1072&amp;"/"&amp;C1072)),"x","")</f>
        <v/>
      </c>
      <c r="C1072" s="149"/>
      <c r="D1072" s="149"/>
      <c r="E1072" s="45"/>
      <c r="F1072" s="40"/>
      <c r="G1072" s="16"/>
      <c r="H1072" s="154"/>
      <c r="I1072" s="35"/>
      <c r="J1072" s="12"/>
      <c r="K1072" s="12"/>
      <c r="L1072" s="12">
        <f t="shared" si="164"/>
        <v>0</v>
      </c>
      <c r="M1072" s="287"/>
      <c r="N1072" s="12">
        <f t="shared" si="165"/>
        <v>0</v>
      </c>
      <c r="O1072" s="12"/>
    </row>
    <row r="1073" spans="1:15">
      <c r="A1073" s="21" t="str">
        <f t="shared" si="166"/>
        <v/>
      </c>
      <c r="B1073" s="152" t="str">
        <f>IF(AND(MONTH(E1073)='IN-NX'!$J$5,'IN-NX'!$D$7=(D1073&amp;"/"&amp;C1073)),"x","")</f>
        <v/>
      </c>
      <c r="C1073" s="149"/>
      <c r="D1073" s="149"/>
      <c r="E1073" s="45"/>
      <c r="F1073" s="40"/>
      <c r="G1073" s="16"/>
      <c r="H1073" s="154"/>
      <c r="I1073" s="35"/>
      <c r="J1073" s="12"/>
      <c r="K1073" s="12"/>
      <c r="L1073" s="12">
        <f t="shared" ref="L1073:L1136" si="167">ROUND(J1073*K1073,0)</f>
        <v>0</v>
      </c>
      <c r="M1073" s="287"/>
      <c r="N1073" s="12">
        <f t="shared" ref="N1073:N1136" si="168">ROUND(J1073*M1073,0)</f>
        <v>0</v>
      </c>
      <c r="O1073" s="12"/>
    </row>
    <row r="1074" spans="1:15">
      <c r="A1074" s="21" t="str">
        <f t="shared" si="166"/>
        <v/>
      </c>
      <c r="B1074" s="152" t="str">
        <f>IF(AND(MONTH(E1074)='IN-NX'!$J$5,'IN-NX'!$D$7=(D1074&amp;"/"&amp;C1074)),"x","")</f>
        <v/>
      </c>
      <c r="C1074" s="149"/>
      <c r="D1074" s="149"/>
      <c r="E1074" s="45"/>
      <c r="F1074" s="40"/>
      <c r="G1074" s="16"/>
      <c r="H1074" s="154"/>
      <c r="I1074" s="35"/>
      <c r="J1074" s="12"/>
      <c r="K1074" s="12"/>
      <c r="L1074" s="12">
        <f t="shared" si="167"/>
        <v>0</v>
      </c>
      <c r="M1074" s="287"/>
      <c r="N1074" s="12">
        <f t="shared" si="168"/>
        <v>0</v>
      </c>
      <c r="O1074" s="12"/>
    </row>
    <row r="1075" spans="1:15">
      <c r="A1075" s="21" t="str">
        <f t="shared" si="166"/>
        <v/>
      </c>
      <c r="B1075" s="152" t="str">
        <f>IF(AND(MONTH(E1075)='IN-NX'!$J$5,'IN-NX'!$D$7=(D1075&amp;"/"&amp;C1075)),"x","")</f>
        <v/>
      </c>
      <c r="C1075" s="149"/>
      <c r="D1075" s="149"/>
      <c r="E1075" s="45"/>
      <c r="F1075" s="40"/>
      <c r="G1075" s="16"/>
      <c r="H1075" s="154"/>
      <c r="I1075" s="35"/>
      <c r="J1075" s="12"/>
      <c r="K1075" s="12"/>
      <c r="L1075" s="12">
        <f t="shared" si="167"/>
        <v>0</v>
      </c>
      <c r="M1075" s="287"/>
      <c r="N1075" s="12">
        <f t="shared" si="168"/>
        <v>0</v>
      </c>
      <c r="O1075" s="12"/>
    </row>
    <row r="1076" spans="1:15">
      <c r="A1076" s="21" t="str">
        <f t="shared" si="166"/>
        <v/>
      </c>
      <c r="B1076" s="152" t="str">
        <f>IF(AND(MONTH(E1076)='IN-NX'!$J$5,'IN-NX'!$D$7=(D1076&amp;"/"&amp;C1076)),"x","")</f>
        <v/>
      </c>
      <c r="C1076" s="149"/>
      <c r="D1076" s="149"/>
      <c r="E1076" s="45"/>
      <c r="F1076" s="40"/>
      <c r="G1076" s="16"/>
      <c r="H1076" s="154"/>
      <c r="I1076" s="35"/>
      <c r="J1076" s="12"/>
      <c r="K1076" s="12"/>
      <c r="L1076" s="12">
        <f t="shared" si="167"/>
        <v>0</v>
      </c>
      <c r="M1076" s="287"/>
      <c r="N1076" s="12">
        <f t="shared" si="168"/>
        <v>0</v>
      </c>
      <c r="O1076" s="12"/>
    </row>
    <row r="1077" spans="1:15">
      <c r="A1077" s="21" t="str">
        <f t="shared" si="166"/>
        <v/>
      </c>
      <c r="B1077" s="152" t="str">
        <f>IF(AND(MONTH(E1077)='IN-NX'!$J$5,'IN-NX'!$D$7=(D1077&amp;"/"&amp;C1077)),"x","")</f>
        <v/>
      </c>
      <c r="C1077" s="149"/>
      <c r="D1077" s="149"/>
      <c r="E1077" s="45"/>
      <c r="F1077" s="40"/>
      <c r="G1077" s="16"/>
      <c r="H1077" s="154"/>
      <c r="I1077" s="35"/>
      <c r="J1077" s="12"/>
      <c r="K1077" s="12"/>
      <c r="L1077" s="12">
        <f t="shared" si="167"/>
        <v>0</v>
      </c>
      <c r="M1077" s="287"/>
      <c r="N1077" s="12">
        <f t="shared" si="168"/>
        <v>0</v>
      </c>
      <c r="O1077" s="12"/>
    </row>
    <row r="1078" spans="1:15">
      <c r="A1078" s="21" t="str">
        <f t="shared" si="166"/>
        <v/>
      </c>
      <c r="B1078" s="152" t="str">
        <f>IF(AND(MONTH(E1078)='IN-NX'!$J$5,'IN-NX'!$D$7=(D1078&amp;"/"&amp;C1078)),"x","")</f>
        <v/>
      </c>
      <c r="C1078" s="149"/>
      <c r="D1078" s="149"/>
      <c r="E1078" s="45"/>
      <c r="F1078" s="40"/>
      <c r="G1078" s="16"/>
      <c r="H1078" s="154"/>
      <c r="I1078" s="35"/>
      <c r="J1078" s="12"/>
      <c r="K1078" s="12"/>
      <c r="L1078" s="12">
        <f t="shared" si="167"/>
        <v>0</v>
      </c>
      <c r="M1078" s="287"/>
      <c r="N1078" s="12">
        <f t="shared" si="168"/>
        <v>0</v>
      </c>
      <c r="O1078" s="12"/>
    </row>
    <row r="1079" spans="1:15">
      <c r="A1079" s="21" t="str">
        <f t="shared" si="166"/>
        <v/>
      </c>
      <c r="B1079" s="152" t="str">
        <f>IF(AND(MONTH(E1079)='IN-NX'!$J$5,'IN-NX'!$D$7=(D1079&amp;"/"&amp;C1079)),"x","")</f>
        <v/>
      </c>
      <c r="C1079" s="149"/>
      <c r="D1079" s="149"/>
      <c r="E1079" s="45"/>
      <c r="F1079" s="40"/>
      <c r="G1079" s="16"/>
      <c r="H1079" s="154"/>
      <c r="I1079" s="35"/>
      <c r="J1079" s="12"/>
      <c r="K1079" s="12"/>
      <c r="L1079" s="12">
        <f t="shared" si="167"/>
        <v>0</v>
      </c>
      <c r="M1079" s="287"/>
      <c r="N1079" s="12">
        <f t="shared" si="168"/>
        <v>0</v>
      </c>
      <c r="O1079" s="12"/>
    </row>
    <row r="1080" spans="1:15">
      <c r="A1080" s="21" t="str">
        <f t="shared" si="166"/>
        <v/>
      </c>
      <c r="B1080" s="152" t="str">
        <f>IF(AND(MONTH(E1080)='IN-NX'!$J$5,'IN-NX'!$D$7=(D1080&amp;"/"&amp;C1080)),"x","")</f>
        <v/>
      </c>
      <c r="C1080" s="149"/>
      <c r="D1080" s="149"/>
      <c r="E1080" s="45"/>
      <c r="F1080" s="40"/>
      <c r="G1080" s="16"/>
      <c r="H1080" s="154"/>
      <c r="I1080" s="35"/>
      <c r="J1080" s="12"/>
      <c r="K1080" s="12"/>
      <c r="L1080" s="12">
        <f t="shared" si="167"/>
        <v>0</v>
      </c>
      <c r="M1080" s="287"/>
      <c r="N1080" s="12">
        <f t="shared" si="168"/>
        <v>0</v>
      </c>
      <c r="O1080" s="12"/>
    </row>
    <row r="1081" spans="1:15">
      <c r="A1081" s="21" t="str">
        <f t="shared" si="166"/>
        <v/>
      </c>
      <c r="B1081" s="152" t="str">
        <f>IF(AND(MONTH(E1081)='IN-NX'!$J$5,'IN-NX'!$D$7=(D1081&amp;"/"&amp;C1081)),"x","")</f>
        <v/>
      </c>
      <c r="C1081" s="149"/>
      <c r="D1081" s="149"/>
      <c r="E1081" s="45"/>
      <c r="F1081" s="40"/>
      <c r="G1081" s="16"/>
      <c r="H1081" s="154"/>
      <c r="I1081" s="35"/>
      <c r="J1081" s="12"/>
      <c r="K1081" s="12"/>
      <c r="L1081" s="12">
        <f t="shared" si="167"/>
        <v>0</v>
      </c>
      <c r="M1081" s="287"/>
      <c r="N1081" s="12">
        <f t="shared" si="168"/>
        <v>0</v>
      </c>
      <c r="O1081" s="12"/>
    </row>
    <row r="1082" spans="1:15">
      <c r="A1082" s="21" t="str">
        <f t="shared" si="166"/>
        <v/>
      </c>
      <c r="B1082" s="152" t="str">
        <f>IF(AND(MONTH(E1082)='IN-NX'!$J$5,'IN-NX'!$D$7=(D1082&amp;"/"&amp;C1082)),"x","")</f>
        <v/>
      </c>
      <c r="C1082" s="149"/>
      <c r="D1082" s="149"/>
      <c r="E1082" s="45"/>
      <c r="F1082" s="40"/>
      <c r="G1082" s="16"/>
      <c r="H1082" s="154"/>
      <c r="I1082" s="35"/>
      <c r="J1082" s="12"/>
      <c r="K1082" s="12"/>
      <c r="L1082" s="12">
        <f t="shared" si="167"/>
        <v>0</v>
      </c>
      <c r="M1082" s="287"/>
      <c r="N1082" s="12">
        <f t="shared" si="168"/>
        <v>0</v>
      </c>
      <c r="O1082" s="12"/>
    </row>
    <row r="1083" spans="1:15">
      <c r="A1083" s="21" t="str">
        <f t="shared" si="166"/>
        <v/>
      </c>
      <c r="B1083" s="152" t="str">
        <f>IF(AND(MONTH(E1083)='IN-NX'!$J$5,'IN-NX'!$D$7=(D1083&amp;"/"&amp;C1083)),"x","")</f>
        <v/>
      </c>
      <c r="C1083" s="149"/>
      <c r="D1083" s="149"/>
      <c r="E1083" s="45"/>
      <c r="F1083" s="40"/>
      <c r="G1083" s="16"/>
      <c r="H1083" s="154"/>
      <c r="I1083" s="35"/>
      <c r="J1083" s="12"/>
      <c r="K1083" s="12"/>
      <c r="L1083" s="12">
        <f t="shared" si="167"/>
        <v>0</v>
      </c>
      <c r="M1083" s="287"/>
      <c r="N1083" s="12">
        <f t="shared" si="168"/>
        <v>0</v>
      </c>
      <c r="O1083" s="12"/>
    </row>
    <row r="1084" spans="1:15">
      <c r="A1084" s="21" t="str">
        <f t="shared" si="166"/>
        <v/>
      </c>
      <c r="B1084" s="152" t="str">
        <f>IF(AND(MONTH(E1084)='IN-NX'!$J$5,'IN-NX'!$D$7=(D1084&amp;"/"&amp;C1084)),"x","")</f>
        <v/>
      </c>
      <c r="C1084" s="149"/>
      <c r="D1084" s="149"/>
      <c r="E1084" s="45"/>
      <c r="F1084" s="40"/>
      <c r="G1084" s="16"/>
      <c r="H1084" s="154"/>
      <c r="I1084" s="35"/>
      <c r="J1084" s="12"/>
      <c r="K1084" s="12"/>
      <c r="L1084" s="12">
        <f t="shared" si="167"/>
        <v>0</v>
      </c>
      <c r="M1084" s="287"/>
      <c r="N1084" s="12">
        <f t="shared" si="168"/>
        <v>0</v>
      </c>
      <c r="O1084" s="12"/>
    </row>
    <row r="1085" spans="1:15">
      <c r="A1085" s="21" t="str">
        <f t="shared" si="166"/>
        <v/>
      </c>
      <c r="B1085" s="152" t="str">
        <f>IF(AND(MONTH(E1085)='IN-NX'!$J$5,'IN-NX'!$D$7=(D1085&amp;"/"&amp;C1085)),"x","")</f>
        <v/>
      </c>
      <c r="C1085" s="149"/>
      <c r="D1085" s="149"/>
      <c r="E1085" s="45"/>
      <c r="F1085" s="40"/>
      <c r="G1085" s="16"/>
      <c r="H1085" s="154"/>
      <c r="I1085" s="35"/>
      <c r="J1085" s="12"/>
      <c r="K1085" s="12"/>
      <c r="L1085" s="12">
        <f t="shared" si="167"/>
        <v>0</v>
      </c>
      <c r="M1085" s="287"/>
      <c r="N1085" s="12">
        <f t="shared" si="168"/>
        <v>0</v>
      </c>
      <c r="O1085" s="12"/>
    </row>
    <row r="1086" spans="1:15">
      <c r="A1086" s="21" t="str">
        <f t="shared" si="166"/>
        <v/>
      </c>
      <c r="B1086" s="152" t="str">
        <f>IF(AND(MONTH(E1086)='IN-NX'!$J$5,'IN-NX'!$D$7=(D1086&amp;"/"&amp;C1086)),"x","")</f>
        <v/>
      </c>
      <c r="C1086" s="149"/>
      <c r="D1086" s="149"/>
      <c r="E1086" s="45"/>
      <c r="F1086" s="40"/>
      <c r="G1086" s="16"/>
      <c r="H1086" s="154"/>
      <c r="I1086" s="35"/>
      <c r="J1086" s="12"/>
      <c r="K1086" s="12"/>
      <c r="L1086" s="12">
        <f t="shared" si="167"/>
        <v>0</v>
      </c>
      <c r="M1086" s="287"/>
      <c r="N1086" s="12">
        <f t="shared" si="168"/>
        <v>0</v>
      </c>
      <c r="O1086" s="12"/>
    </row>
    <row r="1087" spans="1:15">
      <c r="A1087" s="21" t="str">
        <f t="shared" si="166"/>
        <v/>
      </c>
      <c r="B1087" s="152" t="str">
        <f>IF(AND(MONTH(E1087)='IN-NX'!$J$5,'IN-NX'!$D$7=(D1087&amp;"/"&amp;C1087)),"x","")</f>
        <v/>
      </c>
      <c r="C1087" s="149"/>
      <c r="D1087" s="149"/>
      <c r="E1087" s="45"/>
      <c r="F1087" s="40"/>
      <c r="G1087" s="16"/>
      <c r="H1087" s="154"/>
      <c r="I1087" s="35"/>
      <c r="J1087" s="12"/>
      <c r="K1087" s="12"/>
      <c r="L1087" s="12">
        <f t="shared" si="167"/>
        <v>0</v>
      </c>
      <c r="M1087" s="287"/>
      <c r="N1087" s="12">
        <f t="shared" si="168"/>
        <v>0</v>
      </c>
      <c r="O1087" s="12"/>
    </row>
    <row r="1088" spans="1:15">
      <c r="A1088" s="21" t="str">
        <f t="shared" si="166"/>
        <v/>
      </c>
      <c r="B1088" s="152" t="str">
        <f>IF(AND(MONTH(E1088)='IN-NX'!$J$5,'IN-NX'!$D$7=(D1088&amp;"/"&amp;C1088)),"x","")</f>
        <v/>
      </c>
      <c r="C1088" s="149"/>
      <c r="D1088" s="149"/>
      <c r="E1088" s="45"/>
      <c r="F1088" s="40"/>
      <c r="G1088" s="16"/>
      <c r="H1088" s="154"/>
      <c r="I1088" s="35"/>
      <c r="J1088" s="12"/>
      <c r="K1088" s="12"/>
      <c r="L1088" s="12">
        <f t="shared" si="167"/>
        <v>0</v>
      </c>
      <c r="M1088" s="287"/>
      <c r="N1088" s="12">
        <f t="shared" si="168"/>
        <v>0</v>
      </c>
      <c r="O1088" s="12"/>
    </row>
    <row r="1089" spans="1:15">
      <c r="A1089" s="21" t="str">
        <f t="shared" si="166"/>
        <v/>
      </c>
      <c r="B1089" s="152" t="str">
        <f>IF(AND(MONTH(E1089)='IN-NX'!$J$5,'IN-NX'!$D$7=(D1089&amp;"/"&amp;C1089)),"x","")</f>
        <v/>
      </c>
      <c r="C1089" s="149"/>
      <c r="D1089" s="149"/>
      <c r="E1089" s="45"/>
      <c r="F1089" s="40"/>
      <c r="G1089" s="16"/>
      <c r="H1089" s="154"/>
      <c r="I1089" s="35"/>
      <c r="J1089" s="12"/>
      <c r="K1089" s="12"/>
      <c r="L1089" s="12">
        <f t="shared" si="167"/>
        <v>0</v>
      </c>
      <c r="M1089" s="287"/>
      <c r="N1089" s="12">
        <f t="shared" si="168"/>
        <v>0</v>
      </c>
      <c r="O1089" s="12"/>
    </row>
    <row r="1090" spans="1:15">
      <c r="A1090" s="21" t="str">
        <f t="shared" si="166"/>
        <v/>
      </c>
      <c r="B1090" s="152" t="str">
        <f>IF(AND(MONTH(E1090)='IN-NX'!$J$5,'IN-NX'!$D$7=(D1090&amp;"/"&amp;C1090)),"x","")</f>
        <v/>
      </c>
      <c r="C1090" s="149"/>
      <c r="D1090" s="149"/>
      <c r="E1090" s="45"/>
      <c r="F1090" s="40"/>
      <c r="G1090" s="16"/>
      <c r="H1090" s="154"/>
      <c r="I1090" s="35"/>
      <c r="J1090" s="12"/>
      <c r="K1090" s="12"/>
      <c r="L1090" s="12">
        <f t="shared" si="167"/>
        <v>0</v>
      </c>
      <c r="M1090" s="287"/>
      <c r="N1090" s="12">
        <f t="shared" si="168"/>
        <v>0</v>
      </c>
      <c r="O1090" s="12"/>
    </row>
    <row r="1091" spans="1:15">
      <c r="A1091" s="21" t="str">
        <f t="shared" si="166"/>
        <v/>
      </c>
      <c r="B1091" s="152" t="str">
        <f>IF(AND(MONTH(E1091)='IN-NX'!$J$5,'IN-NX'!$D$7=(D1091&amp;"/"&amp;C1091)),"x","")</f>
        <v/>
      </c>
      <c r="C1091" s="149"/>
      <c r="D1091" s="149"/>
      <c r="E1091" s="45"/>
      <c r="F1091" s="40"/>
      <c r="G1091" s="16"/>
      <c r="H1091" s="154"/>
      <c r="I1091" s="35"/>
      <c r="J1091" s="12"/>
      <c r="K1091" s="12"/>
      <c r="L1091" s="12">
        <f t="shared" si="167"/>
        <v>0</v>
      </c>
      <c r="M1091" s="287"/>
      <c r="N1091" s="12">
        <f t="shared" si="168"/>
        <v>0</v>
      </c>
      <c r="O1091" s="12"/>
    </row>
    <row r="1092" spans="1:15">
      <c r="A1092" s="21" t="str">
        <f t="shared" si="166"/>
        <v/>
      </c>
      <c r="B1092" s="152" t="str">
        <f>IF(AND(MONTH(E1092)='IN-NX'!$J$5,'IN-NX'!$D$7=(D1092&amp;"/"&amp;C1092)),"x","")</f>
        <v/>
      </c>
      <c r="C1092" s="149"/>
      <c r="D1092" s="149"/>
      <c r="E1092" s="45"/>
      <c r="F1092" s="40"/>
      <c r="G1092" s="16"/>
      <c r="H1092" s="154"/>
      <c r="I1092" s="35"/>
      <c r="J1092" s="12"/>
      <c r="K1092" s="12"/>
      <c r="L1092" s="12">
        <f t="shared" si="167"/>
        <v>0</v>
      </c>
      <c r="M1092" s="287"/>
      <c r="N1092" s="12">
        <f t="shared" si="168"/>
        <v>0</v>
      </c>
      <c r="O1092" s="12"/>
    </row>
    <row r="1093" spans="1:15">
      <c r="A1093" s="21" t="str">
        <f t="shared" si="166"/>
        <v/>
      </c>
      <c r="B1093" s="152" t="str">
        <f>IF(AND(MONTH(E1093)='IN-NX'!$J$5,'IN-NX'!$D$7=(D1093&amp;"/"&amp;C1093)),"x","")</f>
        <v/>
      </c>
      <c r="C1093" s="149"/>
      <c r="D1093" s="149"/>
      <c r="E1093" s="45"/>
      <c r="F1093" s="40"/>
      <c r="G1093" s="16"/>
      <c r="H1093" s="154"/>
      <c r="I1093" s="35"/>
      <c r="J1093" s="12"/>
      <c r="K1093" s="12"/>
      <c r="L1093" s="12">
        <f t="shared" si="167"/>
        <v>0</v>
      </c>
      <c r="M1093" s="287"/>
      <c r="N1093" s="12">
        <f t="shared" si="168"/>
        <v>0</v>
      </c>
      <c r="O1093" s="12"/>
    </row>
    <row r="1094" spans="1:15">
      <c r="A1094" s="21" t="str">
        <f t="shared" si="166"/>
        <v/>
      </c>
      <c r="B1094" s="152" t="str">
        <f>IF(AND(MONTH(E1094)='IN-NX'!$J$5,'IN-NX'!$D$7=(D1094&amp;"/"&amp;C1094)),"x","")</f>
        <v/>
      </c>
      <c r="C1094" s="149"/>
      <c r="D1094" s="149"/>
      <c r="E1094" s="45"/>
      <c r="F1094" s="40"/>
      <c r="G1094" s="16"/>
      <c r="H1094" s="154"/>
      <c r="I1094" s="35"/>
      <c r="J1094" s="12"/>
      <c r="K1094" s="12"/>
      <c r="L1094" s="12">
        <f t="shared" si="167"/>
        <v>0</v>
      </c>
      <c r="M1094" s="287"/>
      <c r="N1094" s="12">
        <f t="shared" si="168"/>
        <v>0</v>
      </c>
      <c r="O1094" s="12"/>
    </row>
    <row r="1095" spans="1:15">
      <c r="A1095" s="21" t="str">
        <f t="shared" si="166"/>
        <v/>
      </c>
      <c r="B1095" s="152" t="str">
        <f>IF(AND(MONTH(E1095)='IN-NX'!$J$5,'IN-NX'!$D$7=(D1095&amp;"/"&amp;C1095)),"x","")</f>
        <v/>
      </c>
      <c r="C1095" s="149"/>
      <c r="D1095" s="149"/>
      <c r="E1095" s="45"/>
      <c r="F1095" s="40"/>
      <c r="G1095" s="16"/>
      <c r="H1095" s="154"/>
      <c r="I1095" s="35"/>
      <c r="J1095" s="12"/>
      <c r="K1095" s="12"/>
      <c r="L1095" s="12">
        <f t="shared" si="167"/>
        <v>0</v>
      </c>
      <c r="M1095" s="287"/>
      <c r="N1095" s="12">
        <f t="shared" si="168"/>
        <v>0</v>
      </c>
      <c r="O1095" s="12"/>
    </row>
    <row r="1096" spans="1:15">
      <c r="A1096" s="21" t="str">
        <f t="shared" si="166"/>
        <v/>
      </c>
      <c r="B1096" s="152" t="str">
        <f>IF(AND(MONTH(E1096)='IN-NX'!$J$5,'IN-NX'!$D$7=(D1096&amp;"/"&amp;C1096)),"x","")</f>
        <v/>
      </c>
      <c r="C1096" s="149"/>
      <c r="D1096" s="149"/>
      <c r="E1096" s="45"/>
      <c r="F1096" s="40"/>
      <c r="G1096" s="16"/>
      <c r="H1096" s="154"/>
      <c r="I1096" s="35"/>
      <c r="J1096" s="12"/>
      <c r="K1096" s="12"/>
      <c r="L1096" s="12">
        <f t="shared" si="167"/>
        <v>0</v>
      </c>
      <c r="M1096" s="287"/>
      <c r="N1096" s="12">
        <f t="shared" si="168"/>
        <v>0</v>
      </c>
      <c r="O1096" s="12"/>
    </row>
    <row r="1097" spans="1:15">
      <c r="A1097" s="21" t="str">
        <f t="shared" si="166"/>
        <v/>
      </c>
      <c r="B1097" s="152" t="str">
        <f>IF(AND(MONTH(E1097)='IN-NX'!$J$5,'IN-NX'!$D$7=(D1097&amp;"/"&amp;C1097)),"x","")</f>
        <v/>
      </c>
      <c r="C1097" s="149"/>
      <c r="D1097" s="149"/>
      <c r="E1097" s="45"/>
      <c r="F1097" s="40"/>
      <c r="G1097" s="16"/>
      <c r="H1097" s="154"/>
      <c r="I1097" s="35"/>
      <c r="J1097" s="12"/>
      <c r="K1097" s="12"/>
      <c r="L1097" s="12">
        <f t="shared" si="167"/>
        <v>0</v>
      </c>
      <c r="M1097" s="287"/>
      <c r="N1097" s="12">
        <f t="shared" si="168"/>
        <v>0</v>
      </c>
      <c r="O1097" s="12"/>
    </row>
    <row r="1098" spans="1:15">
      <c r="A1098" s="21" t="str">
        <f t="shared" si="166"/>
        <v/>
      </c>
      <c r="B1098" s="152" t="str">
        <f>IF(AND(MONTH(E1098)='IN-NX'!$J$5,'IN-NX'!$D$7=(D1098&amp;"/"&amp;C1098)),"x","")</f>
        <v/>
      </c>
      <c r="C1098" s="149"/>
      <c r="D1098" s="149"/>
      <c r="E1098" s="45"/>
      <c r="F1098" s="40"/>
      <c r="G1098" s="16"/>
      <c r="H1098" s="154"/>
      <c r="I1098" s="35"/>
      <c r="J1098" s="12"/>
      <c r="K1098" s="12"/>
      <c r="L1098" s="12">
        <f t="shared" si="167"/>
        <v>0</v>
      </c>
      <c r="M1098" s="287"/>
      <c r="N1098" s="12">
        <f t="shared" si="168"/>
        <v>0</v>
      </c>
      <c r="O1098" s="12"/>
    </row>
    <row r="1099" spans="1:15">
      <c r="A1099" s="21" t="str">
        <f t="shared" si="166"/>
        <v/>
      </c>
      <c r="B1099" s="152" t="str">
        <f>IF(AND(MONTH(E1099)='IN-NX'!$J$5,'IN-NX'!$D$7=(D1099&amp;"/"&amp;C1099)),"x","")</f>
        <v/>
      </c>
      <c r="C1099" s="149"/>
      <c r="D1099" s="149"/>
      <c r="E1099" s="45"/>
      <c r="F1099" s="40"/>
      <c r="G1099" s="16"/>
      <c r="H1099" s="154"/>
      <c r="I1099" s="35"/>
      <c r="J1099" s="12"/>
      <c r="K1099" s="12"/>
      <c r="L1099" s="12">
        <f t="shared" si="167"/>
        <v>0</v>
      </c>
      <c r="M1099" s="287"/>
      <c r="N1099" s="12">
        <f t="shared" si="168"/>
        <v>0</v>
      </c>
      <c r="O1099" s="12"/>
    </row>
    <row r="1100" spans="1:15">
      <c r="A1100" s="21" t="str">
        <f t="shared" si="166"/>
        <v/>
      </c>
      <c r="B1100" s="152" t="str">
        <f>IF(AND(MONTH(E1100)='IN-NX'!$J$5,'IN-NX'!$D$7=(D1100&amp;"/"&amp;C1100)),"x","")</f>
        <v/>
      </c>
      <c r="C1100" s="149"/>
      <c r="D1100" s="149"/>
      <c r="E1100" s="45"/>
      <c r="F1100" s="40"/>
      <c r="G1100" s="16"/>
      <c r="H1100" s="154"/>
      <c r="I1100" s="35"/>
      <c r="J1100" s="12"/>
      <c r="K1100" s="12"/>
      <c r="L1100" s="12">
        <f t="shared" si="167"/>
        <v>0</v>
      </c>
      <c r="M1100" s="287"/>
      <c r="N1100" s="12">
        <f t="shared" si="168"/>
        <v>0</v>
      </c>
      <c r="O1100" s="12"/>
    </row>
    <row r="1101" spans="1:15">
      <c r="A1101" s="21" t="str">
        <f t="shared" si="166"/>
        <v/>
      </c>
      <c r="B1101" s="152" t="str">
        <f>IF(AND(MONTH(E1101)='IN-NX'!$J$5,'IN-NX'!$D$7=(D1101&amp;"/"&amp;C1101)),"x","")</f>
        <v/>
      </c>
      <c r="C1101" s="149"/>
      <c r="D1101" s="149"/>
      <c r="E1101" s="45"/>
      <c r="F1101" s="40"/>
      <c r="G1101" s="16"/>
      <c r="H1101" s="154"/>
      <c r="I1101" s="35"/>
      <c r="J1101" s="12"/>
      <c r="K1101" s="12"/>
      <c r="L1101" s="12">
        <f t="shared" si="167"/>
        <v>0</v>
      </c>
      <c r="M1101" s="287"/>
      <c r="N1101" s="12">
        <f t="shared" si="168"/>
        <v>0</v>
      </c>
      <c r="O1101" s="12"/>
    </row>
    <row r="1102" spans="1:15">
      <c r="A1102" s="21" t="str">
        <f t="shared" si="166"/>
        <v/>
      </c>
      <c r="B1102" s="152" t="str">
        <f>IF(AND(MONTH(E1102)='IN-NX'!$J$5,'IN-NX'!$D$7=(D1102&amp;"/"&amp;C1102)),"x","")</f>
        <v/>
      </c>
      <c r="C1102" s="149"/>
      <c r="D1102" s="149"/>
      <c r="E1102" s="45"/>
      <c r="F1102" s="40"/>
      <c r="G1102" s="16"/>
      <c r="H1102" s="154"/>
      <c r="I1102" s="35"/>
      <c r="J1102" s="12"/>
      <c r="K1102" s="12"/>
      <c r="L1102" s="12">
        <f t="shared" si="167"/>
        <v>0</v>
      </c>
      <c r="M1102" s="287"/>
      <c r="N1102" s="12">
        <f t="shared" si="168"/>
        <v>0</v>
      </c>
      <c r="O1102" s="12"/>
    </row>
    <row r="1103" spans="1:15">
      <c r="A1103" s="21" t="str">
        <f t="shared" si="166"/>
        <v/>
      </c>
      <c r="B1103" s="152" t="str">
        <f>IF(AND(MONTH(E1103)='IN-NX'!$J$5,'IN-NX'!$D$7=(D1103&amp;"/"&amp;C1103)),"x","")</f>
        <v/>
      </c>
      <c r="C1103" s="149"/>
      <c r="D1103" s="149"/>
      <c r="E1103" s="45"/>
      <c r="F1103" s="40"/>
      <c r="G1103" s="16"/>
      <c r="H1103" s="154"/>
      <c r="I1103" s="35"/>
      <c r="J1103" s="12"/>
      <c r="K1103" s="12"/>
      <c r="L1103" s="12">
        <f t="shared" si="167"/>
        <v>0</v>
      </c>
      <c r="M1103" s="287"/>
      <c r="N1103" s="12">
        <f t="shared" si="168"/>
        <v>0</v>
      </c>
      <c r="O1103" s="12"/>
    </row>
    <row r="1104" spans="1:15">
      <c r="A1104" s="21" t="str">
        <f t="shared" si="166"/>
        <v/>
      </c>
      <c r="B1104" s="152" t="str">
        <f>IF(AND(MONTH(E1104)='IN-NX'!$J$5,'IN-NX'!$D$7=(D1104&amp;"/"&amp;C1104)),"x","")</f>
        <v/>
      </c>
      <c r="C1104" s="149"/>
      <c r="D1104" s="149"/>
      <c r="E1104" s="45"/>
      <c r="F1104" s="40"/>
      <c r="G1104" s="16"/>
      <c r="H1104" s="154"/>
      <c r="I1104" s="35"/>
      <c r="J1104" s="12"/>
      <c r="K1104" s="12"/>
      <c r="L1104" s="12">
        <f t="shared" si="167"/>
        <v>0</v>
      </c>
      <c r="M1104" s="287"/>
      <c r="N1104" s="12">
        <f t="shared" si="168"/>
        <v>0</v>
      </c>
      <c r="O1104" s="12"/>
    </row>
    <row r="1105" spans="1:15">
      <c r="A1105" s="21" t="str">
        <f t="shared" si="166"/>
        <v/>
      </c>
      <c r="B1105" s="152" t="str">
        <f>IF(AND(MONTH(E1105)='IN-NX'!$J$5,'IN-NX'!$D$7=(D1105&amp;"/"&amp;C1105)),"x","")</f>
        <v/>
      </c>
      <c r="C1105" s="149"/>
      <c r="D1105" s="149"/>
      <c r="E1105" s="45"/>
      <c r="F1105" s="40"/>
      <c r="G1105" s="16"/>
      <c r="H1105" s="154"/>
      <c r="I1105" s="35"/>
      <c r="J1105" s="12"/>
      <c r="K1105" s="12"/>
      <c r="L1105" s="12">
        <f t="shared" si="167"/>
        <v>0</v>
      </c>
      <c r="M1105" s="287"/>
      <c r="N1105" s="12">
        <f t="shared" si="168"/>
        <v>0</v>
      </c>
      <c r="O1105" s="12"/>
    </row>
    <row r="1106" spans="1:15">
      <c r="A1106" s="21" t="str">
        <f t="shared" si="166"/>
        <v/>
      </c>
      <c r="B1106" s="152" t="str">
        <f>IF(AND(MONTH(E1106)='IN-NX'!$J$5,'IN-NX'!$D$7=(D1106&amp;"/"&amp;C1106)),"x","")</f>
        <v/>
      </c>
      <c r="C1106" s="149"/>
      <c r="D1106" s="149"/>
      <c r="E1106" s="45"/>
      <c r="F1106" s="40"/>
      <c r="G1106" s="16"/>
      <c r="H1106" s="154"/>
      <c r="I1106" s="35"/>
      <c r="J1106" s="12"/>
      <c r="K1106" s="12"/>
      <c r="L1106" s="12">
        <f t="shared" si="167"/>
        <v>0</v>
      </c>
      <c r="M1106" s="287"/>
      <c r="N1106" s="12">
        <f t="shared" si="168"/>
        <v>0</v>
      </c>
      <c r="O1106" s="12"/>
    </row>
    <row r="1107" spans="1:15">
      <c r="A1107" s="21" t="str">
        <f t="shared" si="166"/>
        <v/>
      </c>
      <c r="B1107" s="152" t="str">
        <f>IF(AND(MONTH(E1107)='IN-NX'!$J$5,'IN-NX'!$D$7=(D1107&amp;"/"&amp;C1107)),"x","")</f>
        <v/>
      </c>
      <c r="C1107" s="149"/>
      <c r="D1107" s="149"/>
      <c r="E1107" s="45"/>
      <c r="F1107" s="40"/>
      <c r="G1107" s="16"/>
      <c r="H1107" s="154"/>
      <c r="I1107" s="35"/>
      <c r="J1107" s="12"/>
      <c r="K1107" s="12"/>
      <c r="L1107" s="12">
        <f t="shared" si="167"/>
        <v>0</v>
      </c>
      <c r="M1107" s="287"/>
      <c r="N1107" s="12">
        <f t="shared" si="168"/>
        <v>0</v>
      </c>
      <c r="O1107" s="12"/>
    </row>
    <row r="1108" spans="1:15">
      <c r="A1108" s="21" t="str">
        <f t="shared" si="166"/>
        <v/>
      </c>
      <c r="B1108" s="152" t="str">
        <f>IF(AND(MONTH(E1108)='IN-NX'!$J$5,'IN-NX'!$D$7=(D1108&amp;"/"&amp;C1108)),"x","")</f>
        <v/>
      </c>
      <c r="C1108" s="149"/>
      <c r="D1108" s="149"/>
      <c r="E1108" s="45"/>
      <c r="F1108" s="40"/>
      <c r="G1108" s="16"/>
      <c r="H1108" s="154"/>
      <c r="I1108" s="35"/>
      <c r="J1108" s="12"/>
      <c r="K1108" s="12"/>
      <c r="L1108" s="12">
        <f t="shared" si="167"/>
        <v>0</v>
      </c>
      <c r="M1108" s="287"/>
      <c r="N1108" s="12">
        <f t="shared" si="168"/>
        <v>0</v>
      </c>
      <c r="O1108" s="12"/>
    </row>
    <row r="1109" spans="1:15">
      <c r="A1109" s="21" t="str">
        <f t="shared" si="166"/>
        <v/>
      </c>
      <c r="B1109" s="152" t="str">
        <f>IF(AND(MONTH(E1109)='IN-NX'!$J$5,'IN-NX'!$D$7=(D1109&amp;"/"&amp;C1109)),"x","")</f>
        <v/>
      </c>
      <c r="C1109" s="149"/>
      <c r="D1109" s="149"/>
      <c r="E1109" s="45"/>
      <c r="F1109" s="40"/>
      <c r="G1109" s="16"/>
      <c r="H1109" s="154"/>
      <c r="I1109" s="35"/>
      <c r="J1109" s="12"/>
      <c r="K1109" s="12"/>
      <c r="L1109" s="12">
        <f t="shared" si="167"/>
        <v>0</v>
      </c>
      <c r="M1109" s="287"/>
      <c r="N1109" s="12">
        <f t="shared" si="168"/>
        <v>0</v>
      </c>
      <c r="O1109" s="12"/>
    </row>
    <row r="1110" spans="1:15">
      <c r="A1110" s="21" t="str">
        <f t="shared" si="166"/>
        <v/>
      </c>
      <c r="B1110" s="152" t="str">
        <f>IF(AND(MONTH(E1110)='IN-NX'!$J$5,'IN-NX'!$D$7=(D1110&amp;"/"&amp;C1110)),"x","")</f>
        <v/>
      </c>
      <c r="C1110" s="149"/>
      <c r="D1110" s="149"/>
      <c r="E1110" s="45"/>
      <c r="F1110" s="40"/>
      <c r="G1110" s="16"/>
      <c r="H1110" s="154"/>
      <c r="I1110" s="35"/>
      <c r="J1110" s="12"/>
      <c r="K1110" s="12"/>
      <c r="L1110" s="12">
        <f t="shared" si="167"/>
        <v>0</v>
      </c>
      <c r="M1110" s="287"/>
      <c r="N1110" s="12">
        <f t="shared" si="168"/>
        <v>0</v>
      </c>
      <c r="O1110" s="12"/>
    </row>
    <row r="1111" spans="1:15">
      <c r="A1111" s="21" t="str">
        <f t="shared" si="166"/>
        <v/>
      </c>
      <c r="B1111" s="152" t="str">
        <f>IF(AND(MONTH(E1111)='IN-NX'!$J$5,'IN-NX'!$D$7=(D1111&amp;"/"&amp;C1111)),"x","")</f>
        <v/>
      </c>
      <c r="C1111" s="149"/>
      <c r="D1111" s="149"/>
      <c r="E1111" s="45"/>
      <c r="F1111" s="40"/>
      <c r="G1111" s="16"/>
      <c r="H1111" s="154"/>
      <c r="I1111" s="35"/>
      <c r="J1111" s="12"/>
      <c r="K1111" s="12"/>
      <c r="L1111" s="12">
        <f t="shared" si="167"/>
        <v>0</v>
      </c>
      <c r="M1111" s="287"/>
      <c r="N1111" s="12">
        <f t="shared" si="168"/>
        <v>0</v>
      </c>
      <c r="O1111" s="12"/>
    </row>
    <row r="1112" spans="1:15">
      <c r="A1112" s="21" t="str">
        <f t="shared" si="166"/>
        <v/>
      </c>
      <c r="B1112" s="152" t="str">
        <f>IF(AND(MONTH(E1112)='IN-NX'!$J$5,'IN-NX'!$D$7=(D1112&amp;"/"&amp;C1112)),"x","")</f>
        <v/>
      </c>
      <c r="C1112" s="149"/>
      <c r="D1112" s="149"/>
      <c r="E1112" s="45"/>
      <c r="F1112" s="40"/>
      <c r="G1112" s="16"/>
      <c r="H1112" s="154"/>
      <c r="I1112" s="35"/>
      <c r="J1112" s="12"/>
      <c r="K1112" s="12"/>
      <c r="L1112" s="12">
        <f t="shared" si="167"/>
        <v>0</v>
      </c>
      <c r="M1112" s="287"/>
      <c r="N1112" s="12">
        <f t="shared" si="168"/>
        <v>0</v>
      </c>
      <c r="O1112" s="12"/>
    </row>
    <row r="1113" spans="1:15">
      <c r="A1113" s="21" t="str">
        <f t="shared" si="166"/>
        <v/>
      </c>
      <c r="B1113" s="152" t="str">
        <f>IF(AND(MONTH(E1113)='IN-NX'!$J$5,'IN-NX'!$D$7=(D1113&amp;"/"&amp;C1113)),"x","")</f>
        <v/>
      </c>
      <c r="C1113" s="149"/>
      <c r="D1113" s="149"/>
      <c r="E1113" s="45"/>
      <c r="F1113" s="40"/>
      <c r="G1113" s="16"/>
      <c r="H1113" s="154"/>
      <c r="I1113" s="35"/>
      <c r="J1113" s="12"/>
      <c r="K1113" s="12"/>
      <c r="L1113" s="12">
        <f t="shared" si="167"/>
        <v>0</v>
      </c>
      <c r="M1113" s="287"/>
      <c r="N1113" s="12">
        <f t="shared" si="168"/>
        <v>0</v>
      </c>
      <c r="O1113" s="12"/>
    </row>
    <row r="1114" spans="1:15">
      <c r="A1114" s="21" t="str">
        <f t="shared" si="166"/>
        <v/>
      </c>
      <c r="B1114" s="152" t="str">
        <f>IF(AND(MONTH(E1114)='IN-NX'!$J$5,'IN-NX'!$D$7=(D1114&amp;"/"&amp;C1114)),"x","")</f>
        <v/>
      </c>
      <c r="C1114" s="149"/>
      <c r="D1114" s="149"/>
      <c r="E1114" s="45"/>
      <c r="F1114" s="40"/>
      <c r="G1114" s="16"/>
      <c r="H1114" s="154"/>
      <c r="I1114" s="35"/>
      <c r="J1114" s="12"/>
      <c r="K1114" s="12"/>
      <c r="L1114" s="12">
        <f t="shared" si="167"/>
        <v>0</v>
      </c>
      <c r="M1114" s="287"/>
      <c r="N1114" s="12">
        <f t="shared" si="168"/>
        <v>0</v>
      </c>
      <c r="O1114" s="12"/>
    </row>
    <row r="1115" spans="1:15">
      <c r="A1115" s="21" t="str">
        <f t="shared" si="166"/>
        <v/>
      </c>
      <c r="B1115" s="152" t="str">
        <f>IF(AND(MONTH(E1115)='IN-NX'!$J$5,'IN-NX'!$D$7=(D1115&amp;"/"&amp;C1115)),"x","")</f>
        <v/>
      </c>
      <c r="C1115" s="149"/>
      <c r="D1115" s="149"/>
      <c r="E1115" s="45"/>
      <c r="F1115" s="40"/>
      <c r="G1115" s="16"/>
      <c r="H1115" s="154"/>
      <c r="I1115" s="35"/>
      <c r="J1115" s="12"/>
      <c r="K1115" s="12"/>
      <c r="L1115" s="12">
        <f t="shared" si="167"/>
        <v>0</v>
      </c>
      <c r="M1115" s="287"/>
      <c r="N1115" s="12">
        <f t="shared" si="168"/>
        <v>0</v>
      </c>
      <c r="O1115" s="12"/>
    </row>
    <row r="1116" spans="1:15">
      <c r="A1116" s="21" t="str">
        <f t="shared" si="166"/>
        <v/>
      </c>
      <c r="B1116" s="152" t="str">
        <f>IF(AND(MONTH(E1116)='IN-NX'!$J$5,'IN-NX'!$D$7=(D1116&amp;"/"&amp;C1116)),"x","")</f>
        <v/>
      </c>
      <c r="C1116" s="149"/>
      <c r="D1116" s="149"/>
      <c r="E1116" s="45"/>
      <c r="F1116" s="40"/>
      <c r="G1116" s="16"/>
      <c r="H1116" s="154"/>
      <c r="I1116" s="35"/>
      <c r="J1116" s="12"/>
      <c r="K1116" s="12"/>
      <c r="L1116" s="12">
        <f t="shared" si="167"/>
        <v>0</v>
      </c>
      <c r="M1116" s="287"/>
      <c r="N1116" s="12">
        <f t="shared" si="168"/>
        <v>0</v>
      </c>
      <c r="O1116" s="12"/>
    </row>
    <row r="1117" spans="1:15">
      <c r="A1117" s="21" t="str">
        <f t="shared" si="166"/>
        <v/>
      </c>
      <c r="B1117" s="152" t="str">
        <f>IF(AND(MONTH(E1117)='IN-NX'!$J$5,'IN-NX'!$D$7=(D1117&amp;"/"&amp;C1117)),"x","")</f>
        <v/>
      </c>
      <c r="C1117" s="149"/>
      <c r="D1117" s="149"/>
      <c r="E1117" s="45"/>
      <c r="F1117" s="40"/>
      <c r="G1117" s="16"/>
      <c r="H1117" s="154"/>
      <c r="I1117" s="35"/>
      <c r="J1117" s="12"/>
      <c r="K1117" s="12"/>
      <c r="L1117" s="12">
        <f t="shared" si="167"/>
        <v>0</v>
      </c>
      <c r="M1117" s="287"/>
      <c r="N1117" s="12">
        <f t="shared" si="168"/>
        <v>0</v>
      </c>
      <c r="O1117" s="12"/>
    </row>
    <row r="1118" spans="1:15">
      <c r="A1118" s="21" t="str">
        <f t="shared" si="166"/>
        <v/>
      </c>
      <c r="B1118" s="152" t="str">
        <f>IF(AND(MONTH(E1118)='IN-NX'!$J$5,'IN-NX'!$D$7=(D1118&amp;"/"&amp;C1118)),"x","")</f>
        <v/>
      </c>
      <c r="C1118" s="149"/>
      <c r="D1118" s="149"/>
      <c r="E1118" s="45"/>
      <c r="F1118" s="40"/>
      <c r="G1118" s="16"/>
      <c r="H1118" s="154"/>
      <c r="I1118" s="35"/>
      <c r="J1118" s="12"/>
      <c r="K1118" s="12"/>
      <c r="L1118" s="12">
        <f t="shared" si="167"/>
        <v>0</v>
      </c>
      <c r="M1118" s="287"/>
      <c r="N1118" s="12">
        <f t="shared" si="168"/>
        <v>0</v>
      </c>
      <c r="O1118" s="12"/>
    </row>
    <row r="1119" spans="1:15">
      <c r="A1119" s="21" t="str">
        <f t="shared" si="166"/>
        <v/>
      </c>
      <c r="B1119" s="152" t="str">
        <f>IF(AND(MONTH(E1119)='IN-NX'!$J$5,'IN-NX'!$D$7=(D1119&amp;"/"&amp;C1119)),"x","")</f>
        <v/>
      </c>
      <c r="C1119" s="149"/>
      <c r="D1119" s="149"/>
      <c r="E1119" s="45"/>
      <c r="F1119" s="40"/>
      <c r="G1119" s="16"/>
      <c r="H1119" s="154"/>
      <c r="I1119" s="35"/>
      <c r="J1119" s="12"/>
      <c r="K1119" s="12"/>
      <c r="L1119" s="12">
        <f t="shared" si="167"/>
        <v>0</v>
      </c>
      <c r="M1119" s="287"/>
      <c r="N1119" s="12">
        <f t="shared" si="168"/>
        <v>0</v>
      </c>
      <c r="O1119" s="12"/>
    </row>
    <row r="1120" spans="1:15">
      <c r="A1120" s="21" t="str">
        <f t="shared" si="166"/>
        <v/>
      </c>
      <c r="B1120" s="152" t="str">
        <f>IF(AND(MONTH(E1120)='IN-NX'!$J$5,'IN-NX'!$D$7=(D1120&amp;"/"&amp;C1120)),"x","")</f>
        <v/>
      </c>
      <c r="C1120" s="149"/>
      <c r="D1120" s="149"/>
      <c r="E1120" s="45"/>
      <c r="F1120" s="40"/>
      <c r="G1120" s="16"/>
      <c r="H1120" s="154"/>
      <c r="I1120" s="35"/>
      <c r="J1120" s="12"/>
      <c r="K1120" s="12"/>
      <c r="L1120" s="12">
        <f t="shared" si="167"/>
        <v>0</v>
      </c>
      <c r="M1120" s="287"/>
      <c r="N1120" s="12">
        <f t="shared" si="168"/>
        <v>0</v>
      </c>
      <c r="O1120" s="12"/>
    </row>
    <row r="1121" spans="1:15">
      <c r="A1121" s="21" t="str">
        <f t="shared" si="166"/>
        <v/>
      </c>
      <c r="B1121" s="152" t="str">
        <f>IF(AND(MONTH(E1121)='IN-NX'!$J$5,'IN-NX'!$D$7=(D1121&amp;"/"&amp;C1121)),"x","")</f>
        <v/>
      </c>
      <c r="C1121" s="149"/>
      <c r="D1121" s="149"/>
      <c r="E1121" s="45"/>
      <c r="F1121" s="40"/>
      <c r="G1121" s="16"/>
      <c r="H1121" s="154"/>
      <c r="I1121" s="35"/>
      <c r="J1121" s="12"/>
      <c r="K1121" s="12"/>
      <c r="L1121" s="12">
        <f t="shared" si="167"/>
        <v>0</v>
      </c>
      <c r="M1121" s="287"/>
      <c r="N1121" s="12">
        <f t="shared" si="168"/>
        <v>0</v>
      </c>
      <c r="O1121" s="12"/>
    </row>
    <row r="1122" spans="1:15">
      <c r="A1122" s="21" t="str">
        <f t="shared" si="166"/>
        <v/>
      </c>
      <c r="B1122" s="152" t="str">
        <f>IF(AND(MONTH(E1122)='IN-NX'!$J$5,'IN-NX'!$D$7=(D1122&amp;"/"&amp;C1122)),"x","")</f>
        <v/>
      </c>
      <c r="C1122" s="149"/>
      <c r="D1122" s="149"/>
      <c r="E1122" s="45"/>
      <c r="F1122" s="40"/>
      <c r="G1122" s="16"/>
      <c r="H1122" s="154"/>
      <c r="I1122" s="35"/>
      <c r="J1122" s="12"/>
      <c r="K1122" s="12"/>
      <c r="L1122" s="12">
        <f t="shared" si="167"/>
        <v>0</v>
      </c>
      <c r="M1122" s="287"/>
      <c r="N1122" s="12">
        <f t="shared" si="168"/>
        <v>0</v>
      </c>
      <c r="O1122" s="12"/>
    </row>
    <row r="1123" spans="1:15">
      <c r="A1123" s="21" t="str">
        <f t="shared" si="166"/>
        <v/>
      </c>
      <c r="B1123" s="152" t="str">
        <f>IF(AND(MONTH(E1123)='IN-NX'!$J$5,'IN-NX'!$D$7=(D1123&amp;"/"&amp;C1123)),"x","")</f>
        <v/>
      </c>
      <c r="C1123" s="149"/>
      <c r="D1123" s="149"/>
      <c r="E1123" s="45"/>
      <c r="F1123" s="40"/>
      <c r="G1123" s="16"/>
      <c r="H1123" s="154"/>
      <c r="I1123" s="35"/>
      <c r="J1123" s="12"/>
      <c r="K1123" s="12"/>
      <c r="L1123" s="12">
        <f t="shared" si="167"/>
        <v>0</v>
      </c>
      <c r="M1123" s="287"/>
      <c r="N1123" s="12">
        <f t="shared" si="168"/>
        <v>0</v>
      </c>
      <c r="O1123" s="12"/>
    </row>
    <row r="1124" spans="1:15">
      <c r="A1124" s="21" t="str">
        <f t="shared" si="166"/>
        <v/>
      </c>
      <c r="B1124" s="152" t="str">
        <f>IF(AND(MONTH(E1124)='IN-NX'!$J$5,'IN-NX'!$D$7=(D1124&amp;"/"&amp;C1124)),"x","")</f>
        <v/>
      </c>
      <c r="C1124" s="149"/>
      <c r="D1124" s="149"/>
      <c r="E1124" s="45"/>
      <c r="F1124" s="40"/>
      <c r="G1124" s="16"/>
      <c r="H1124" s="154"/>
      <c r="I1124" s="35"/>
      <c r="J1124" s="12"/>
      <c r="K1124" s="12"/>
      <c r="L1124" s="12">
        <f t="shared" si="167"/>
        <v>0</v>
      </c>
      <c r="M1124" s="287"/>
      <c r="N1124" s="12">
        <f t="shared" si="168"/>
        <v>0</v>
      </c>
      <c r="O1124" s="12"/>
    </row>
    <row r="1125" spans="1:15">
      <c r="A1125" s="21" t="str">
        <f t="shared" si="166"/>
        <v/>
      </c>
      <c r="B1125" s="152" t="str">
        <f>IF(AND(MONTH(E1125)='IN-NX'!$J$5,'IN-NX'!$D$7=(D1125&amp;"/"&amp;C1125)),"x","")</f>
        <v/>
      </c>
      <c r="C1125" s="149"/>
      <c r="D1125" s="149"/>
      <c r="E1125" s="45"/>
      <c r="F1125" s="40"/>
      <c r="G1125" s="16"/>
      <c r="H1125" s="154"/>
      <c r="I1125" s="35"/>
      <c r="J1125" s="12"/>
      <c r="K1125" s="12"/>
      <c r="L1125" s="12">
        <f t="shared" si="167"/>
        <v>0</v>
      </c>
      <c r="M1125" s="287"/>
      <c r="N1125" s="12">
        <f t="shared" si="168"/>
        <v>0</v>
      </c>
      <c r="O1125" s="12"/>
    </row>
    <row r="1126" spans="1:15">
      <c r="A1126" s="21" t="str">
        <f t="shared" si="166"/>
        <v/>
      </c>
      <c r="B1126" s="152" t="str">
        <f>IF(AND(MONTH(E1126)='IN-NX'!$J$5,'IN-NX'!$D$7=(D1126&amp;"/"&amp;C1126)),"x","")</f>
        <v/>
      </c>
      <c r="C1126" s="149"/>
      <c r="D1126" s="149"/>
      <c r="E1126" s="45"/>
      <c r="F1126" s="40"/>
      <c r="G1126" s="16"/>
      <c r="H1126" s="154"/>
      <c r="I1126" s="35"/>
      <c r="J1126" s="12"/>
      <c r="K1126" s="12"/>
      <c r="L1126" s="12">
        <f t="shared" si="167"/>
        <v>0</v>
      </c>
      <c r="M1126" s="287"/>
      <c r="N1126" s="12">
        <f t="shared" si="168"/>
        <v>0</v>
      </c>
      <c r="O1126" s="12"/>
    </row>
    <row r="1127" spans="1:15">
      <c r="A1127" s="21" t="str">
        <f t="shared" si="166"/>
        <v/>
      </c>
      <c r="B1127" s="152" t="str">
        <f>IF(AND(MONTH(E1127)='IN-NX'!$J$5,'IN-NX'!$D$7=(D1127&amp;"/"&amp;C1127)),"x","")</f>
        <v/>
      </c>
      <c r="C1127" s="149"/>
      <c r="D1127" s="149"/>
      <c r="E1127" s="45"/>
      <c r="F1127" s="40"/>
      <c r="G1127" s="16"/>
      <c r="H1127" s="154"/>
      <c r="I1127" s="35"/>
      <c r="J1127" s="12"/>
      <c r="K1127" s="12"/>
      <c r="L1127" s="12">
        <f t="shared" si="167"/>
        <v>0</v>
      </c>
      <c r="M1127" s="287"/>
      <c r="N1127" s="12">
        <f t="shared" si="168"/>
        <v>0</v>
      </c>
      <c r="O1127" s="12"/>
    </row>
    <row r="1128" spans="1:15">
      <c r="A1128" s="21" t="str">
        <f t="shared" si="166"/>
        <v/>
      </c>
      <c r="B1128" s="152" t="str">
        <f>IF(AND(MONTH(E1128)='IN-NX'!$J$5,'IN-NX'!$D$7=(D1128&amp;"/"&amp;C1128)),"x","")</f>
        <v/>
      </c>
      <c r="C1128" s="149"/>
      <c r="D1128" s="149"/>
      <c r="E1128" s="45"/>
      <c r="F1128" s="40"/>
      <c r="G1128" s="16"/>
      <c r="H1128" s="154"/>
      <c r="I1128" s="35"/>
      <c r="J1128" s="12"/>
      <c r="K1128" s="12"/>
      <c r="L1128" s="12">
        <f t="shared" si="167"/>
        <v>0</v>
      </c>
      <c r="M1128" s="287"/>
      <c r="N1128" s="12">
        <f t="shared" si="168"/>
        <v>0</v>
      </c>
      <c r="O1128" s="12"/>
    </row>
    <row r="1129" spans="1:15">
      <c r="A1129" s="21" t="str">
        <f t="shared" ref="A1129:A1192" si="169">IF(E1129&lt;&gt;"",MONTH(E1129),"")</f>
        <v/>
      </c>
      <c r="B1129" s="152" t="str">
        <f>IF(AND(MONTH(E1129)='IN-NX'!$J$5,'IN-NX'!$D$7=(D1129&amp;"/"&amp;C1129)),"x","")</f>
        <v/>
      </c>
      <c r="C1129" s="149"/>
      <c r="D1129" s="149"/>
      <c r="E1129" s="45"/>
      <c r="F1129" s="40"/>
      <c r="G1129" s="16"/>
      <c r="H1129" s="154"/>
      <c r="I1129" s="35"/>
      <c r="J1129" s="12"/>
      <c r="K1129" s="12"/>
      <c r="L1129" s="12">
        <f t="shared" si="167"/>
        <v>0</v>
      </c>
      <c r="M1129" s="287"/>
      <c r="N1129" s="12">
        <f t="shared" si="168"/>
        <v>0</v>
      </c>
      <c r="O1129" s="12"/>
    </row>
    <row r="1130" spans="1:15">
      <c r="A1130" s="21" t="str">
        <f t="shared" si="169"/>
        <v/>
      </c>
      <c r="B1130" s="152" t="str">
        <f>IF(AND(MONTH(E1130)='IN-NX'!$J$5,'IN-NX'!$D$7=(D1130&amp;"/"&amp;C1130)),"x","")</f>
        <v/>
      </c>
      <c r="C1130" s="149"/>
      <c r="D1130" s="149"/>
      <c r="E1130" s="45"/>
      <c r="F1130" s="40"/>
      <c r="G1130" s="16"/>
      <c r="H1130" s="154"/>
      <c r="I1130" s="35"/>
      <c r="J1130" s="12"/>
      <c r="K1130" s="12"/>
      <c r="L1130" s="12">
        <f t="shared" si="167"/>
        <v>0</v>
      </c>
      <c r="M1130" s="287"/>
      <c r="N1130" s="12">
        <f t="shared" si="168"/>
        <v>0</v>
      </c>
      <c r="O1130" s="12"/>
    </row>
    <row r="1131" spans="1:15">
      <c r="A1131" s="21" t="str">
        <f t="shared" si="169"/>
        <v/>
      </c>
      <c r="B1131" s="152" t="str">
        <f>IF(AND(MONTH(E1131)='IN-NX'!$J$5,'IN-NX'!$D$7=(D1131&amp;"/"&amp;C1131)),"x","")</f>
        <v/>
      </c>
      <c r="C1131" s="149"/>
      <c r="D1131" s="149"/>
      <c r="E1131" s="45"/>
      <c r="F1131" s="40"/>
      <c r="G1131" s="16"/>
      <c r="H1131" s="154"/>
      <c r="I1131" s="35"/>
      <c r="J1131" s="12"/>
      <c r="K1131" s="12"/>
      <c r="L1131" s="12">
        <f t="shared" si="167"/>
        <v>0</v>
      </c>
      <c r="M1131" s="287"/>
      <c r="N1131" s="12">
        <f t="shared" si="168"/>
        <v>0</v>
      </c>
      <c r="O1131" s="12"/>
    </row>
    <row r="1132" spans="1:15">
      <c r="A1132" s="21" t="str">
        <f t="shared" si="169"/>
        <v/>
      </c>
      <c r="B1132" s="152" t="str">
        <f>IF(AND(MONTH(E1132)='IN-NX'!$J$5,'IN-NX'!$D$7=(D1132&amp;"/"&amp;C1132)),"x","")</f>
        <v/>
      </c>
      <c r="C1132" s="149"/>
      <c r="D1132" s="149"/>
      <c r="E1132" s="45"/>
      <c r="F1132" s="40"/>
      <c r="G1132" s="16"/>
      <c r="H1132" s="154"/>
      <c r="I1132" s="35"/>
      <c r="J1132" s="12"/>
      <c r="K1132" s="12"/>
      <c r="L1132" s="12">
        <f t="shared" si="167"/>
        <v>0</v>
      </c>
      <c r="M1132" s="287"/>
      <c r="N1132" s="12">
        <f t="shared" si="168"/>
        <v>0</v>
      </c>
      <c r="O1132" s="12"/>
    </row>
    <row r="1133" spans="1:15">
      <c r="A1133" s="21" t="str">
        <f t="shared" si="169"/>
        <v/>
      </c>
      <c r="B1133" s="152" t="str">
        <f>IF(AND(MONTH(E1133)='IN-NX'!$J$5,'IN-NX'!$D$7=(D1133&amp;"/"&amp;C1133)),"x","")</f>
        <v/>
      </c>
      <c r="C1133" s="149"/>
      <c r="D1133" s="149"/>
      <c r="E1133" s="45"/>
      <c r="F1133" s="40"/>
      <c r="G1133" s="16"/>
      <c r="H1133" s="154"/>
      <c r="I1133" s="35"/>
      <c r="J1133" s="12"/>
      <c r="K1133" s="12"/>
      <c r="L1133" s="12">
        <f t="shared" si="167"/>
        <v>0</v>
      </c>
      <c r="M1133" s="287"/>
      <c r="N1133" s="12">
        <f t="shared" si="168"/>
        <v>0</v>
      </c>
      <c r="O1133" s="12"/>
    </row>
    <row r="1134" spans="1:15">
      <c r="A1134" s="21" t="str">
        <f t="shared" si="169"/>
        <v/>
      </c>
      <c r="B1134" s="152" t="str">
        <f>IF(AND(MONTH(E1134)='IN-NX'!$J$5,'IN-NX'!$D$7=(D1134&amp;"/"&amp;C1134)),"x","")</f>
        <v/>
      </c>
      <c r="C1134" s="149"/>
      <c r="D1134" s="149"/>
      <c r="E1134" s="45"/>
      <c r="F1134" s="40"/>
      <c r="G1134" s="16"/>
      <c r="H1134" s="154"/>
      <c r="I1134" s="35"/>
      <c r="J1134" s="12"/>
      <c r="K1134" s="12"/>
      <c r="L1134" s="12">
        <f t="shared" si="167"/>
        <v>0</v>
      </c>
      <c r="M1134" s="287"/>
      <c r="N1134" s="12">
        <f t="shared" si="168"/>
        <v>0</v>
      </c>
      <c r="O1134" s="12"/>
    </row>
    <row r="1135" spans="1:15">
      <c r="A1135" s="21" t="str">
        <f t="shared" si="169"/>
        <v/>
      </c>
      <c r="B1135" s="152" t="str">
        <f>IF(AND(MONTH(E1135)='IN-NX'!$J$5,'IN-NX'!$D$7=(D1135&amp;"/"&amp;C1135)),"x","")</f>
        <v/>
      </c>
      <c r="C1135" s="149"/>
      <c r="D1135" s="149"/>
      <c r="E1135" s="45"/>
      <c r="F1135" s="40"/>
      <c r="G1135" s="16"/>
      <c r="H1135" s="154"/>
      <c r="I1135" s="35"/>
      <c r="J1135" s="12"/>
      <c r="K1135" s="12"/>
      <c r="L1135" s="12">
        <f t="shared" si="167"/>
        <v>0</v>
      </c>
      <c r="M1135" s="287"/>
      <c r="N1135" s="12">
        <f t="shared" si="168"/>
        <v>0</v>
      </c>
      <c r="O1135" s="12"/>
    </row>
    <row r="1136" spans="1:15">
      <c r="A1136" s="21" t="str">
        <f t="shared" si="169"/>
        <v/>
      </c>
      <c r="B1136" s="152" t="str">
        <f>IF(AND(MONTH(E1136)='IN-NX'!$J$5,'IN-NX'!$D$7=(D1136&amp;"/"&amp;C1136)),"x","")</f>
        <v/>
      </c>
      <c r="C1136" s="149"/>
      <c r="D1136" s="149"/>
      <c r="E1136" s="45"/>
      <c r="F1136" s="40"/>
      <c r="G1136" s="16"/>
      <c r="H1136" s="154"/>
      <c r="I1136" s="35"/>
      <c r="J1136" s="12"/>
      <c r="K1136" s="12"/>
      <c r="L1136" s="12">
        <f t="shared" si="167"/>
        <v>0</v>
      </c>
      <c r="M1136" s="287"/>
      <c r="N1136" s="12">
        <f t="shared" si="168"/>
        <v>0</v>
      </c>
      <c r="O1136" s="12"/>
    </row>
    <row r="1137" spans="1:15">
      <c r="A1137" s="21" t="str">
        <f t="shared" si="169"/>
        <v/>
      </c>
      <c r="B1137" s="152" t="str">
        <f>IF(AND(MONTH(E1137)='IN-NX'!$J$5,'IN-NX'!$D$7=(D1137&amp;"/"&amp;C1137)),"x","")</f>
        <v/>
      </c>
      <c r="C1137" s="149"/>
      <c r="D1137" s="149"/>
      <c r="E1137" s="45"/>
      <c r="F1137" s="40"/>
      <c r="G1137" s="16"/>
      <c r="H1137" s="154"/>
      <c r="I1137" s="35"/>
      <c r="J1137" s="12"/>
      <c r="K1137" s="12"/>
      <c r="L1137" s="12">
        <f t="shared" ref="L1137:L1200" si="170">ROUND(J1137*K1137,0)</f>
        <v>0</v>
      </c>
      <c r="M1137" s="287"/>
      <c r="N1137" s="12">
        <f t="shared" ref="N1137:N1200" si="171">ROUND(J1137*M1137,0)</f>
        <v>0</v>
      </c>
      <c r="O1137" s="12"/>
    </row>
    <row r="1138" spans="1:15">
      <c r="A1138" s="21" t="str">
        <f t="shared" si="169"/>
        <v/>
      </c>
      <c r="B1138" s="152" t="str">
        <f>IF(AND(MONTH(E1138)='IN-NX'!$J$5,'IN-NX'!$D$7=(D1138&amp;"/"&amp;C1138)),"x","")</f>
        <v/>
      </c>
      <c r="C1138" s="149"/>
      <c r="D1138" s="149"/>
      <c r="E1138" s="45"/>
      <c r="F1138" s="40"/>
      <c r="G1138" s="16"/>
      <c r="H1138" s="154"/>
      <c r="I1138" s="35"/>
      <c r="J1138" s="12"/>
      <c r="K1138" s="12"/>
      <c r="L1138" s="12">
        <f t="shared" si="170"/>
        <v>0</v>
      </c>
      <c r="M1138" s="287"/>
      <c r="N1138" s="12">
        <f t="shared" si="171"/>
        <v>0</v>
      </c>
      <c r="O1138" s="12"/>
    </row>
    <row r="1139" spans="1:15">
      <c r="A1139" s="21" t="str">
        <f t="shared" si="169"/>
        <v/>
      </c>
      <c r="B1139" s="152" t="str">
        <f>IF(AND(MONTH(E1139)='IN-NX'!$J$5,'IN-NX'!$D$7=(D1139&amp;"/"&amp;C1139)),"x","")</f>
        <v/>
      </c>
      <c r="C1139" s="149"/>
      <c r="D1139" s="149"/>
      <c r="E1139" s="45"/>
      <c r="F1139" s="40"/>
      <c r="G1139" s="16"/>
      <c r="H1139" s="154"/>
      <c r="I1139" s="35"/>
      <c r="J1139" s="12"/>
      <c r="K1139" s="12"/>
      <c r="L1139" s="12">
        <f t="shared" si="170"/>
        <v>0</v>
      </c>
      <c r="M1139" s="287"/>
      <c r="N1139" s="12">
        <f t="shared" si="171"/>
        <v>0</v>
      </c>
      <c r="O1139" s="12"/>
    </row>
    <row r="1140" spans="1:15">
      <c r="A1140" s="21" t="str">
        <f t="shared" si="169"/>
        <v/>
      </c>
      <c r="B1140" s="152" t="str">
        <f>IF(AND(MONTH(E1140)='IN-NX'!$J$5,'IN-NX'!$D$7=(D1140&amp;"/"&amp;C1140)),"x","")</f>
        <v/>
      </c>
      <c r="C1140" s="149"/>
      <c r="D1140" s="149"/>
      <c r="E1140" s="45"/>
      <c r="F1140" s="40"/>
      <c r="G1140" s="16"/>
      <c r="H1140" s="154"/>
      <c r="I1140" s="35"/>
      <c r="J1140" s="12"/>
      <c r="K1140" s="12"/>
      <c r="L1140" s="12">
        <f t="shared" si="170"/>
        <v>0</v>
      </c>
      <c r="M1140" s="287"/>
      <c r="N1140" s="12">
        <f t="shared" si="171"/>
        <v>0</v>
      </c>
      <c r="O1140" s="12"/>
    </row>
    <row r="1141" spans="1:15">
      <c r="A1141" s="21" t="str">
        <f t="shared" si="169"/>
        <v/>
      </c>
      <c r="B1141" s="152" t="str">
        <f>IF(AND(MONTH(E1141)='IN-NX'!$J$5,'IN-NX'!$D$7=(D1141&amp;"/"&amp;C1141)),"x","")</f>
        <v/>
      </c>
      <c r="C1141" s="149"/>
      <c r="D1141" s="149"/>
      <c r="E1141" s="45"/>
      <c r="F1141" s="40"/>
      <c r="G1141" s="16"/>
      <c r="H1141" s="154"/>
      <c r="I1141" s="35"/>
      <c r="J1141" s="12"/>
      <c r="K1141" s="12"/>
      <c r="L1141" s="12">
        <f t="shared" si="170"/>
        <v>0</v>
      </c>
      <c r="M1141" s="287"/>
      <c r="N1141" s="12">
        <f t="shared" si="171"/>
        <v>0</v>
      </c>
      <c r="O1141" s="12"/>
    </row>
    <row r="1142" spans="1:15">
      <c r="A1142" s="21" t="str">
        <f t="shared" si="169"/>
        <v/>
      </c>
      <c r="B1142" s="152" t="str">
        <f>IF(AND(MONTH(E1142)='IN-NX'!$J$5,'IN-NX'!$D$7=(D1142&amp;"/"&amp;C1142)),"x","")</f>
        <v/>
      </c>
      <c r="C1142" s="149"/>
      <c r="D1142" s="149"/>
      <c r="E1142" s="45"/>
      <c r="F1142" s="40"/>
      <c r="G1142" s="16"/>
      <c r="H1142" s="154"/>
      <c r="I1142" s="35"/>
      <c r="J1142" s="12"/>
      <c r="K1142" s="12"/>
      <c r="L1142" s="12">
        <f t="shared" si="170"/>
        <v>0</v>
      </c>
      <c r="M1142" s="287"/>
      <c r="N1142" s="12">
        <f t="shared" si="171"/>
        <v>0</v>
      </c>
      <c r="O1142" s="12"/>
    </row>
    <row r="1143" spans="1:15">
      <c r="A1143" s="21" t="str">
        <f t="shared" si="169"/>
        <v/>
      </c>
      <c r="B1143" s="152" t="str">
        <f>IF(AND(MONTH(E1143)='IN-NX'!$J$5,'IN-NX'!$D$7=(D1143&amp;"/"&amp;C1143)),"x","")</f>
        <v/>
      </c>
      <c r="C1143" s="149"/>
      <c r="D1143" s="149"/>
      <c r="E1143" s="45"/>
      <c r="F1143" s="40"/>
      <c r="G1143" s="16"/>
      <c r="H1143" s="154"/>
      <c r="I1143" s="35"/>
      <c r="J1143" s="12"/>
      <c r="K1143" s="12"/>
      <c r="L1143" s="12">
        <f t="shared" si="170"/>
        <v>0</v>
      </c>
      <c r="M1143" s="287"/>
      <c r="N1143" s="12">
        <f t="shared" si="171"/>
        <v>0</v>
      </c>
      <c r="O1143" s="12"/>
    </row>
    <row r="1144" spans="1:15">
      <c r="A1144" s="21" t="str">
        <f t="shared" si="169"/>
        <v/>
      </c>
      <c r="B1144" s="152" t="str">
        <f>IF(AND(MONTH(E1144)='IN-NX'!$J$5,'IN-NX'!$D$7=(D1144&amp;"/"&amp;C1144)),"x","")</f>
        <v/>
      </c>
      <c r="C1144" s="149"/>
      <c r="D1144" s="149"/>
      <c r="E1144" s="45"/>
      <c r="F1144" s="40"/>
      <c r="G1144" s="16"/>
      <c r="H1144" s="154"/>
      <c r="I1144" s="35"/>
      <c r="J1144" s="12"/>
      <c r="K1144" s="12"/>
      <c r="L1144" s="12">
        <f t="shared" si="170"/>
        <v>0</v>
      </c>
      <c r="M1144" s="287"/>
      <c r="N1144" s="12">
        <f t="shared" si="171"/>
        <v>0</v>
      </c>
      <c r="O1144" s="12"/>
    </row>
    <row r="1145" spans="1:15">
      <c r="A1145" s="21" t="str">
        <f t="shared" si="169"/>
        <v/>
      </c>
      <c r="B1145" s="152" t="str">
        <f>IF(AND(MONTH(E1145)='IN-NX'!$J$5,'IN-NX'!$D$7=(D1145&amp;"/"&amp;C1145)),"x","")</f>
        <v/>
      </c>
      <c r="C1145" s="149"/>
      <c r="D1145" s="149"/>
      <c r="E1145" s="45"/>
      <c r="F1145" s="40"/>
      <c r="G1145" s="16"/>
      <c r="H1145" s="154"/>
      <c r="I1145" s="35"/>
      <c r="J1145" s="12"/>
      <c r="K1145" s="12"/>
      <c r="L1145" s="12">
        <f t="shared" si="170"/>
        <v>0</v>
      </c>
      <c r="M1145" s="287"/>
      <c r="N1145" s="12">
        <f t="shared" si="171"/>
        <v>0</v>
      </c>
      <c r="O1145" s="12"/>
    </row>
    <row r="1146" spans="1:15">
      <c r="A1146" s="21" t="str">
        <f t="shared" si="169"/>
        <v/>
      </c>
      <c r="B1146" s="152" t="str">
        <f>IF(AND(MONTH(E1146)='IN-NX'!$J$5,'IN-NX'!$D$7=(D1146&amp;"/"&amp;C1146)),"x","")</f>
        <v/>
      </c>
      <c r="C1146" s="149"/>
      <c r="D1146" s="149"/>
      <c r="E1146" s="45"/>
      <c r="F1146" s="40"/>
      <c r="G1146" s="16"/>
      <c r="H1146" s="154"/>
      <c r="I1146" s="35"/>
      <c r="J1146" s="12"/>
      <c r="K1146" s="12"/>
      <c r="L1146" s="12">
        <f t="shared" si="170"/>
        <v>0</v>
      </c>
      <c r="M1146" s="287"/>
      <c r="N1146" s="12">
        <f t="shared" si="171"/>
        <v>0</v>
      </c>
      <c r="O1146" s="12"/>
    </row>
    <row r="1147" spans="1:15">
      <c r="A1147" s="21" t="str">
        <f t="shared" si="169"/>
        <v/>
      </c>
      <c r="B1147" s="152" t="str">
        <f>IF(AND(MONTH(E1147)='IN-NX'!$J$5,'IN-NX'!$D$7=(D1147&amp;"/"&amp;C1147)),"x","")</f>
        <v/>
      </c>
      <c r="C1147" s="149"/>
      <c r="D1147" s="149"/>
      <c r="E1147" s="45"/>
      <c r="F1147" s="40"/>
      <c r="G1147" s="16"/>
      <c r="H1147" s="154"/>
      <c r="I1147" s="35"/>
      <c r="J1147" s="12"/>
      <c r="K1147" s="12"/>
      <c r="L1147" s="12">
        <f t="shared" si="170"/>
        <v>0</v>
      </c>
      <c r="M1147" s="287"/>
      <c r="N1147" s="12">
        <f t="shared" si="171"/>
        <v>0</v>
      </c>
      <c r="O1147" s="12"/>
    </row>
    <row r="1148" spans="1:15">
      <c r="A1148" s="21" t="str">
        <f t="shared" si="169"/>
        <v/>
      </c>
      <c r="B1148" s="152" t="str">
        <f>IF(AND(MONTH(E1148)='IN-NX'!$J$5,'IN-NX'!$D$7=(D1148&amp;"/"&amp;C1148)),"x","")</f>
        <v/>
      </c>
      <c r="C1148" s="149"/>
      <c r="D1148" s="149"/>
      <c r="E1148" s="45"/>
      <c r="F1148" s="40"/>
      <c r="G1148" s="16"/>
      <c r="H1148" s="154"/>
      <c r="I1148" s="35"/>
      <c r="J1148" s="12"/>
      <c r="K1148" s="12"/>
      <c r="L1148" s="12">
        <f t="shared" si="170"/>
        <v>0</v>
      </c>
      <c r="M1148" s="287"/>
      <c r="N1148" s="12">
        <f t="shared" si="171"/>
        <v>0</v>
      </c>
      <c r="O1148" s="12"/>
    </row>
    <row r="1149" spans="1:15">
      <c r="A1149" s="21" t="str">
        <f t="shared" si="169"/>
        <v/>
      </c>
      <c r="B1149" s="152" t="str">
        <f>IF(AND(MONTH(E1149)='IN-NX'!$J$5,'IN-NX'!$D$7=(D1149&amp;"/"&amp;C1149)),"x","")</f>
        <v/>
      </c>
      <c r="C1149" s="149"/>
      <c r="D1149" s="149"/>
      <c r="E1149" s="45"/>
      <c r="F1149" s="40"/>
      <c r="G1149" s="16"/>
      <c r="H1149" s="154"/>
      <c r="I1149" s="35"/>
      <c r="J1149" s="12"/>
      <c r="K1149" s="12"/>
      <c r="L1149" s="12">
        <f t="shared" si="170"/>
        <v>0</v>
      </c>
      <c r="M1149" s="287"/>
      <c r="N1149" s="12">
        <f t="shared" si="171"/>
        <v>0</v>
      </c>
      <c r="O1149" s="12"/>
    </row>
    <row r="1150" spans="1:15">
      <c r="A1150" s="21" t="str">
        <f t="shared" si="169"/>
        <v/>
      </c>
      <c r="B1150" s="152" t="str">
        <f>IF(AND(MONTH(E1150)='IN-NX'!$J$5,'IN-NX'!$D$7=(D1150&amp;"/"&amp;C1150)),"x","")</f>
        <v/>
      </c>
      <c r="C1150" s="149"/>
      <c r="D1150" s="149"/>
      <c r="E1150" s="45"/>
      <c r="F1150" s="40"/>
      <c r="G1150" s="16"/>
      <c r="H1150" s="154"/>
      <c r="I1150" s="35"/>
      <c r="J1150" s="12"/>
      <c r="K1150" s="12"/>
      <c r="L1150" s="12">
        <f t="shared" si="170"/>
        <v>0</v>
      </c>
      <c r="M1150" s="287"/>
      <c r="N1150" s="12">
        <f t="shared" si="171"/>
        <v>0</v>
      </c>
      <c r="O1150" s="12"/>
    </row>
    <row r="1151" spans="1:15">
      <c r="A1151" s="21" t="str">
        <f t="shared" si="169"/>
        <v/>
      </c>
      <c r="B1151" s="152" t="str">
        <f>IF(AND(MONTH(E1151)='IN-NX'!$J$5,'IN-NX'!$D$7=(D1151&amp;"/"&amp;C1151)),"x","")</f>
        <v/>
      </c>
      <c r="C1151" s="149"/>
      <c r="D1151" s="149"/>
      <c r="E1151" s="45"/>
      <c r="F1151" s="40"/>
      <c r="G1151" s="16"/>
      <c r="H1151" s="154"/>
      <c r="I1151" s="35"/>
      <c r="J1151" s="12"/>
      <c r="K1151" s="12"/>
      <c r="L1151" s="12">
        <f t="shared" si="170"/>
        <v>0</v>
      </c>
      <c r="M1151" s="287"/>
      <c r="N1151" s="12">
        <f t="shared" si="171"/>
        <v>0</v>
      </c>
      <c r="O1151" s="12"/>
    </row>
    <row r="1152" spans="1:15">
      <c r="A1152" s="21" t="str">
        <f t="shared" si="169"/>
        <v/>
      </c>
      <c r="B1152" s="152" t="str">
        <f>IF(AND(MONTH(E1152)='IN-NX'!$J$5,'IN-NX'!$D$7=(D1152&amp;"/"&amp;C1152)),"x","")</f>
        <v/>
      </c>
      <c r="C1152" s="149"/>
      <c r="D1152" s="149"/>
      <c r="E1152" s="45"/>
      <c r="F1152" s="40"/>
      <c r="G1152" s="16"/>
      <c r="H1152" s="154"/>
      <c r="I1152" s="35"/>
      <c r="J1152" s="12"/>
      <c r="K1152" s="12"/>
      <c r="L1152" s="12">
        <f t="shared" si="170"/>
        <v>0</v>
      </c>
      <c r="M1152" s="287"/>
      <c r="N1152" s="12">
        <f t="shared" si="171"/>
        <v>0</v>
      </c>
      <c r="O1152" s="12"/>
    </row>
    <row r="1153" spans="1:15">
      <c r="A1153" s="21" t="str">
        <f t="shared" si="169"/>
        <v/>
      </c>
      <c r="B1153" s="152" t="str">
        <f>IF(AND(MONTH(E1153)='IN-NX'!$J$5,'IN-NX'!$D$7=(D1153&amp;"/"&amp;C1153)),"x","")</f>
        <v/>
      </c>
      <c r="C1153" s="149"/>
      <c r="D1153" s="149"/>
      <c r="E1153" s="45"/>
      <c r="F1153" s="40"/>
      <c r="G1153" s="16"/>
      <c r="H1153" s="154"/>
      <c r="I1153" s="35"/>
      <c r="J1153" s="12"/>
      <c r="K1153" s="12"/>
      <c r="L1153" s="12">
        <f t="shared" si="170"/>
        <v>0</v>
      </c>
      <c r="M1153" s="287"/>
      <c r="N1153" s="12">
        <f t="shared" si="171"/>
        <v>0</v>
      </c>
      <c r="O1153" s="12"/>
    </row>
    <row r="1154" spans="1:15">
      <c r="A1154" s="21" t="str">
        <f t="shared" si="169"/>
        <v/>
      </c>
      <c r="B1154" s="152" t="str">
        <f>IF(AND(MONTH(E1154)='IN-NX'!$J$5,'IN-NX'!$D$7=(D1154&amp;"/"&amp;C1154)),"x","")</f>
        <v/>
      </c>
      <c r="C1154" s="149"/>
      <c r="D1154" s="149"/>
      <c r="E1154" s="45"/>
      <c r="F1154" s="40"/>
      <c r="G1154" s="16"/>
      <c r="H1154" s="154"/>
      <c r="I1154" s="35"/>
      <c r="J1154" s="12"/>
      <c r="K1154" s="12"/>
      <c r="L1154" s="12">
        <f t="shared" si="170"/>
        <v>0</v>
      </c>
      <c r="M1154" s="287"/>
      <c r="N1154" s="12">
        <f t="shared" si="171"/>
        <v>0</v>
      </c>
      <c r="O1154" s="12"/>
    </row>
    <row r="1155" spans="1:15">
      <c r="A1155" s="21" t="str">
        <f t="shared" si="169"/>
        <v/>
      </c>
      <c r="B1155" s="152" t="str">
        <f>IF(AND(MONTH(E1155)='IN-NX'!$J$5,'IN-NX'!$D$7=(D1155&amp;"/"&amp;C1155)),"x","")</f>
        <v/>
      </c>
      <c r="C1155" s="149"/>
      <c r="D1155" s="149"/>
      <c r="E1155" s="45"/>
      <c r="F1155" s="40"/>
      <c r="G1155" s="16"/>
      <c r="H1155" s="154"/>
      <c r="I1155" s="35"/>
      <c r="J1155" s="12"/>
      <c r="K1155" s="12"/>
      <c r="L1155" s="12">
        <f t="shared" si="170"/>
        <v>0</v>
      </c>
      <c r="M1155" s="287"/>
      <c r="N1155" s="12">
        <f t="shared" si="171"/>
        <v>0</v>
      </c>
      <c r="O1155" s="12"/>
    </row>
    <row r="1156" spans="1:15">
      <c r="A1156" s="21" t="str">
        <f t="shared" si="169"/>
        <v/>
      </c>
      <c r="B1156" s="152" t="str">
        <f>IF(AND(MONTH(E1156)='IN-NX'!$J$5,'IN-NX'!$D$7=(D1156&amp;"/"&amp;C1156)),"x","")</f>
        <v/>
      </c>
      <c r="C1156" s="149"/>
      <c r="D1156" s="149"/>
      <c r="E1156" s="45"/>
      <c r="F1156" s="40"/>
      <c r="G1156" s="16"/>
      <c r="H1156" s="154"/>
      <c r="I1156" s="35"/>
      <c r="J1156" s="12"/>
      <c r="K1156" s="12"/>
      <c r="L1156" s="12">
        <f t="shared" si="170"/>
        <v>0</v>
      </c>
      <c r="M1156" s="287"/>
      <c r="N1156" s="12">
        <f t="shared" si="171"/>
        <v>0</v>
      </c>
      <c r="O1156" s="12"/>
    </row>
    <row r="1157" spans="1:15">
      <c r="A1157" s="21" t="str">
        <f t="shared" si="169"/>
        <v/>
      </c>
      <c r="B1157" s="152" t="str">
        <f>IF(AND(MONTH(E1157)='IN-NX'!$J$5,'IN-NX'!$D$7=(D1157&amp;"/"&amp;C1157)),"x","")</f>
        <v/>
      </c>
      <c r="C1157" s="149"/>
      <c r="D1157" s="149"/>
      <c r="E1157" s="45"/>
      <c r="F1157" s="40"/>
      <c r="G1157" s="16"/>
      <c r="H1157" s="154"/>
      <c r="I1157" s="35"/>
      <c r="J1157" s="12"/>
      <c r="K1157" s="12"/>
      <c r="L1157" s="12">
        <f t="shared" si="170"/>
        <v>0</v>
      </c>
      <c r="M1157" s="287"/>
      <c r="N1157" s="12">
        <f t="shared" si="171"/>
        <v>0</v>
      </c>
      <c r="O1157" s="12"/>
    </row>
    <row r="1158" spans="1:15">
      <c r="A1158" s="21" t="str">
        <f t="shared" si="169"/>
        <v/>
      </c>
      <c r="B1158" s="152" t="str">
        <f>IF(AND(MONTH(E1158)='IN-NX'!$J$5,'IN-NX'!$D$7=(D1158&amp;"/"&amp;C1158)),"x","")</f>
        <v/>
      </c>
      <c r="C1158" s="149"/>
      <c r="D1158" s="149"/>
      <c r="E1158" s="45"/>
      <c r="F1158" s="40"/>
      <c r="G1158" s="16"/>
      <c r="H1158" s="154"/>
      <c r="I1158" s="35"/>
      <c r="J1158" s="12"/>
      <c r="K1158" s="12"/>
      <c r="L1158" s="12">
        <f t="shared" si="170"/>
        <v>0</v>
      </c>
      <c r="M1158" s="287"/>
      <c r="N1158" s="12">
        <f t="shared" si="171"/>
        <v>0</v>
      </c>
      <c r="O1158" s="12"/>
    </row>
    <row r="1159" spans="1:15">
      <c r="A1159" s="21" t="str">
        <f t="shared" si="169"/>
        <v/>
      </c>
      <c r="B1159" s="152" t="str">
        <f>IF(AND(MONTH(E1159)='IN-NX'!$J$5,'IN-NX'!$D$7=(D1159&amp;"/"&amp;C1159)),"x","")</f>
        <v/>
      </c>
      <c r="C1159" s="149"/>
      <c r="D1159" s="149"/>
      <c r="E1159" s="45"/>
      <c r="F1159" s="40"/>
      <c r="G1159" s="16"/>
      <c r="H1159" s="154"/>
      <c r="I1159" s="35"/>
      <c r="J1159" s="12"/>
      <c r="K1159" s="12"/>
      <c r="L1159" s="12">
        <f t="shared" si="170"/>
        <v>0</v>
      </c>
      <c r="M1159" s="287"/>
      <c r="N1159" s="12">
        <f t="shared" si="171"/>
        <v>0</v>
      </c>
      <c r="O1159" s="12"/>
    </row>
    <row r="1160" spans="1:15">
      <c r="A1160" s="21" t="str">
        <f t="shared" si="169"/>
        <v/>
      </c>
      <c r="B1160" s="152" t="str">
        <f>IF(AND(MONTH(E1160)='IN-NX'!$J$5,'IN-NX'!$D$7=(D1160&amp;"/"&amp;C1160)),"x","")</f>
        <v/>
      </c>
      <c r="C1160" s="149"/>
      <c r="D1160" s="149"/>
      <c r="E1160" s="45"/>
      <c r="F1160" s="40"/>
      <c r="G1160" s="16"/>
      <c r="H1160" s="154"/>
      <c r="I1160" s="35"/>
      <c r="J1160" s="12"/>
      <c r="K1160" s="12"/>
      <c r="L1160" s="12">
        <f t="shared" si="170"/>
        <v>0</v>
      </c>
      <c r="M1160" s="287"/>
      <c r="N1160" s="12">
        <f t="shared" si="171"/>
        <v>0</v>
      </c>
      <c r="O1160" s="12"/>
    </row>
    <row r="1161" spans="1:15">
      <c r="A1161" s="21" t="str">
        <f t="shared" si="169"/>
        <v/>
      </c>
      <c r="B1161" s="152" t="str">
        <f>IF(AND(MONTH(E1161)='IN-NX'!$J$5,'IN-NX'!$D$7=(D1161&amp;"/"&amp;C1161)),"x","")</f>
        <v/>
      </c>
      <c r="C1161" s="149"/>
      <c r="D1161" s="149"/>
      <c r="E1161" s="45"/>
      <c r="F1161" s="40"/>
      <c r="G1161" s="16"/>
      <c r="H1161" s="154"/>
      <c r="I1161" s="35"/>
      <c r="J1161" s="12"/>
      <c r="K1161" s="12"/>
      <c r="L1161" s="12">
        <f t="shared" si="170"/>
        <v>0</v>
      </c>
      <c r="M1161" s="287"/>
      <c r="N1161" s="12">
        <f t="shared" si="171"/>
        <v>0</v>
      </c>
      <c r="O1161" s="12"/>
    </row>
    <row r="1162" spans="1:15">
      <c r="A1162" s="21" t="str">
        <f t="shared" si="169"/>
        <v/>
      </c>
      <c r="B1162" s="152" t="str">
        <f>IF(AND(MONTH(E1162)='IN-NX'!$J$5,'IN-NX'!$D$7=(D1162&amp;"/"&amp;C1162)),"x","")</f>
        <v/>
      </c>
      <c r="C1162" s="149"/>
      <c r="D1162" s="149"/>
      <c r="E1162" s="45"/>
      <c r="F1162" s="40"/>
      <c r="G1162" s="16"/>
      <c r="H1162" s="154"/>
      <c r="I1162" s="35"/>
      <c r="J1162" s="12"/>
      <c r="K1162" s="12"/>
      <c r="L1162" s="12">
        <f t="shared" si="170"/>
        <v>0</v>
      </c>
      <c r="M1162" s="287"/>
      <c r="N1162" s="12">
        <f t="shared" si="171"/>
        <v>0</v>
      </c>
      <c r="O1162" s="12"/>
    </row>
    <row r="1163" spans="1:15">
      <c r="A1163" s="21" t="str">
        <f t="shared" si="169"/>
        <v/>
      </c>
      <c r="B1163" s="152" t="str">
        <f>IF(AND(MONTH(E1163)='IN-NX'!$J$5,'IN-NX'!$D$7=(D1163&amp;"/"&amp;C1163)),"x","")</f>
        <v/>
      </c>
      <c r="C1163" s="149"/>
      <c r="D1163" s="149"/>
      <c r="E1163" s="45"/>
      <c r="F1163" s="40"/>
      <c r="G1163" s="16"/>
      <c r="H1163" s="154"/>
      <c r="I1163" s="35"/>
      <c r="J1163" s="12"/>
      <c r="K1163" s="12"/>
      <c r="L1163" s="12">
        <f t="shared" si="170"/>
        <v>0</v>
      </c>
      <c r="M1163" s="287"/>
      <c r="N1163" s="12">
        <f t="shared" si="171"/>
        <v>0</v>
      </c>
      <c r="O1163" s="12"/>
    </row>
    <row r="1164" spans="1:15">
      <c r="A1164" s="21" t="str">
        <f t="shared" si="169"/>
        <v/>
      </c>
      <c r="B1164" s="152" t="str">
        <f>IF(AND(MONTH(E1164)='IN-NX'!$J$5,'IN-NX'!$D$7=(D1164&amp;"/"&amp;C1164)),"x","")</f>
        <v/>
      </c>
      <c r="C1164" s="149"/>
      <c r="D1164" s="149"/>
      <c r="E1164" s="45"/>
      <c r="F1164" s="40"/>
      <c r="G1164" s="16"/>
      <c r="H1164" s="154"/>
      <c r="I1164" s="35"/>
      <c r="J1164" s="12"/>
      <c r="K1164" s="12"/>
      <c r="L1164" s="12">
        <f t="shared" si="170"/>
        <v>0</v>
      </c>
      <c r="M1164" s="287"/>
      <c r="N1164" s="12">
        <f t="shared" si="171"/>
        <v>0</v>
      </c>
      <c r="O1164" s="12"/>
    </row>
    <row r="1165" spans="1:15">
      <c r="A1165" s="21" t="str">
        <f t="shared" si="169"/>
        <v/>
      </c>
      <c r="B1165" s="152" t="str">
        <f>IF(AND(MONTH(E1165)='IN-NX'!$J$5,'IN-NX'!$D$7=(D1165&amp;"/"&amp;C1165)),"x","")</f>
        <v/>
      </c>
      <c r="C1165" s="149"/>
      <c r="D1165" s="149"/>
      <c r="E1165" s="45"/>
      <c r="F1165" s="40"/>
      <c r="G1165" s="16"/>
      <c r="H1165" s="154"/>
      <c r="I1165" s="35"/>
      <c r="J1165" s="12"/>
      <c r="K1165" s="12"/>
      <c r="L1165" s="12">
        <f t="shared" si="170"/>
        <v>0</v>
      </c>
      <c r="M1165" s="287"/>
      <c r="N1165" s="12">
        <f t="shared" si="171"/>
        <v>0</v>
      </c>
      <c r="O1165" s="12"/>
    </row>
    <row r="1166" spans="1:15">
      <c r="A1166" s="21" t="str">
        <f t="shared" si="169"/>
        <v/>
      </c>
      <c r="B1166" s="152" t="str">
        <f>IF(AND(MONTH(E1166)='IN-NX'!$J$5,'IN-NX'!$D$7=(D1166&amp;"/"&amp;C1166)),"x","")</f>
        <v/>
      </c>
      <c r="C1166" s="149"/>
      <c r="D1166" s="149"/>
      <c r="E1166" s="45"/>
      <c r="F1166" s="40"/>
      <c r="G1166" s="16"/>
      <c r="H1166" s="154"/>
      <c r="I1166" s="35"/>
      <c r="J1166" s="12"/>
      <c r="K1166" s="12"/>
      <c r="L1166" s="12">
        <f t="shared" si="170"/>
        <v>0</v>
      </c>
      <c r="M1166" s="287"/>
      <c r="N1166" s="12">
        <f t="shared" si="171"/>
        <v>0</v>
      </c>
      <c r="O1166" s="12"/>
    </row>
    <row r="1167" spans="1:15">
      <c r="A1167" s="21" t="str">
        <f t="shared" si="169"/>
        <v/>
      </c>
      <c r="B1167" s="152" t="str">
        <f>IF(AND(MONTH(E1167)='IN-NX'!$J$5,'IN-NX'!$D$7=(D1167&amp;"/"&amp;C1167)),"x","")</f>
        <v/>
      </c>
      <c r="C1167" s="149"/>
      <c r="D1167" s="149"/>
      <c r="E1167" s="45"/>
      <c r="F1167" s="40"/>
      <c r="G1167" s="16"/>
      <c r="H1167" s="154"/>
      <c r="I1167" s="35"/>
      <c r="J1167" s="12"/>
      <c r="K1167" s="12"/>
      <c r="L1167" s="12">
        <f t="shared" si="170"/>
        <v>0</v>
      </c>
      <c r="M1167" s="287"/>
      <c r="N1167" s="12">
        <f t="shared" si="171"/>
        <v>0</v>
      </c>
      <c r="O1167" s="12"/>
    </row>
    <row r="1168" spans="1:15">
      <c r="A1168" s="21" t="str">
        <f t="shared" si="169"/>
        <v/>
      </c>
      <c r="B1168" s="152" t="str">
        <f>IF(AND(MONTH(E1168)='IN-NX'!$J$5,'IN-NX'!$D$7=(D1168&amp;"/"&amp;C1168)),"x","")</f>
        <v/>
      </c>
      <c r="C1168" s="149"/>
      <c r="D1168" s="149"/>
      <c r="E1168" s="45"/>
      <c r="F1168" s="40"/>
      <c r="G1168" s="16"/>
      <c r="H1168" s="154"/>
      <c r="I1168" s="35"/>
      <c r="J1168" s="12"/>
      <c r="K1168" s="12"/>
      <c r="L1168" s="12">
        <f t="shared" si="170"/>
        <v>0</v>
      </c>
      <c r="M1168" s="287"/>
      <c r="N1168" s="12">
        <f t="shared" si="171"/>
        <v>0</v>
      </c>
      <c r="O1168" s="12"/>
    </row>
    <row r="1169" spans="1:15">
      <c r="A1169" s="21" t="str">
        <f t="shared" si="169"/>
        <v/>
      </c>
      <c r="B1169" s="152" t="str">
        <f>IF(AND(MONTH(E1169)='IN-NX'!$J$5,'IN-NX'!$D$7=(D1169&amp;"/"&amp;C1169)),"x","")</f>
        <v/>
      </c>
      <c r="C1169" s="149"/>
      <c r="D1169" s="149"/>
      <c r="E1169" s="45"/>
      <c r="F1169" s="40"/>
      <c r="G1169" s="16"/>
      <c r="H1169" s="154"/>
      <c r="I1169" s="35"/>
      <c r="J1169" s="12"/>
      <c r="K1169" s="12"/>
      <c r="L1169" s="12">
        <f t="shared" si="170"/>
        <v>0</v>
      </c>
      <c r="M1169" s="287"/>
      <c r="N1169" s="12">
        <f t="shared" si="171"/>
        <v>0</v>
      </c>
      <c r="O1169" s="12"/>
    </row>
    <row r="1170" spans="1:15">
      <c r="A1170" s="21" t="str">
        <f t="shared" si="169"/>
        <v/>
      </c>
      <c r="B1170" s="152" t="str">
        <f>IF(AND(MONTH(E1170)='IN-NX'!$J$5,'IN-NX'!$D$7=(D1170&amp;"/"&amp;C1170)),"x","")</f>
        <v/>
      </c>
      <c r="C1170" s="149"/>
      <c r="D1170" s="149"/>
      <c r="E1170" s="45"/>
      <c r="F1170" s="40"/>
      <c r="G1170" s="16"/>
      <c r="H1170" s="154"/>
      <c r="I1170" s="35"/>
      <c r="J1170" s="12"/>
      <c r="K1170" s="12"/>
      <c r="L1170" s="12">
        <f t="shared" si="170"/>
        <v>0</v>
      </c>
      <c r="M1170" s="287"/>
      <c r="N1170" s="12">
        <f t="shared" si="171"/>
        <v>0</v>
      </c>
      <c r="O1170" s="12"/>
    </row>
    <row r="1171" spans="1:15">
      <c r="A1171" s="21" t="str">
        <f t="shared" si="169"/>
        <v/>
      </c>
      <c r="B1171" s="152" t="str">
        <f>IF(AND(MONTH(E1171)='IN-NX'!$J$5,'IN-NX'!$D$7=(D1171&amp;"/"&amp;C1171)),"x","")</f>
        <v/>
      </c>
      <c r="C1171" s="149"/>
      <c r="D1171" s="149"/>
      <c r="E1171" s="45"/>
      <c r="F1171" s="40"/>
      <c r="G1171" s="16"/>
      <c r="H1171" s="154"/>
      <c r="I1171" s="35"/>
      <c r="J1171" s="12"/>
      <c r="K1171" s="12"/>
      <c r="L1171" s="12">
        <f t="shared" si="170"/>
        <v>0</v>
      </c>
      <c r="M1171" s="287"/>
      <c r="N1171" s="12">
        <f t="shared" si="171"/>
        <v>0</v>
      </c>
      <c r="O1171" s="12"/>
    </row>
    <row r="1172" spans="1:15">
      <c r="A1172" s="21" t="str">
        <f t="shared" si="169"/>
        <v/>
      </c>
      <c r="B1172" s="152" t="str">
        <f>IF(AND(MONTH(E1172)='IN-NX'!$J$5,'IN-NX'!$D$7=(D1172&amp;"/"&amp;C1172)),"x","")</f>
        <v/>
      </c>
      <c r="C1172" s="149"/>
      <c r="D1172" s="149"/>
      <c r="E1172" s="45"/>
      <c r="F1172" s="40"/>
      <c r="G1172" s="16"/>
      <c r="H1172" s="154"/>
      <c r="I1172" s="35"/>
      <c r="J1172" s="12"/>
      <c r="K1172" s="12"/>
      <c r="L1172" s="12">
        <f t="shared" si="170"/>
        <v>0</v>
      </c>
      <c r="M1172" s="287"/>
      <c r="N1172" s="12">
        <f t="shared" si="171"/>
        <v>0</v>
      </c>
      <c r="O1172" s="12"/>
    </row>
    <row r="1173" spans="1:15">
      <c r="A1173" s="21" t="str">
        <f t="shared" si="169"/>
        <v/>
      </c>
      <c r="B1173" s="152" t="str">
        <f>IF(AND(MONTH(E1173)='IN-NX'!$J$5,'IN-NX'!$D$7=(D1173&amp;"/"&amp;C1173)),"x","")</f>
        <v/>
      </c>
      <c r="C1173" s="149"/>
      <c r="D1173" s="149"/>
      <c r="E1173" s="45"/>
      <c r="F1173" s="40"/>
      <c r="G1173" s="16"/>
      <c r="H1173" s="154"/>
      <c r="I1173" s="35"/>
      <c r="J1173" s="12"/>
      <c r="K1173" s="12"/>
      <c r="L1173" s="12">
        <f t="shared" si="170"/>
        <v>0</v>
      </c>
      <c r="M1173" s="287"/>
      <c r="N1173" s="12">
        <f t="shared" si="171"/>
        <v>0</v>
      </c>
      <c r="O1173" s="12"/>
    </row>
    <row r="1174" spans="1:15">
      <c r="A1174" s="21" t="str">
        <f t="shared" si="169"/>
        <v/>
      </c>
      <c r="B1174" s="152" t="str">
        <f>IF(AND(MONTH(E1174)='IN-NX'!$J$5,'IN-NX'!$D$7=(D1174&amp;"/"&amp;C1174)),"x","")</f>
        <v/>
      </c>
      <c r="C1174" s="149"/>
      <c r="D1174" s="149"/>
      <c r="E1174" s="45"/>
      <c r="F1174" s="40"/>
      <c r="G1174" s="16"/>
      <c r="H1174" s="154"/>
      <c r="I1174" s="35"/>
      <c r="J1174" s="12"/>
      <c r="K1174" s="12"/>
      <c r="L1174" s="12">
        <f t="shared" si="170"/>
        <v>0</v>
      </c>
      <c r="M1174" s="287"/>
      <c r="N1174" s="12">
        <f t="shared" si="171"/>
        <v>0</v>
      </c>
      <c r="O1174" s="12"/>
    </row>
    <row r="1175" spans="1:15">
      <c r="A1175" s="21" t="str">
        <f t="shared" si="169"/>
        <v/>
      </c>
      <c r="B1175" s="152" t="str">
        <f>IF(AND(MONTH(E1175)='IN-NX'!$J$5,'IN-NX'!$D$7=(D1175&amp;"/"&amp;C1175)),"x","")</f>
        <v/>
      </c>
      <c r="C1175" s="149"/>
      <c r="D1175" s="149"/>
      <c r="E1175" s="45"/>
      <c r="F1175" s="40"/>
      <c r="G1175" s="16"/>
      <c r="H1175" s="154"/>
      <c r="I1175" s="35"/>
      <c r="J1175" s="12"/>
      <c r="K1175" s="12"/>
      <c r="L1175" s="12">
        <f t="shared" si="170"/>
        <v>0</v>
      </c>
      <c r="M1175" s="287"/>
      <c r="N1175" s="12">
        <f t="shared" si="171"/>
        <v>0</v>
      </c>
      <c r="O1175" s="12"/>
    </row>
    <row r="1176" spans="1:15">
      <c r="A1176" s="21" t="str">
        <f t="shared" si="169"/>
        <v/>
      </c>
      <c r="B1176" s="152" t="str">
        <f>IF(AND(MONTH(E1176)='IN-NX'!$J$5,'IN-NX'!$D$7=(D1176&amp;"/"&amp;C1176)),"x","")</f>
        <v/>
      </c>
      <c r="C1176" s="149"/>
      <c r="D1176" s="149"/>
      <c r="E1176" s="45"/>
      <c r="F1176" s="40"/>
      <c r="G1176" s="16"/>
      <c r="H1176" s="154"/>
      <c r="I1176" s="35"/>
      <c r="J1176" s="12"/>
      <c r="K1176" s="12"/>
      <c r="L1176" s="12">
        <f t="shared" si="170"/>
        <v>0</v>
      </c>
      <c r="M1176" s="287"/>
      <c r="N1176" s="12">
        <f t="shared" si="171"/>
        <v>0</v>
      </c>
      <c r="O1176" s="12"/>
    </row>
    <row r="1177" spans="1:15">
      <c r="A1177" s="21" t="str">
        <f t="shared" si="169"/>
        <v/>
      </c>
      <c r="B1177" s="152" t="str">
        <f>IF(AND(MONTH(E1177)='IN-NX'!$J$5,'IN-NX'!$D$7=(D1177&amp;"/"&amp;C1177)),"x","")</f>
        <v/>
      </c>
      <c r="C1177" s="149"/>
      <c r="D1177" s="149"/>
      <c r="E1177" s="45"/>
      <c r="F1177" s="40"/>
      <c r="G1177" s="16"/>
      <c r="H1177" s="154"/>
      <c r="I1177" s="35"/>
      <c r="J1177" s="12"/>
      <c r="K1177" s="12"/>
      <c r="L1177" s="12">
        <f t="shared" si="170"/>
        <v>0</v>
      </c>
      <c r="M1177" s="287"/>
      <c r="N1177" s="12">
        <f t="shared" si="171"/>
        <v>0</v>
      </c>
      <c r="O1177" s="12"/>
    </row>
    <row r="1178" spans="1:15">
      <c r="A1178" s="21" t="str">
        <f t="shared" si="169"/>
        <v/>
      </c>
      <c r="B1178" s="152" t="str">
        <f>IF(AND(MONTH(E1178)='IN-NX'!$J$5,'IN-NX'!$D$7=(D1178&amp;"/"&amp;C1178)),"x","")</f>
        <v/>
      </c>
      <c r="C1178" s="149"/>
      <c r="D1178" s="149"/>
      <c r="E1178" s="45"/>
      <c r="F1178" s="40"/>
      <c r="G1178" s="16"/>
      <c r="H1178" s="154"/>
      <c r="I1178" s="35"/>
      <c r="J1178" s="12"/>
      <c r="K1178" s="12"/>
      <c r="L1178" s="12">
        <f t="shared" si="170"/>
        <v>0</v>
      </c>
      <c r="M1178" s="287"/>
      <c r="N1178" s="12">
        <f t="shared" si="171"/>
        <v>0</v>
      </c>
      <c r="O1178" s="12"/>
    </row>
    <row r="1179" spans="1:15">
      <c r="A1179" s="21" t="str">
        <f t="shared" si="169"/>
        <v/>
      </c>
      <c r="B1179" s="152" t="str">
        <f>IF(AND(MONTH(E1179)='IN-NX'!$J$5,'IN-NX'!$D$7=(D1179&amp;"/"&amp;C1179)),"x","")</f>
        <v/>
      </c>
      <c r="C1179" s="149"/>
      <c r="D1179" s="149"/>
      <c r="E1179" s="45"/>
      <c r="F1179" s="40"/>
      <c r="G1179" s="16"/>
      <c r="H1179" s="154"/>
      <c r="I1179" s="35"/>
      <c r="J1179" s="12"/>
      <c r="K1179" s="12"/>
      <c r="L1179" s="12">
        <f t="shared" si="170"/>
        <v>0</v>
      </c>
      <c r="M1179" s="287"/>
      <c r="N1179" s="12">
        <f t="shared" si="171"/>
        <v>0</v>
      </c>
      <c r="O1179" s="12"/>
    </row>
    <row r="1180" spans="1:15">
      <c r="A1180" s="21" t="str">
        <f t="shared" si="169"/>
        <v/>
      </c>
      <c r="B1180" s="152" t="str">
        <f>IF(AND(MONTH(E1180)='IN-NX'!$J$5,'IN-NX'!$D$7=(D1180&amp;"/"&amp;C1180)),"x","")</f>
        <v/>
      </c>
      <c r="C1180" s="149"/>
      <c r="D1180" s="149"/>
      <c r="E1180" s="45"/>
      <c r="F1180" s="40"/>
      <c r="G1180" s="16"/>
      <c r="H1180" s="154"/>
      <c r="I1180" s="35"/>
      <c r="J1180" s="12"/>
      <c r="K1180" s="12"/>
      <c r="L1180" s="12">
        <f t="shared" si="170"/>
        <v>0</v>
      </c>
      <c r="M1180" s="287"/>
      <c r="N1180" s="12">
        <f t="shared" si="171"/>
        <v>0</v>
      </c>
      <c r="O1180" s="12"/>
    </row>
    <row r="1181" spans="1:15">
      <c r="A1181" s="21" t="str">
        <f t="shared" si="169"/>
        <v/>
      </c>
      <c r="B1181" s="152" t="str">
        <f>IF(AND(MONTH(E1181)='IN-NX'!$J$5,'IN-NX'!$D$7=(D1181&amp;"/"&amp;C1181)),"x","")</f>
        <v/>
      </c>
      <c r="C1181" s="149"/>
      <c r="D1181" s="149"/>
      <c r="E1181" s="45"/>
      <c r="F1181" s="40"/>
      <c r="G1181" s="16"/>
      <c r="H1181" s="154"/>
      <c r="I1181" s="35"/>
      <c r="J1181" s="12"/>
      <c r="K1181" s="12"/>
      <c r="L1181" s="12">
        <f t="shared" si="170"/>
        <v>0</v>
      </c>
      <c r="M1181" s="287"/>
      <c r="N1181" s="12">
        <f t="shared" si="171"/>
        <v>0</v>
      </c>
      <c r="O1181" s="12"/>
    </row>
    <row r="1182" spans="1:15">
      <c r="A1182" s="21" t="str">
        <f t="shared" si="169"/>
        <v/>
      </c>
      <c r="B1182" s="152" t="str">
        <f>IF(AND(MONTH(E1182)='IN-NX'!$J$5,'IN-NX'!$D$7=(D1182&amp;"/"&amp;C1182)),"x","")</f>
        <v/>
      </c>
      <c r="C1182" s="149"/>
      <c r="D1182" s="149"/>
      <c r="E1182" s="45"/>
      <c r="F1182" s="40"/>
      <c r="G1182" s="16"/>
      <c r="H1182" s="154"/>
      <c r="I1182" s="35"/>
      <c r="J1182" s="12"/>
      <c r="K1182" s="12"/>
      <c r="L1182" s="12">
        <f t="shared" si="170"/>
        <v>0</v>
      </c>
      <c r="M1182" s="287"/>
      <c r="N1182" s="12">
        <f t="shared" si="171"/>
        <v>0</v>
      </c>
      <c r="O1182" s="12"/>
    </row>
    <row r="1183" spans="1:15">
      <c r="A1183" s="21" t="str">
        <f t="shared" si="169"/>
        <v/>
      </c>
      <c r="B1183" s="152" t="str">
        <f>IF(AND(MONTH(E1183)='IN-NX'!$J$5,'IN-NX'!$D$7=(D1183&amp;"/"&amp;C1183)),"x","")</f>
        <v/>
      </c>
      <c r="C1183" s="149"/>
      <c r="D1183" s="149"/>
      <c r="E1183" s="45"/>
      <c r="F1183" s="40"/>
      <c r="G1183" s="16"/>
      <c r="H1183" s="154"/>
      <c r="I1183" s="35"/>
      <c r="J1183" s="12"/>
      <c r="K1183" s="12"/>
      <c r="L1183" s="12">
        <f t="shared" si="170"/>
        <v>0</v>
      </c>
      <c r="M1183" s="287"/>
      <c r="N1183" s="12">
        <f t="shared" si="171"/>
        <v>0</v>
      </c>
      <c r="O1183" s="12"/>
    </row>
    <row r="1184" spans="1:15">
      <c r="A1184" s="21" t="str">
        <f t="shared" si="169"/>
        <v/>
      </c>
      <c r="B1184" s="152" t="str">
        <f>IF(AND(MONTH(E1184)='IN-NX'!$J$5,'IN-NX'!$D$7=(D1184&amp;"/"&amp;C1184)),"x","")</f>
        <v/>
      </c>
      <c r="C1184" s="149"/>
      <c r="D1184" s="149"/>
      <c r="E1184" s="45"/>
      <c r="F1184" s="40"/>
      <c r="G1184" s="16"/>
      <c r="H1184" s="154"/>
      <c r="I1184" s="35"/>
      <c r="J1184" s="12"/>
      <c r="K1184" s="12"/>
      <c r="L1184" s="12">
        <f t="shared" si="170"/>
        <v>0</v>
      </c>
      <c r="M1184" s="287"/>
      <c r="N1184" s="12">
        <f t="shared" si="171"/>
        <v>0</v>
      </c>
      <c r="O1184" s="12"/>
    </row>
    <row r="1185" spans="1:15">
      <c r="A1185" s="21" t="str">
        <f t="shared" si="169"/>
        <v/>
      </c>
      <c r="B1185" s="152" t="str">
        <f>IF(AND(MONTH(E1185)='IN-NX'!$J$5,'IN-NX'!$D$7=(D1185&amp;"/"&amp;C1185)),"x","")</f>
        <v/>
      </c>
      <c r="C1185" s="149"/>
      <c r="D1185" s="149"/>
      <c r="E1185" s="45"/>
      <c r="F1185" s="40"/>
      <c r="G1185" s="16"/>
      <c r="H1185" s="154"/>
      <c r="I1185" s="35"/>
      <c r="J1185" s="12"/>
      <c r="K1185" s="12"/>
      <c r="L1185" s="12">
        <f t="shared" si="170"/>
        <v>0</v>
      </c>
      <c r="M1185" s="287"/>
      <c r="N1185" s="12">
        <f t="shared" si="171"/>
        <v>0</v>
      </c>
      <c r="O1185" s="12"/>
    </row>
    <row r="1186" spans="1:15">
      <c r="A1186" s="21" t="str">
        <f t="shared" si="169"/>
        <v/>
      </c>
      <c r="B1186" s="152" t="str">
        <f>IF(AND(MONTH(E1186)='IN-NX'!$J$5,'IN-NX'!$D$7=(D1186&amp;"/"&amp;C1186)),"x","")</f>
        <v/>
      </c>
      <c r="C1186" s="149"/>
      <c r="D1186" s="149"/>
      <c r="E1186" s="45"/>
      <c r="F1186" s="40"/>
      <c r="G1186" s="16"/>
      <c r="H1186" s="154"/>
      <c r="I1186" s="35"/>
      <c r="J1186" s="12"/>
      <c r="K1186" s="12"/>
      <c r="L1186" s="12">
        <f t="shared" si="170"/>
        <v>0</v>
      </c>
      <c r="M1186" s="287"/>
      <c r="N1186" s="12">
        <f t="shared" si="171"/>
        <v>0</v>
      </c>
      <c r="O1186" s="12"/>
    </row>
    <row r="1187" spans="1:15">
      <c r="A1187" s="21" t="str">
        <f t="shared" si="169"/>
        <v/>
      </c>
      <c r="B1187" s="152" t="str">
        <f>IF(AND(MONTH(E1187)='IN-NX'!$J$5,'IN-NX'!$D$7=(D1187&amp;"/"&amp;C1187)),"x","")</f>
        <v/>
      </c>
      <c r="C1187" s="149"/>
      <c r="D1187" s="149"/>
      <c r="E1187" s="45"/>
      <c r="F1187" s="40"/>
      <c r="G1187" s="16"/>
      <c r="H1187" s="154"/>
      <c r="I1187" s="35"/>
      <c r="J1187" s="12"/>
      <c r="K1187" s="12"/>
      <c r="L1187" s="12">
        <f t="shared" si="170"/>
        <v>0</v>
      </c>
      <c r="M1187" s="287"/>
      <c r="N1187" s="12">
        <f t="shared" si="171"/>
        <v>0</v>
      </c>
      <c r="O1187" s="12"/>
    </row>
    <row r="1188" spans="1:15">
      <c r="A1188" s="21" t="str">
        <f t="shared" si="169"/>
        <v/>
      </c>
      <c r="B1188" s="152" t="str">
        <f>IF(AND(MONTH(E1188)='IN-NX'!$J$5,'IN-NX'!$D$7=(D1188&amp;"/"&amp;C1188)),"x","")</f>
        <v/>
      </c>
      <c r="C1188" s="149"/>
      <c r="D1188" s="149"/>
      <c r="E1188" s="45"/>
      <c r="F1188" s="40"/>
      <c r="G1188" s="16"/>
      <c r="H1188" s="154"/>
      <c r="I1188" s="35"/>
      <c r="J1188" s="12"/>
      <c r="K1188" s="12"/>
      <c r="L1188" s="12">
        <f t="shared" si="170"/>
        <v>0</v>
      </c>
      <c r="M1188" s="287"/>
      <c r="N1188" s="12">
        <f t="shared" si="171"/>
        <v>0</v>
      </c>
      <c r="O1188" s="12"/>
    </row>
    <row r="1189" spans="1:15">
      <c r="A1189" s="21" t="str">
        <f t="shared" si="169"/>
        <v/>
      </c>
      <c r="B1189" s="152" t="str">
        <f>IF(AND(MONTH(E1189)='IN-NX'!$J$5,'IN-NX'!$D$7=(D1189&amp;"/"&amp;C1189)),"x","")</f>
        <v/>
      </c>
      <c r="C1189" s="149"/>
      <c r="D1189" s="149"/>
      <c r="E1189" s="45"/>
      <c r="F1189" s="40"/>
      <c r="G1189" s="16"/>
      <c r="H1189" s="154"/>
      <c r="I1189" s="35"/>
      <c r="J1189" s="12"/>
      <c r="K1189" s="12"/>
      <c r="L1189" s="12">
        <f t="shared" si="170"/>
        <v>0</v>
      </c>
      <c r="M1189" s="287"/>
      <c r="N1189" s="12">
        <f t="shared" si="171"/>
        <v>0</v>
      </c>
      <c r="O1189" s="12"/>
    </row>
    <row r="1190" spans="1:15">
      <c r="A1190" s="21" t="str">
        <f t="shared" si="169"/>
        <v/>
      </c>
      <c r="B1190" s="152" t="str">
        <f>IF(AND(MONTH(E1190)='IN-NX'!$J$5,'IN-NX'!$D$7=(D1190&amp;"/"&amp;C1190)),"x","")</f>
        <v/>
      </c>
      <c r="C1190" s="149"/>
      <c r="D1190" s="149"/>
      <c r="E1190" s="45"/>
      <c r="F1190" s="40"/>
      <c r="G1190" s="16"/>
      <c r="H1190" s="154"/>
      <c r="I1190" s="35"/>
      <c r="J1190" s="12"/>
      <c r="K1190" s="12"/>
      <c r="L1190" s="12">
        <f t="shared" si="170"/>
        <v>0</v>
      </c>
      <c r="M1190" s="287"/>
      <c r="N1190" s="12">
        <f t="shared" si="171"/>
        <v>0</v>
      </c>
      <c r="O1190" s="12"/>
    </row>
    <row r="1191" spans="1:15">
      <c r="A1191" s="21" t="str">
        <f t="shared" si="169"/>
        <v/>
      </c>
      <c r="B1191" s="152" t="str">
        <f>IF(AND(MONTH(E1191)='IN-NX'!$J$5,'IN-NX'!$D$7=(D1191&amp;"/"&amp;C1191)),"x","")</f>
        <v/>
      </c>
      <c r="C1191" s="149"/>
      <c r="D1191" s="149"/>
      <c r="E1191" s="45"/>
      <c r="F1191" s="40"/>
      <c r="G1191" s="16"/>
      <c r="H1191" s="154"/>
      <c r="I1191" s="35"/>
      <c r="J1191" s="12"/>
      <c r="K1191" s="12"/>
      <c r="L1191" s="12">
        <f t="shared" si="170"/>
        <v>0</v>
      </c>
      <c r="M1191" s="287"/>
      <c r="N1191" s="12">
        <f t="shared" si="171"/>
        <v>0</v>
      </c>
      <c r="O1191" s="12"/>
    </row>
    <row r="1192" spans="1:15">
      <c r="A1192" s="21" t="str">
        <f t="shared" si="169"/>
        <v/>
      </c>
      <c r="B1192" s="152" t="str">
        <f>IF(AND(MONTH(E1192)='IN-NX'!$J$5,'IN-NX'!$D$7=(D1192&amp;"/"&amp;C1192)),"x","")</f>
        <v/>
      </c>
      <c r="C1192" s="149"/>
      <c r="D1192" s="149"/>
      <c r="E1192" s="45"/>
      <c r="F1192" s="40"/>
      <c r="G1192" s="16"/>
      <c r="H1192" s="154"/>
      <c r="I1192" s="35"/>
      <c r="J1192" s="12"/>
      <c r="K1192" s="12"/>
      <c r="L1192" s="12">
        <f t="shared" si="170"/>
        <v>0</v>
      </c>
      <c r="M1192" s="287"/>
      <c r="N1192" s="12">
        <f t="shared" si="171"/>
        <v>0</v>
      </c>
      <c r="O1192" s="12"/>
    </row>
    <row r="1193" spans="1:15">
      <c r="A1193" s="21" t="str">
        <f t="shared" ref="A1193:A1256" si="172">IF(E1193&lt;&gt;"",MONTH(E1193),"")</f>
        <v/>
      </c>
      <c r="B1193" s="152" t="str">
        <f>IF(AND(MONTH(E1193)='IN-NX'!$J$5,'IN-NX'!$D$7=(D1193&amp;"/"&amp;C1193)),"x","")</f>
        <v/>
      </c>
      <c r="C1193" s="149"/>
      <c r="D1193" s="149"/>
      <c r="E1193" s="45"/>
      <c r="F1193" s="40"/>
      <c r="G1193" s="16"/>
      <c r="H1193" s="154"/>
      <c r="I1193" s="35"/>
      <c r="J1193" s="12"/>
      <c r="K1193" s="12"/>
      <c r="L1193" s="12">
        <f t="shared" si="170"/>
        <v>0</v>
      </c>
      <c r="M1193" s="287"/>
      <c r="N1193" s="12">
        <f t="shared" si="171"/>
        <v>0</v>
      </c>
      <c r="O1193" s="12"/>
    </row>
    <row r="1194" spans="1:15">
      <c r="A1194" s="21" t="str">
        <f t="shared" si="172"/>
        <v/>
      </c>
      <c r="B1194" s="152" t="str">
        <f>IF(AND(MONTH(E1194)='IN-NX'!$J$5,'IN-NX'!$D$7=(D1194&amp;"/"&amp;C1194)),"x","")</f>
        <v/>
      </c>
      <c r="C1194" s="149"/>
      <c r="D1194" s="149"/>
      <c r="E1194" s="45"/>
      <c r="F1194" s="40"/>
      <c r="G1194" s="16"/>
      <c r="H1194" s="154"/>
      <c r="I1194" s="35"/>
      <c r="J1194" s="12"/>
      <c r="K1194" s="12"/>
      <c r="L1194" s="12">
        <f t="shared" si="170"/>
        <v>0</v>
      </c>
      <c r="M1194" s="287"/>
      <c r="N1194" s="12">
        <f t="shared" si="171"/>
        <v>0</v>
      </c>
      <c r="O1194" s="12"/>
    </row>
    <row r="1195" spans="1:15">
      <c r="A1195" s="21" t="str">
        <f t="shared" si="172"/>
        <v/>
      </c>
      <c r="B1195" s="152" t="str">
        <f>IF(AND(MONTH(E1195)='IN-NX'!$J$5,'IN-NX'!$D$7=(D1195&amp;"/"&amp;C1195)),"x","")</f>
        <v/>
      </c>
      <c r="C1195" s="149"/>
      <c r="D1195" s="149"/>
      <c r="E1195" s="45"/>
      <c r="F1195" s="40"/>
      <c r="G1195" s="16"/>
      <c r="H1195" s="154"/>
      <c r="I1195" s="35"/>
      <c r="J1195" s="12"/>
      <c r="K1195" s="12"/>
      <c r="L1195" s="12">
        <f t="shared" si="170"/>
        <v>0</v>
      </c>
      <c r="M1195" s="287"/>
      <c r="N1195" s="12">
        <f t="shared" si="171"/>
        <v>0</v>
      </c>
      <c r="O1195" s="12"/>
    </row>
    <row r="1196" spans="1:15">
      <c r="A1196" s="21" t="str">
        <f t="shared" si="172"/>
        <v/>
      </c>
      <c r="B1196" s="152" t="str">
        <f>IF(AND(MONTH(E1196)='IN-NX'!$J$5,'IN-NX'!$D$7=(D1196&amp;"/"&amp;C1196)),"x","")</f>
        <v/>
      </c>
      <c r="C1196" s="149"/>
      <c r="D1196" s="149"/>
      <c r="E1196" s="45"/>
      <c r="F1196" s="40"/>
      <c r="G1196" s="16"/>
      <c r="H1196" s="154"/>
      <c r="I1196" s="35"/>
      <c r="J1196" s="12"/>
      <c r="K1196" s="12"/>
      <c r="L1196" s="12">
        <f t="shared" si="170"/>
        <v>0</v>
      </c>
      <c r="M1196" s="287"/>
      <c r="N1196" s="12">
        <f t="shared" si="171"/>
        <v>0</v>
      </c>
      <c r="O1196" s="12"/>
    </row>
    <row r="1197" spans="1:15">
      <c r="A1197" s="21" t="str">
        <f t="shared" si="172"/>
        <v/>
      </c>
      <c r="B1197" s="152" t="str">
        <f>IF(AND(MONTH(E1197)='IN-NX'!$J$5,'IN-NX'!$D$7=(D1197&amp;"/"&amp;C1197)),"x","")</f>
        <v/>
      </c>
      <c r="C1197" s="149"/>
      <c r="D1197" s="149"/>
      <c r="E1197" s="45"/>
      <c r="F1197" s="40"/>
      <c r="G1197" s="16"/>
      <c r="H1197" s="154"/>
      <c r="I1197" s="35"/>
      <c r="J1197" s="12"/>
      <c r="K1197" s="12"/>
      <c r="L1197" s="12">
        <f t="shared" si="170"/>
        <v>0</v>
      </c>
      <c r="M1197" s="287"/>
      <c r="N1197" s="12">
        <f t="shared" si="171"/>
        <v>0</v>
      </c>
      <c r="O1197" s="12"/>
    </row>
    <row r="1198" spans="1:15">
      <c r="A1198" s="21" t="str">
        <f t="shared" si="172"/>
        <v/>
      </c>
      <c r="B1198" s="152" t="str">
        <f>IF(AND(MONTH(E1198)='IN-NX'!$J$5,'IN-NX'!$D$7=(D1198&amp;"/"&amp;C1198)),"x","")</f>
        <v/>
      </c>
      <c r="C1198" s="149"/>
      <c r="D1198" s="149"/>
      <c r="E1198" s="45"/>
      <c r="F1198" s="40"/>
      <c r="G1198" s="16"/>
      <c r="H1198" s="154"/>
      <c r="I1198" s="35"/>
      <c r="J1198" s="12"/>
      <c r="K1198" s="12"/>
      <c r="L1198" s="12">
        <f t="shared" si="170"/>
        <v>0</v>
      </c>
      <c r="M1198" s="287"/>
      <c r="N1198" s="12">
        <f t="shared" si="171"/>
        <v>0</v>
      </c>
      <c r="O1198" s="12"/>
    </row>
    <row r="1199" spans="1:15">
      <c r="A1199" s="21" t="str">
        <f t="shared" si="172"/>
        <v/>
      </c>
      <c r="B1199" s="152" t="str">
        <f>IF(AND(MONTH(E1199)='IN-NX'!$J$5,'IN-NX'!$D$7=(D1199&amp;"/"&amp;C1199)),"x","")</f>
        <v/>
      </c>
      <c r="C1199" s="149"/>
      <c r="D1199" s="149"/>
      <c r="E1199" s="45"/>
      <c r="F1199" s="40"/>
      <c r="G1199" s="16"/>
      <c r="H1199" s="154"/>
      <c r="I1199" s="35"/>
      <c r="J1199" s="12"/>
      <c r="K1199" s="12"/>
      <c r="L1199" s="12">
        <f t="shared" si="170"/>
        <v>0</v>
      </c>
      <c r="M1199" s="287"/>
      <c r="N1199" s="12">
        <f t="shared" si="171"/>
        <v>0</v>
      </c>
      <c r="O1199" s="12"/>
    </row>
    <row r="1200" spans="1:15">
      <c r="A1200" s="21" t="str">
        <f t="shared" si="172"/>
        <v/>
      </c>
      <c r="B1200" s="152" t="str">
        <f>IF(AND(MONTH(E1200)='IN-NX'!$J$5,'IN-NX'!$D$7=(D1200&amp;"/"&amp;C1200)),"x","")</f>
        <v/>
      </c>
      <c r="C1200" s="149"/>
      <c r="D1200" s="149"/>
      <c r="E1200" s="45"/>
      <c r="F1200" s="40"/>
      <c r="G1200" s="16"/>
      <c r="H1200" s="154"/>
      <c r="I1200" s="35"/>
      <c r="J1200" s="12"/>
      <c r="K1200" s="12"/>
      <c r="L1200" s="12">
        <f t="shared" si="170"/>
        <v>0</v>
      </c>
      <c r="M1200" s="287"/>
      <c r="N1200" s="12">
        <f t="shared" si="171"/>
        <v>0</v>
      </c>
      <c r="O1200" s="12"/>
    </row>
    <row r="1201" spans="1:15">
      <c r="A1201" s="21" t="str">
        <f t="shared" si="172"/>
        <v/>
      </c>
      <c r="B1201" s="152" t="str">
        <f>IF(AND(MONTH(E1201)='IN-NX'!$J$5,'IN-NX'!$D$7=(D1201&amp;"/"&amp;C1201)),"x","")</f>
        <v/>
      </c>
      <c r="C1201" s="149"/>
      <c r="D1201" s="149"/>
      <c r="E1201" s="45"/>
      <c r="F1201" s="40"/>
      <c r="G1201" s="16"/>
      <c r="H1201" s="154"/>
      <c r="I1201" s="35"/>
      <c r="J1201" s="12"/>
      <c r="K1201" s="12"/>
      <c r="L1201" s="12">
        <f t="shared" ref="L1201:L1264" si="173">ROUND(J1201*K1201,0)</f>
        <v>0</v>
      </c>
      <c r="M1201" s="287"/>
      <c r="N1201" s="12">
        <f t="shared" ref="N1201:N1264" si="174">ROUND(J1201*M1201,0)</f>
        <v>0</v>
      </c>
      <c r="O1201" s="12"/>
    </row>
    <row r="1202" spans="1:15">
      <c r="A1202" s="21" t="str">
        <f t="shared" si="172"/>
        <v/>
      </c>
      <c r="B1202" s="152" t="str">
        <f>IF(AND(MONTH(E1202)='IN-NX'!$J$5,'IN-NX'!$D$7=(D1202&amp;"/"&amp;C1202)),"x","")</f>
        <v/>
      </c>
      <c r="C1202" s="149"/>
      <c r="D1202" s="149"/>
      <c r="E1202" s="45"/>
      <c r="F1202" s="40"/>
      <c r="G1202" s="16"/>
      <c r="H1202" s="154"/>
      <c r="I1202" s="35"/>
      <c r="J1202" s="12"/>
      <c r="K1202" s="12"/>
      <c r="L1202" s="12">
        <f t="shared" si="173"/>
        <v>0</v>
      </c>
      <c r="M1202" s="287"/>
      <c r="N1202" s="12">
        <f t="shared" si="174"/>
        <v>0</v>
      </c>
      <c r="O1202" s="12"/>
    </row>
    <row r="1203" spans="1:15">
      <c r="A1203" s="21" t="str">
        <f t="shared" si="172"/>
        <v/>
      </c>
      <c r="B1203" s="152" t="str">
        <f>IF(AND(MONTH(E1203)='IN-NX'!$J$5,'IN-NX'!$D$7=(D1203&amp;"/"&amp;C1203)),"x","")</f>
        <v/>
      </c>
      <c r="C1203" s="149"/>
      <c r="D1203" s="149"/>
      <c r="E1203" s="45"/>
      <c r="F1203" s="40"/>
      <c r="G1203" s="16"/>
      <c r="H1203" s="154"/>
      <c r="I1203" s="35"/>
      <c r="J1203" s="12"/>
      <c r="K1203" s="12"/>
      <c r="L1203" s="12">
        <f t="shared" si="173"/>
        <v>0</v>
      </c>
      <c r="M1203" s="287"/>
      <c r="N1203" s="12">
        <f t="shared" si="174"/>
        <v>0</v>
      </c>
      <c r="O1203" s="12"/>
    </row>
    <row r="1204" spans="1:15">
      <c r="A1204" s="21" t="str">
        <f t="shared" si="172"/>
        <v/>
      </c>
      <c r="B1204" s="152" t="str">
        <f>IF(AND(MONTH(E1204)='IN-NX'!$J$5,'IN-NX'!$D$7=(D1204&amp;"/"&amp;C1204)),"x","")</f>
        <v/>
      </c>
      <c r="C1204" s="149"/>
      <c r="D1204" s="149"/>
      <c r="E1204" s="45"/>
      <c r="F1204" s="40"/>
      <c r="G1204" s="16"/>
      <c r="H1204" s="154"/>
      <c r="I1204" s="35"/>
      <c r="J1204" s="12"/>
      <c r="K1204" s="12"/>
      <c r="L1204" s="12">
        <f t="shared" si="173"/>
        <v>0</v>
      </c>
      <c r="M1204" s="287"/>
      <c r="N1204" s="12">
        <f t="shared" si="174"/>
        <v>0</v>
      </c>
      <c r="O1204" s="12"/>
    </row>
    <row r="1205" spans="1:15">
      <c r="A1205" s="21" t="str">
        <f t="shared" si="172"/>
        <v/>
      </c>
      <c r="B1205" s="152" t="str">
        <f>IF(AND(MONTH(E1205)='IN-NX'!$J$5,'IN-NX'!$D$7=(D1205&amp;"/"&amp;C1205)),"x","")</f>
        <v/>
      </c>
      <c r="C1205" s="149"/>
      <c r="D1205" s="149"/>
      <c r="E1205" s="45"/>
      <c r="F1205" s="40"/>
      <c r="G1205" s="16"/>
      <c r="H1205" s="154"/>
      <c r="I1205" s="35"/>
      <c r="J1205" s="12"/>
      <c r="K1205" s="12"/>
      <c r="L1205" s="12">
        <f t="shared" si="173"/>
        <v>0</v>
      </c>
      <c r="M1205" s="287"/>
      <c r="N1205" s="12">
        <f t="shared" si="174"/>
        <v>0</v>
      </c>
      <c r="O1205" s="12"/>
    </row>
    <row r="1206" spans="1:15">
      <c r="A1206" s="21" t="str">
        <f t="shared" si="172"/>
        <v/>
      </c>
      <c r="B1206" s="152" t="str">
        <f>IF(AND(MONTH(E1206)='IN-NX'!$J$5,'IN-NX'!$D$7=(D1206&amp;"/"&amp;C1206)),"x","")</f>
        <v/>
      </c>
      <c r="C1206" s="149"/>
      <c r="D1206" s="149"/>
      <c r="E1206" s="45"/>
      <c r="F1206" s="40"/>
      <c r="G1206" s="16"/>
      <c r="H1206" s="154"/>
      <c r="I1206" s="35"/>
      <c r="J1206" s="12"/>
      <c r="K1206" s="12"/>
      <c r="L1206" s="12">
        <f t="shared" si="173"/>
        <v>0</v>
      </c>
      <c r="M1206" s="287"/>
      <c r="N1206" s="12">
        <f t="shared" si="174"/>
        <v>0</v>
      </c>
      <c r="O1206" s="12"/>
    </row>
    <row r="1207" spans="1:15">
      <c r="A1207" s="21" t="str">
        <f t="shared" si="172"/>
        <v/>
      </c>
      <c r="B1207" s="152" t="str">
        <f>IF(AND(MONTH(E1207)='IN-NX'!$J$5,'IN-NX'!$D$7=(D1207&amp;"/"&amp;C1207)),"x","")</f>
        <v/>
      </c>
      <c r="C1207" s="149"/>
      <c r="D1207" s="149"/>
      <c r="E1207" s="45"/>
      <c r="F1207" s="40"/>
      <c r="G1207" s="16"/>
      <c r="H1207" s="154"/>
      <c r="I1207" s="35"/>
      <c r="J1207" s="12"/>
      <c r="K1207" s="12"/>
      <c r="L1207" s="12">
        <f t="shared" si="173"/>
        <v>0</v>
      </c>
      <c r="M1207" s="287"/>
      <c r="N1207" s="12">
        <f t="shared" si="174"/>
        <v>0</v>
      </c>
      <c r="O1207" s="12"/>
    </row>
    <row r="1208" spans="1:15">
      <c r="A1208" s="21" t="str">
        <f t="shared" si="172"/>
        <v/>
      </c>
      <c r="B1208" s="152" t="str">
        <f>IF(AND(MONTH(E1208)='IN-NX'!$J$5,'IN-NX'!$D$7=(D1208&amp;"/"&amp;C1208)),"x","")</f>
        <v/>
      </c>
      <c r="C1208" s="149"/>
      <c r="D1208" s="149"/>
      <c r="E1208" s="45"/>
      <c r="F1208" s="40"/>
      <c r="G1208" s="16"/>
      <c r="H1208" s="154"/>
      <c r="I1208" s="35"/>
      <c r="J1208" s="12"/>
      <c r="K1208" s="12"/>
      <c r="L1208" s="12">
        <f t="shared" si="173"/>
        <v>0</v>
      </c>
      <c r="M1208" s="287"/>
      <c r="N1208" s="12">
        <f t="shared" si="174"/>
        <v>0</v>
      </c>
      <c r="O1208" s="12"/>
    </row>
    <row r="1209" spans="1:15">
      <c r="A1209" s="21" t="str">
        <f t="shared" si="172"/>
        <v/>
      </c>
      <c r="B1209" s="152" t="str">
        <f>IF(AND(MONTH(E1209)='IN-NX'!$J$5,'IN-NX'!$D$7=(D1209&amp;"/"&amp;C1209)),"x","")</f>
        <v/>
      </c>
      <c r="C1209" s="149"/>
      <c r="D1209" s="149"/>
      <c r="E1209" s="45"/>
      <c r="F1209" s="40"/>
      <c r="G1209" s="16"/>
      <c r="H1209" s="154"/>
      <c r="I1209" s="35"/>
      <c r="J1209" s="12"/>
      <c r="K1209" s="12"/>
      <c r="L1209" s="12">
        <f t="shared" si="173"/>
        <v>0</v>
      </c>
      <c r="M1209" s="287"/>
      <c r="N1209" s="12">
        <f t="shared" si="174"/>
        <v>0</v>
      </c>
      <c r="O1209" s="12"/>
    </row>
    <row r="1210" spans="1:15">
      <c r="A1210" s="21" t="str">
        <f t="shared" si="172"/>
        <v/>
      </c>
      <c r="B1210" s="152" t="str">
        <f>IF(AND(MONTH(E1210)='IN-NX'!$J$5,'IN-NX'!$D$7=(D1210&amp;"/"&amp;C1210)),"x","")</f>
        <v/>
      </c>
      <c r="C1210" s="149"/>
      <c r="D1210" s="149"/>
      <c r="E1210" s="45"/>
      <c r="F1210" s="40"/>
      <c r="G1210" s="16"/>
      <c r="H1210" s="154"/>
      <c r="I1210" s="35"/>
      <c r="J1210" s="12"/>
      <c r="K1210" s="12"/>
      <c r="L1210" s="12">
        <f t="shared" si="173"/>
        <v>0</v>
      </c>
      <c r="M1210" s="287"/>
      <c r="N1210" s="12">
        <f t="shared" si="174"/>
        <v>0</v>
      </c>
      <c r="O1210" s="12"/>
    </row>
    <row r="1211" spans="1:15">
      <c r="A1211" s="21" t="str">
        <f t="shared" si="172"/>
        <v/>
      </c>
      <c r="B1211" s="152" t="str">
        <f>IF(AND(MONTH(E1211)='IN-NX'!$J$5,'IN-NX'!$D$7=(D1211&amp;"/"&amp;C1211)),"x","")</f>
        <v/>
      </c>
      <c r="C1211" s="149"/>
      <c r="D1211" s="149"/>
      <c r="E1211" s="45"/>
      <c r="F1211" s="40"/>
      <c r="G1211" s="16"/>
      <c r="H1211" s="154"/>
      <c r="I1211" s="35"/>
      <c r="J1211" s="12"/>
      <c r="K1211" s="12"/>
      <c r="L1211" s="12">
        <f t="shared" si="173"/>
        <v>0</v>
      </c>
      <c r="M1211" s="287"/>
      <c r="N1211" s="12">
        <f t="shared" si="174"/>
        <v>0</v>
      </c>
      <c r="O1211" s="12"/>
    </row>
    <row r="1212" spans="1:15">
      <c r="A1212" s="21" t="str">
        <f t="shared" si="172"/>
        <v/>
      </c>
      <c r="B1212" s="152" t="str">
        <f>IF(AND(MONTH(E1212)='IN-NX'!$J$5,'IN-NX'!$D$7=(D1212&amp;"/"&amp;C1212)),"x","")</f>
        <v/>
      </c>
      <c r="C1212" s="149"/>
      <c r="D1212" s="149"/>
      <c r="E1212" s="45"/>
      <c r="F1212" s="40"/>
      <c r="G1212" s="16"/>
      <c r="H1212" s="154"/>
      <c r="I1212" s="35"/>
      <c r="J1212" s="12"/>
      <c r="K1212" s="12"/>
      <c r="L1212" s="12">
        <f t="shared" si="173"/>
        <v>0</v>
      </c>
      <c r="M1212" s="287"/>
      <c r="N1212" s="12">
        <f t="shared" si="174"/>
        <v>0</v>
      </c>
      <c r="O1212" s="12"/>
    </row>
    <row r="1213" spans="1:15">
      <c r="A1213" s="21" t="str">
        <f t="shared" si="172"/>
        <v/>
      </c>
      <c r="B1213" s="152" t="str">
        <f>IF(AND(MONTH(E1213)='IN-NX'!$J$5,'IN-NX'!$D$7=(D1213&amp;"/"&amp;C1213)),"x","")</f>
        <v/>
      </c>
      <c r="C1213" s="149"/>
      <c r="D1213" s="149"/>
      <c r="E1213" s="45"/>
      <c r="F1213" s="40"/>
      <c r="G1213" s="16"/>
      <c r="H1213" s="154"/>
      <c r="I1213" s="35"/>
      <c r="J1213" s="12"/>
      <c r="K1213" s="12"/>
      <c r="L1213" s="12">
        <f t="shared" si="173"/>
        <v>0</v>
      </c>
      <c r="M1213" s="287"/>
      <c r="N1213" s="12">
        <f t="shared" si="174"/>
        <v>0</v>
      </c>
      <c r="O1213" s="12"/>
    </row>
    <row r="1214" spans="1:15">
      <c r="A1214" s="21" t="str">
        <f t="shared" si="172"/>
        <v/>
      </c>
      <c r="B1214" s="152" t="str">
        <f>IF(AND(MONTH(E1214)='IN-NX'!$J$5,'IN-NX'!$D$7=(D1214&amp;"/"&amp;C1214)),"x","")</f>
        <v/>
      </c>
      <c r="C1214" s="149"/>
      <c r="D1214" s="149"/>
      <c r="E1214" s="45"/>
      <c r="F1214" s="40"/>
      <c r="G1214" s="16"/>
      <c r="H1214" s="154"/>
      <c r="I1214" s="35"/>
      <c r="J1214" s="12"/>
      <c r="K1214" s="12"/>
      <c r="L1214" s="12">
        <f t="shared" si="173"/>
        <v>0</v>
      </c>
      <c r="M1214" s="287"/>
      <c r="N1214" s="12">
        <f t="shared" si="174"/>
        <v>0</v>
      </c>
      <c r="O1214" s="12"/>
    </row>
    <row r="1215" spans="1:15">
      <c r="A1215" s="21" t="str">
        <f t="shared" si="172"/>
        <v/>
      </c>
      <c r="B1215" s="152" t="str">
        <f>IF(AND(MONTH(E1215)='IN-NX'!$J$5,'IN-NX'!$D$7=(D1215&amp;"/"&amp;C1215)),"x","")</f>
        <v/>
      </c>
      <c r="C1215" s="149"/>
      <c r="D1215" s="149"/>
      <c r="E1215" s="45"/>
      <c r="F1215" s="40"/>
      <c r="G1215" s="16"/>
      <c r="H1215" s="154"/>
      <c r="I1215" s="35"/>
      <c r="J1215" s="12"/>
      <c r="K1215" s="12"/>
      <c r="L1215" s="12">
        <f t="shared" si="173"/>
        <v>0</v>
      </c>
      <c r="M1215" s="287"/>
      <c r="N1215" s="12">
        <f t="shared" si="174"/>
        <v>0</v>
      </c>
      <c r="O1215" s="12"/>
    </row>
    <row r="1216" spans="1:15">
      <c r="A1216" s="21" t="str">
        <f t="shared" si="172"/>
        <v/>
      </c>
      <c r="B1216" s="152" t="str">
        <f>IF(AND(MONTH(E1216)='IN-NX'!$J$5,'IN-NX'!$D$7=(D1216&amp;"/"&amp;C1216)),"x","")</f>
        <v/>
      </c>
      <c r="C1216" s="149"/>
      <c r="D1216" s="149"/>
      <c r="E1216" s="45"/>
      <c r="F1216" s="40"/>
      <c r="G1216" s="16"/>
      <c r="H1216" s="154"/>
      <c r="I1216" s="35"/>
      <c r="J1216" s="12"/>
      <c r="K1216" s="12"/>
      <c r="L1216" s="12">
        <f t="shared" si="173"/>
        <v>0</v>
      </c>
      <c r="M1216" s="287"/>
      <c r="N1216" s="12">
        <f t="shared" si="174"/>
        <v>0</v>
      </c>
      <c r="O1216" s="12"/>
    </row>
    <row r="1217" spans="1:15">
      <c r="A1217" s="21" t="str">
        <f t="shared" si="172"/>
        <v/>
      </c>
      <c r="B1217" s="152" t="str">
        <f>IF(AND(MONTH(E1217)='IN-NX'!$J$5,'IN-NX'!$D$7=(D1217&amp;"/"&amp;C1217)),"x","")</f>
        <v/>
      </c>
      <c r="C1217" s="149"/>
      <c r="D1217" s="149"/>
      <c r="E1217" s="45"/>
      <c r="F1217" s="40"/>
      <c r="G1217" s="16"/>
      <c r="H1217" s="154"/>
      <c r="I1217" s="35"/>
      <c r="J1217" s="12"/>
      <c r="K1217" s="12"/>
      <c r="L1217" s="12">
        <f t="shared" si="173"/>
        <v>0</v>
      </c>
      <c r="M1217" s="287"/>
      <c r="N1217" s="12">
        <f t="shared" si="174"/>
        <v>0</v>
      </c>
      <c r="O1217" s="12"/>
    </row>
    <row r="1218" spans="1:15">
      <c r="A1218" s="21" t="str">
        <f t="shared" si="172"/>
        <v/>
      </c>
      <c r="B1218" s="152" t="str">
        <f>IF(AND(MONTH(E1218)='IN-NX'!$J$5,'IN-NX'!$D$7=(D1218&amp;"/"&amp;C1218)),"x","")</f>
        <v/>
      </c>
      <c r="C1218" s="149"/>
      <c r="D1218" s="149"/>
      <c r="E1218" s="45"/>
      <c r="F1218" s="40"/>
      <c r="G1218" s="16"/>
      <c r="H1218" s="154"/>
      <c r="I1218" s="35"/>
      <c r="J1218" s="12"/>
      <c r="K1218" s="12"/>
      <c r="L1218" s="12">
        <f t="shared" si="173"/>
        <v>0</v>
      </c>
      <c r="M1218" s="287"/>
      <c r="N1218" s="12">
        <f t="shared" si="174"/>
        <v>0</v>
      </c>
      <c r="O1218" s="12"/>
    </row>
    <row r="1219" spans="1:15">
      <c r="A1219" s="21" t="str">
        <f t="shared" si="172"/>
        <v/>
      </c>
      <c r="B1219" s="152" t="str">
        <f>IF(AND(MONTH(E1219)='IN-NX'!$J$5,'IN-NX'!$D$7=(D1219&amp;"/"&amp;C1219)),"x","")</f>
        <v/>
      </c>
      <c r="C1219" s="149"/>
      <c r="D1219" s="149"/>
      <c r="E1219" s="45"/>
      <c r="F1219" s="40"/>
      <c r="G1219" s="16"/>
      <c r="H1219" s="154"/>
      <c r="I1219" s="35"/>
      <c r="J1219" s="12"/>
      <c r="K1219" s="12"/>
      <c r="L1219" s="12">
        <f t="shared" si="173"/>
        <v>0</v>
      </c>
      <c r="M1219" s="287"/>
      <c r="N1219" s="12">
        <f t="shared" si="174"/>
        <v>0</v>
      </c>
      <c r="O1219" s="12"/>
    </row>
    <row r="1220" spans="1:15">
      <c r="A1220" s="21" t="str">
        <f t="shared" si="172"/>
        <v/>
      </c>
      <c r="B1220" s="152" t="str">
        <f>IF(AND(MONTH(E1220)='IN-NX'!$J$5,'IN-NX'!$D$7=(D1220&amp;"/"&amp;C1220)),"x","")</f>
        <v/>
      </c>
      <c r="C1220" s="149"/>
      <c r="D1220" s="149"/>
      <c r="E1220" s="45"/>
      <c r="F1220" s="40"/>
      <c r="G1220" s="16"/>
      <c r="H1220" s="154"/>
      <c r="I1220" s="35"/>
      <c r="J1220" s="12"/>
      <c r="K1220" s="12"/>
      <c r="L1220" s="12">
        <f t="shared" si="173"/>
        <v>0</v>
      </c>
      <c r="M1220" s="287"/>
      <c r="N1220" s="12">
        <f t="shared" si="174"/>
        <v>0</v>
      </c>
      <c r="O1220" s="12"/>
    </row>
    <row r="1221" spans="1:15">
      <c r="A1221" s="21" t="str">
        <f t="shared" si="172"/>
        <v/>
      </c>
      <c r="B1221" s="152" t="str">
        <f>IF(AND(MONTH(E1221)='IN-NX'!$J$5,'IN-NX'!$D$7=(D1221&amp;"/"&amp;C1221)),"x","")</f>
        <v/>
      </c>
      <c r="C1221" s="149"/>
      <c r="D1221" s="149"/>
      <c r="E1221" s="45"/>
      <c r="F1221" s="40"/>
      <c r="G1221" s="16"/>
      <c r="H1221" s="154"/>
      <c r="I1221" s="35"/>
      <c r="J1221" s="12"/>
      <c r="K1221" s="12"/>
      <c r="L1221" s="12">
        <f t="shared" si="173"/>
        <v>0</v>
      </c>
      <c r="M1221" s="287"/>
      <c r="N1221" s="12">
        <f t="shared" si="174"/>
        <v>0</v>
      </c>
      <c r="O1221" s="12"/>
    </row>
    <row r="1222" spans="1:15">
      <c r="A1222" s="21" t="str">
        <f t="shared" si="172"/>
        <v/>
      </c>
      <c r="B1222" s="152" t="str">
        <f>IF(AND(MONTH(E1222)='IN-NX'!$J$5,'IN-NX'!$D$7=(D1222&amp;"/"&amp;C1222)),"x","")</f>
        <v/>
      </c>
      <c r="C1222" s="149"/>
      <c r="D1222" s="149"/>
      <c r="E1222" s="45"/>
      <c r="F1222" s="40"/>
      <c r="G1222" s="16"/>
      <c r="H1222" s="154"/>
      <c r="I1222" s="35"/>
      <c r="J1222" s="12"/>
      <c r="K1222" s="12"/>
      <c r="L1222" s="12">
        <f t="shared" si="173"/>
        <v>0</v>
      </c>
      <c r="M1222" s="287"/>
      <c r="N1222" s="12">
        <f t="shared" si="174"/>
        <v>0</v>
      </c>
      <c r="O1222" s="12"/>
    </row>
    <row r="1223" spans="1:15">
      <c r="A1223" s="21" t="str">
        <f t="shared" si="172"/>
        <v/>
      </c>
      <c r="B1223" s="152" t="str">
        <f>IF(AND(MONTH(E1223)='IN-NX'!$J$5,'IN-NX'!$D$7=(D1223&amp;"/"&amp;C1223)),"x","")</f>
        <v/>
      </c>
      <c r="C1223" s="149"/>
      <c r="D1223" s="149"/>
      <c r="E1223" s="45"/>
      <c r="F1223" s="40"/>
      <c r="G1223" s="16"/>
      <c r="H1223" s="154"/>
      <c r="I1223" s="35"/>
      <c r="J1223" s="12"/>
      <c r="K1223" s="12"/>
      <c r="L1223" s="12">
        <f t="shared" si="173"/>
        <v>0</v>
      </c>
      <c r="M1223" s="287"/>
      <c r="N1223" s="12">
        <f t="shared" si="174"/>
        <v>0</v>
      </c>
      <c r="O1223" s="12"/>
    </row>
    <row r="1224" spans="1:15">
      <c r="A1224" s="21" t="str">
        <f t="shared" si="172"/>
        <v/>
      </c>
      <c r="B1224" s="152" t="str">
        <f>IF(AND(MONTH(E1224)='IN-NX'!$J$5,'IN-NX'!$D$7=(D1224&amp;"/"&amp;C1224)),"x","")</f>
        <v/>
      </c>
      <c r="C1224" s="149"/>
      <c r="D1224" s="149"/>
      <c r="E1224" s="45"/>
      <c r="F1224" s="40"/>
      <c r="G1224" s="16"/>
      <c r="H1224" s="154"/>
      <c r="I1224" s="35"/>
      <c r="J1224" s="12"/>
      <c r="K1224" s="12"/>
      <c r="L1224" s="12">
        <f t="shared" si="173"/>
        <v>0</v>
      </c>
      <c r="M1224" s="287"/>
      <c r="N1224" s="12">
        <f t="shared" si="174"/>
        <v>0</v>
      </c>
      <c r="O1224" s="12"/>
    </row>
    <row r="1225" spans="1:15">
      <c r="A1225" s="21" t="str">
        <f t="shared" si="172"/>
        <v/>
      </c>
      <c r="B1225" s="152" t="str">
        <f>IF(AND(MONTH(E1225)='IN-NX'!$J$5,'IN-NX'!$D$7=(D1225&amp;"/"&amp;C1225)),"x","")</f>
        <v/>
      </c>
      <c r="C1225" s="149"/>
      <c r="D1225" s="149"/>
      <c r="E1225" s="45"/>
      <c r="F1225" s="40"/>
      <c r="G1225" s="16"/>
      <c r="H1225" s="154"/>
      <c r="I1225" s="35"/>
      <c r="J1225" s="12"/>
      <c r="K1225" s="12"/>
      <c r="L1225" s="12">
        <f t="shared" si="173"/>
        <v>0</v>
      </c>
      <c r="M1225" s="287"/>
      <c r="N1225" s="12">
        <f t="shared" si="174"/>
        <v>0</v>
      </c>
      <c r="O1225" s="12"/>
    </row>
    <row r="1226" spans="1:15">
      <c r="A1226" s="21" t="str">
        <f t="shared" si="172"/>
        <v/>
      </c>
      <c r="B1226" s="152" t="str">
        <f>IF(AND(MONTH(E1226)='IN-NX'!$J$5,'IN-NX'!$D$7=(D1226&amp;"/"&amp;C1226)),"x","")</f>
        <v/>
      </c>
      <c r="C1226" s="149"/>
      <c r="D1226" s="149"/>
      <c r="E1226" s="45"/>
      <c r="F1226" s="40"/>
      <c r="G1226" s="16"/>
      <c r="H1226" s="154"/>
      <c r="I1226" s="35"/>
      <c r="J1226" s="12"/>
      <c r="K1226" s="12"/>
      <c r="L1226" s="12">
        <f t="shared" si="173"/>
        <v>0</v>
      </c>
      <c r="M1226" s="287"/>
      <c r="N1226" s="12">
        <f t="shared" si="174"/>
        <v>0</v>
      </c>
      <c r="O1226" s="12"/>
    </row>
    <row r="1227" spans="1:15">
      <c r="A1227" s="21" t="str">
        <f t="shared" si="172"/>
        <v/>
      </c>
      <c r="B1227" s="152" t="str">
        <f>IF(AND(MONTH(E1227)='IN-NX'!$J$5,'IN-NX'!$D$7=(D1227&amp;"/"&amp;C1227)),"x","")</f>
        <v/>
      </c>
      <c r="C1227" s="149"/>
      <c r="D1227" s="149"/>
      <c r="E1227" s="45"/>
      <c r="F1227" s="40"/>
      <c r="G1227" s="16"/>
      <c r="H1227" s="154"/>
      <c r="I1227" s="35"/>
      <c r="J1227" s="12"/>
      <c r="K1227" s="12"/>
      <c r="L1227" s="12">
        <f t="shared" si="173"/>
        <v>0</v>
      </c>
      <c r="M1227" s="287"/>
      <c r="N1227" s="12">
        <f t="shared" si="174"/>
        <v>0</v>
      </c>
      <c r="O1227" s="12"/>
    </row>
    <row r="1228" spans="1:15">
      <c r="A1228" s="21" t="str">
        <f t="shared" si="172"/>
        <v/>
      </c>
      <c r="B1228" s="152" t="str">
        <f>IF(AND(MONTH(E1228)='IN-NX'!$J$5,'IN-NX'!$D$7=(D1228&amp;"/"&amp;C1228)),"x","")</f>
        <v/>
      </c>
      <c r="C1228" s="149"/>
      <c r="D1228" s="149"/>
      <c r="E1228" s="45"/>
      <c r="F1228" s="40"/>
      <c r="G1228" s="16"/>
      <c r="H1228" s="154"/>
      <c r="I1228" s="35"/>
      <c r="J1228" s="12"/>
      <c r="K1228" s="12"/>
      <c r="L1228" s="12">
        <f t="shared" si="173"/>
        <v>0</v>
      </c>
      <c r="M1228" s="287"/>
      <c r="N1228" s="12">
        <f t="shared" si="174"/>
        <v>0</v>
      </c>
      <c r="O1228" s="12"/>
    </row>
    <row r="1229" spans="1:15">
      <c r="A1229" s="21" t="str">
        <f t="shared" si="172"/>
        <v/>
      </c>
      <c r="B1229" s="152" t="str">
        <f>IF(AND(MONTH(E1229)='IN-NX'!$J$5,'IN-NX'!$D$7=(D1229&amp;"/"&amp;C1229)),"x","")</f>
        <v/>
      </c>
      <c r="C1229" s="149"/>
      <c r="D1229" s="149"/>
      <c r="E1229" s="45"/>
      <c r="F1229" s="40"/>
      <c r="G1229" s="16"/>
      <c r="H1229" s="154"/>
      <c r="I1229" s="35"/>
      <c r="J1229" s="12"/>
      <c r="K1229" s="12"/>
      <c r="L1229" s="12">
        <f t="shared" si="173"/>
        <v>0</v>
      </c>
      <c r="M1229" s="287"/>
      <c r="N1229" s="12">
        <f t="shared" si="174"/>
        <v>0</v>
      </c>
      <c r="O1229" s="12"/>
    </row>
    <row r="1230" spans="1:15">
      <c r="A1230" s="21" t="str">
        <f t="shared" si="172"/>
        <v/>
      </c>
      <c r="B1230" s="152" t="str">
        <f>IF(AND(MONTH(E1230)='IN-NX'!$J$5,'IN-NX'!$D$7=(D1230&amp;"/"&amp;C1230)),"x","")</f>
        <v/>
      </c>
      <c r="C1230" s="149"/>
      <c r="D1230" s="149"/>
      <c r="E1230" s="45"/>
      <c r="F1230" s="40"/>
      <c r="G1230" s="16"/>
      <c r="H1230" s="154"/>
      <c r="I1230" s="35"/>
      <c r="J1230" s="12"/>
      <c r="K1230" s="12"/>
      <c r="L1230" s="12">
        <f t="shared" si="173"/>
        <v>0</v>
      </c>
      <c r="M1230" s="287"/>
      <c r="N1230" s="12">
        <f t="shared" si="174"/>
        <v>0</v>
      </c>
      <c r="O1230" s="12"/>
    </row>
    <row r="1231" spans="1:15">
      <c r="A1231" s="21" t="str">
        <f t="shared" si="172"/>
        <v/>
      </c>
      <c r="B1231" s="152" t="str">
        <f>IF(AND(MONTH(E1231)='IN-NX'!$J$5,'IN-NX'!$D$7=(D1231&amp;"/"&amp;C1231)),"x","")</f>
        <v/>
      </c>
      <c r="C1231" s="149"/>
      <c r="D1231" s="149"/>
      <c r="E1231" s="45"/>
      <c r="F1231" s="40"/>
      <c r="G1231" s="16"/>
      <c r="H1231" s="154"/>
      <c r="I1231" s="35"/>
      <c r="J1231" s="12"/>
      <c r="K1231" s="12"/>
      <c r="L1231" s="12">
        <f t="shared" si="173"/>
        <v>0</v>
      </c>
      <c r="M1231" s="287"/>
      <c r="N1231" s="12">
        <f t="shared" si="174"/>
        <v>0</v>
      </c>
      <c r="O1231" s="12"/>
    </row>
    <row r="1232" spans="1:15">
      <c r="A1232" s="21" t="str">
        <f t="shared" si="172"/>
        <v/>
      </c>
      <c r="B1232" s="152" t="str">
        <f>IF(AND(MONTH(E1232)='IN-NX'!$J$5,'IN-NX'!$D$7=(D1232&amp;"/"&amp;C1232)),"x","")</f>
        <v/>
      </c>
      <c r="C1232" s="149"/>
      <c r="D1232" s="149"/>
      <c r="E1232" s="45"/>
      <c r="F1232" s="40"/>
      <c r="G1232" s="16"/>
      <c r="H1232" s="154"/>
      <c r="I1232" s="35"/>
      <c r="J1232" s="12"/>
      <c r="K1232" s="12"/>
      <c r="L1232" s="12">
        <f t="shared" si="173"/>
        <v>0</v>
      </c>
      <c r="M1232" s="287"/>
      <c r="N1232" s="12">
        <f t="shared" si="174"/>
        <v>0</v>
      </c>
      <c r="O1232" s="12"/>
    </row>
    <row r="1233" spans="1:15">
      <c r="A1233" s="21" t="str">
        <f t="shared" si="172"/>
        <v/>
      </c>
      <c r="B1233" s="152" t="str">
        <f>IF(AND(MONTH(E1233)='IN-NX'!$J$5,'IN-NX'!$D$7=(D1233&amp;"/"&amp;C1233)),"x","")</f>
        <v/>
      </c>
      <c r="C1233" s="149"/>
      <c r="D1233" s="149"/>
      <c r="E1233" s="45"/>
      <c r="F1233" s="40"/>
      <c r="G1233" s="16"/>
      <c r="H1233" s="154"/>
      <c r="I1233" s="35"/>
      <c r="J1233" s="12"/>
      <c r="K1233" s="12"/>
      <c r="L1233" s="12">
        <f t="shared" si="173"/>
        <v>0</v>
      </c>
      <c r="M1233" s="287"/>
      <c r="N1233" s="12">
        <f t="shared" si="174"/>
        <v>0</v>
      </c>
      <c r="O1233" s="12"/>
    </row>
    <row r="1234" spans="1:15">
      <c r="A1234" s="21" t="str">
        <f t="shared" si="172"/>
        <v/>
      </c>
      <c r="B1234" s="152" t="str">
        <f>IF(AND(MONTH(E1234)='IN-NX'!$J$5,'IN-NX'!$D$7=(D1234&amp;"/"&amp;C1234)),"x","")</f>
        <v/>
      </c>
      <c r="C1234" s="149"/>
      <c r="D1234" s="149"/>
      <c r="E1234" s="45"/>
      <c r="F1234" s="40"/>
      <c r="G1234" s="16"/>
      <c r="H1234" s="154"/>
      <c r="I1234" s="35"/>
      <c r="J1234" s="12"/>
      <c r="K1234" s="12"/>
      <c r="L1234" s="12">
        <f t="shared" si="173"/>
        <v>0</v>
      </c>
      <c r="M1234" s="287"/>
      <c r="N1234" s="12">
        <f t="shared" si="174"/>
        <v>0</v>
      </c>
      <c r="O1234" s="12"/>
    </row>
    <row r="1235" spans="1:15">
      <c r="A1235" s="21" t="str">
        <f t="shared" si="172"/>
        <v/>
      </c>
      <c r="B1235" s="152" t="str">
        <f>IF(AND(MONTH(E1235)='IN-NX'!$J$5,'IN-NX'!$D$7=(D1235&amp;"/"&amp;C1235)),"x","")</f>
        <v/>
      </c>
      <c r="C1235" s="149"/>
      <c r="D1235" s="149"/>
      <c r="E1235" s="45"/>
      <c r="F1235" s="40"/>
      <c r="G1235" s="16"/>
      <c r="H1235" s="154"/>
      <c r="I1235" s="35"/>
      <c r="J1235" s="12"/>
      <c r="K1235" s="12"/>
      <c r="L1235" s="12">
        <f t="shared" si="173"/>
        <v>0</v>
      </c>
      <c r="M1235" s="287"/>
      <c r="N1235" s="12">
        <f t="shared" si="174"/>
        <v>0</v>
      </c>
      <c r="O1235" s="12"/>
    </row>
    <row r="1236" spans="1:15">
      <c r="A1236" s="21" t="str">
        <f t="shared" si="172"/>
        <v/>
      </c>
      <c r="B1236" s="152" t="str">
        <f>IF(AND(MONTH(E1236)='IN-NX'!$J$5,'IN-NX'!$D$7=(D1236&amp;"/"&amp;C1236)),"x","")</f>
        <v/>
      </c>
      <c r="C1236" s="149"/>
      <c r="D1236" s="149"/>
      <c r="E1236" s="45"/>
      <c r="F1236" s="40"/>
      <c r="G1236" s="16"/>
      <c r="H1236" s="154"/>
      <c r="I1236" s="35"/>
      <c r="J1236" s="12"/>
      <c r="K1236" s="12"/>
      <c r="L1236" s="12">
        <f t="shared" si="173"/>
        <v>0</v>
      </c>
      <c r="M1236" s="287"/>
      <c r="N1236" s="12">
        <f t="shared" si="174"/>
        <v>0</v>
      </c>
      <c r="O1236" s="12"/>
    </row>
    <row r="1237" spans="1:15">
      <c r="A1237" s="21" t="str">
        <f t="shared" si="172"/>
        <v/>
      </c>
      <c r="B1237" s="152" t="str">
        <f>IF(AND(MONTH(E1237)='IN-NX'!$J$5,'IN-NX'!$D$7=(D1237&amp;"/"&amp;C1237)),"x","")</f>
        <v/>
      </c>
      <c r="C1237" s="149"/>
      <c r="D1237" s="149"/>
      <c r="E1237" s="45"/>
      <c r="F1237" s="40"/>
      <c r="G1237" s="16"/>
      <c r="H1237" s="154"/>
      <c r="I1237" s="35"/>
      <c r="J1237" s="12"/>
      <c r="K1237" s="12"/>
      <c r="L1237" s="12">
        <f t="shared" si="173"/>
        <v>0</v>
      </c>
      <c r="M1237" s="287"/>
      <c r="N1237" s="12">
        <f t="shared" si="174"/>
        <v>0</v>
      </c>
      <c r="O1237" s="12"/>
    </row>
    <row r="1238" spans="1:15">
      <c r="A1238" s="21" t="str">
        <f t="shared" si="172"/>
        <v/>
      </c>
      <c r="B1238" s="152" t="str">
        <f>IF(AND(MONTH(E1238)='IN-NX'!$J$5,'IN-NX'!$D$7=(D1238&amp;"/"&amp;C1238)),"x","")</f>
        <v/>
      </c>
      <c r="C1238" s="149"/>
      <c r="D1238" s="149"/>
      <c r="E1238" s="45"/>
      <c r="F1238" s="40"/>
      <c r="G1238" s="16"/>
      <c r="H1238" s="154"/>
      <c r="I1238" s="35"/>
      <c r="J1238" s="12"/>
      <c r="K1238" s="12"/>
      <c r="L1238" s="12">
        <f t="shared" si="173"/>
        <v>0</v>
      </c>
      <c r="M1238" s="287"/>
      <c r="N1238" s="12">
        <f t="shared" si="174"/>
        <v>0</v>
      </c>
      <c r="O1238" s="12"/>
    </row>
    <row r="1239" spans="1:15">
      <c r="A1239" s="21" t="str">
        <f t="shared" si="172"/>
        <v/>
      </c>
      <c r="B1239" s="152" t="str">
        <f>IF(AND(MONTH(E1239)='IN-NX'!$J$5,'IN-NX'!$D$7=(D1239&amp;"/"&amp;C1239)),"x","")</f>
        <v/>
      </c>
      <c r="C1239" s="149"/>
      <c r="D1239" s="149"/>
      <c r="E1239" s="45"/>
      <c r="F1239" s="40"/>
      <c r="G1239" s="16"/>
      <c r="H1239" s="154"/>
      <c r="I1239" s="35"/>
      <c r="J1239" s="12"/>
      <c r="K1239" s="12"/>
      <c r="L1239" s="12">
        <f t="shared" si="173"/>
        <v>0</v>
      </c>
      <c r="M1239" s="287"/>
      <c r="N1239" s="12">
        <f t="shared" si="174"/>
        <v>0</v>
      </c>
      <c r="O1239" s="12"/>
    </row>
    <row r="1240" spans="1:15">
      <c r="A1240" s="21" t="str">
        <f t="shared" si="172"/>
        <v/>
      </c>
      <c r="B1240" s="152" t="str">
        <f>IF(AND(MONTH(E1240)='IN-NX'!$J$5,'IN-NX'!$D$7=(D1240&amp;"/"&amp;C1240)),"x","")</f>
        <v/>
      </c>
      <c r="C1240" s="149"/>
      <c r="D1240" s="149"/>
      <c r="E1240" s="45"/>
      <c r="F1240" s="40"/>
      <c r="G1240" s="16"/>
      <c r="H1240" s="154"/>
      <c r="I1240" s="35"/>
      <c r="J1240" s="12"/>
      <c r="K1240" s="12"/>
      <c r="L1240" s="12">
        <f t="shared" si="173"/>
        <v>0</v>
      </c>
      <c r="M1240" s="287"/>
      <c r="N1240" s="12">
        <f t="shared" si="174"/>
        <v>0</v>
      </c>
      <c r="O1240" s="12"/>
    </row>
    <row r="1241" spans="1:15">
      <c r="A1241" s="21" t="str">
        <f t="shared" si="172"/>
        <v/>
      </c>
      <c r="B1241" s="152" t="str">
        <f>IF(AND(MONTH(E1241)='IN-NX'!$J$5,'IN-NX'!$D$7=(D1241&amp;"/"&amp;C1241)),"x","")</f>
        <v/>
      </c>
      <c r="C1241" s="149"/>
      <c r="D1241" s="149"/>
      <c r="E1241" s="45"/>
      <c r="F1241" s="40"/>
      <c r="G1241" s="16"/>
      <c r="H1241" s="154"/>
      <c r="I1241" s="35"/>
      <c r="J1241" s="12"/>
      <c r="K1241" s="12"/>
      <c r="L1241" s="12">
        <f t="shared" si="173"/>
        <v>0</v>
      </c>
      <c r="M1241" s="287"/>
      <c r="N1241" s="12">
        <f t="shared" si="174"/>
        <v>0</v>
      </c>
      <c r="O1241" s="12"/>
    </row>
    <row r="1242" spans="1:15">
      <c r="A1242" s="21" t="str">
        <f t="shared" si="172"/>
        <v/>
      </c>
      <c r="B1242" s="152" t="str">
        <f>IF(AND(MONTH(E1242)='IN-NX'!$J$5,'IN-NX'!$D$7=(D1242&amp;"/"&amp;C1242)),"x","")</f>
        <v/>
      </c>
      <c r="C1242" s="149"/>
      <c r="D1242" s="149"/>
      <c r="E1242" s="45"/>
      <c r="F1242" s="40"/>
      <c r="G1242" s="16"/>
      <c r="H1242" s="154"/>
      <c r="I1242" s="35"/>
      <c r="J1242" s="12"/>
      <c r="K1242" s="12"/>
      <c r="L1242" s="12">
        <f t="shared" si="173"/>
        <v>0</v>
      </c>
      <c r="M1242" s="287"/>
      <c r="N1242" s="12">
        <f t="shared" si="174"/>
        <v>0</v>
      </c>
      <c r="O1242" s="12"/>
    </row>
    <row r="1243" spans="1:15">
      <c r="A1243" s="21" t="str">
        <f t="shared" si="172"/>
        <v/>
      </c>
      <c r="B1243" s="152" t="str">
        <f>IF(AND(MONTH(E1243)='IN-NX'!$J$5,'IN-NX'!$D$7=(D1243&amp;"/"&amp;C1243)),"x","")</f>
        <v/>
      </c>
      <c r="C1243" s="149"/>
      <c r="D1243" s="149"/>
      <c r="E1243" s="45"/>
      <c r="F1243" s="40"/>
      <c r="G1243" s="16"/>
      <c r="H1243" s="154"/>
      <c r="I1243" s="35"/>
      <c r="J1243" s="12"/>
      <c r="K1243" s="12"/>
      <c r="L1243" s="12">
        <f t="shared" si="173"/>
        <v>0</v>
      </c>
      <c r="M1243" s="287"/>
      <c r="N1243" s="12">
        <f t="shared" si="174"/>
        <v>0</v>
      </c>
      <c r="O1243" s="12"/>
    </row>
    <row r="1244" spans="1:15">
      <c r="A1244" s="21" t="str">
        <f t="shared" si="172"/>
        <v/>
      </c>
      <c r="B1244" s="152" t="str">
        <f>IF(AND(MONTH(E1244)='IN-NX'!$J$5,'IN-NX'!$D$7=(D1244&amp;"/"&amp;C1244)),"x","")</f>
        <v/>
      </c>
      <c r="C1244" s="149"/>
      <c r="D1244" s="149"/>
      <c r="E1244" s="45"/>
      <c r="F1244" s="40"/>
      <c r="G1244" s="16"/>
      <c r="H1244" s="154"/>
      <c r="I1244" s="35"/>
      <c r="J1244" s="12"/>
      <c r="K1244" s="12"/>
      <c r="L1244" s="12">
        <f t="shared" si="173"/>
        <v>0</v>
      </c>
      <c r="M1244" s="287"/>
      <c r="N1244" s="12">
        <f t="shared" si="174"/>
        <v>0</v>
      </c>
      <c r="O1244" s="12"/>
    </row>
    <row r="1245" spans="1:15">
      <c r="A1245" s="21" t="str">
        <f t="shared" si="172"/>
        <v/>
      </c>
      <c r="B1245" s="152" t="str">
        <f>IF(AND(MONTH(E1245)='IN-NX'!$J$5,'IN-NX'!$D$7=(D1245&amp;"/"&amp;C1245)),"x","")</f>
        <v/>
      </c>
      <c r="C1245" s="149"/>
      <c r="D1245" s="149"/>
      <c r="E1245" s="45"/>
      <c r="F1245" s="40"/>
      <c r="G1245" s="16"/>
      <c r="H1245" s="154"/>
      <c r="I1245" s="35"/>
      <c r="J1245" s="12"/>
      <c r="K1245" s="12"/>
      <c r="L1245" s="12">
        <f t="shared" si="173"/>
        <v>0</v>
      </c>
      <c r="M1245" s="287"/>
      <c r="N1245" s="12">
        <f t="shared" si="174"/>
        <v>0</v>
      </c>
      <c r="O1245" s="12"/>
    </row>
    <row r="1246" spans="1:15">
      <c r="A1246" s="21" t="str">
        <f t="shared" si="172"/>
        <v/>
      </c>
      <c r="B1246" s="152" t="str">
        <f>IF(AND(MONTH(E1246)='IN-NX'!$J$5,'IN-NX'!$D$7=(D1246&amp;"/"&amp;C1246)),"x","")</f>
        <v/>
      </c>
      <c r="C1246" s="149"/>
      <c r="D1246" s="149"/>
      <c r="E1246" s="45"/>
      <c r="F1246" s="40"/>
      <c r="G1246" s="16"/>
      <c r="H1246" s="154"/>
      <c r="I1246" s="35"/>
      <c r="J1246" s="12"/>
      <c r="K1246" s="12"/>
      <c r="L1246" s="12">
        <f t="shared" si="173"/>
        <v>0</v>
      </c>
      <c r="M1246" s="287"/>
      <c r="N1246" s="12">
        <f t="shared" si="174"/>
        <v>0</v>
      </c>
      <c r="O1246" s="12"/>
    </row>
    <row r="1247" spans="1:15">
      <c r="A1247" s="21" t="str">
        <f t="shared" si="172"/>
        <v/>
      </c>
      <c r="B1247" s="152" t="str">
        <f>IF(AND(MONTH(E1247)='IN-NX'!$J$5,'IN-NX'!$D$7=(D1247&amp;"/"&amp;C1247)),"x","")</f>
        <v/>
      </c>
      <c r="C1247" s="149"/>
      <c r="D1247" s="149"/>
      <c r="E1247" s="45"/>
      <c r="F1247" s="40"/>
      <c r="G1247" s="16"/>
      <c r="H1247" s="154"/>
      <c r="I1247" s="35"/>
      <c r="J1247" s="12"/>
      <c r="K1247" s="12"/>
      <c r="L1247" s="12">
        <f t="shared" si="173"/>
        <v>0</v>
      </c>
      <c r="M1247" s="287"/>
      <c r="N1247" s="12">
        <f t="shared" si="174"/>
        <v>0</v>
      </c>
      <c r="O1247" s="12"/>
    </row>
    <row r="1248" spans="1:15">
      <c r="A1248" s="21" t="str">
        <f t="shared" si="172"/>
        <v/>
      </c>
      <c r="B1248" s="152" t="str">
        <f>IF(AND(MONTH(E1248)='IN-NX'!$J$5,'IN-NX'!$D$7=(D1248&amp;"/"&amp;C1248)),"x","")</f>
        <v/>
      </c>
      <c r="C1248" s="149"/>
      <c r="D1248" s="149"/>
      <c r="E1248" s="45"/>
      <c r="F1248" s="40"/>
      <c r="G1248" s="16"/>
      <c r="H1248" s="154"/>
      <c r="I1248" s="35"/>
      <c r="J1248" s="12"/>
      <c r="K1248" s="12"/>
      <c r="L1248" s="12">
        <f t="shared" si="173"/>
        <v>0</v>
      </c>
      <c r="M1248" s="287"/>
      <c r="N1248" s="12">
        <f t="shared" si="174"/>
        <v>0</v>
      </c>
      <c r="O1248" s="12"/>
    </row>
    <row r="1249" spans="1:15">
      <c r="A1249" s="21" t="str">
        <f t="shared" si="172"/>
        <v/>
      </c>
      <c r="B1249" s="152" t="str">
        <f>IF(AND(MONTH(E1249)='IN-NX'!$J$5,'IN-NX'!$D$7=(D1249&amp;"/"&amp;C1249)),"x","")</f>
        <v/>
      </c>
      <c r="C1249" s="149"/>
      <c r="D1249" s="149"/>
      <c r="E1249" s="45"/>
      <c r="F1249" s="40"/>
      <c r="G1249" s="16"/>
      <c r="H1249" s="154"/>
      <c r="I1249" s="35"/>
      <c r="J1249" s="12"/>
      <c r="K1249" s="12"/>
      <c r="L1249" s="12">
        <f t="shared" si="173"/>
        <v>0</v>
      </c>
      <c r="M1249" s="287"/>
      <c r="N1249" s="12">
        <f t="shared" si="174"/>
        <v>0</v>
      </c>
      <c r="O1249" s="12"/>
    </row>
    <row r="1250" spans="1:15">
      <c r="A1250" s="21" t="str">
        <f t="shared" si="172"/>
        <v/>
      </c>
      <c r="B1250" s="152" t="str">
        <f>IF(AND(MONTH(E1250)='IN-NX'!$J$5,'IN-NX'!$D$7=(D1250&amp;"/"&amp;C1250)),"x","")</f>
        <v/>
      </c>
      <c r="C1250" s="149"/>
      <c r="D1250" s="149"/>
      <c r="E1250" s="45"/>
      <c r="F1250" s="40"/>
      <c r="G1250" s="16"/>
      <c r="H1250" s="154"/>
      <c r="I1250" s="35"/>
      <c r="J1250" s="12"/>
      <c r="K1250" s="12"/>
      <c r="L1250" s="12">
        <f t="shared" si="173"/>
        <v>0</v>
      </c>
      <c r="M1250" s="287"/>
      <c r="N1250" s="12">
        <f t="shared" si="174"/>
        <v>0</v>
      </c>
      <c r="O1250" s="12"/>
    </row>
    <row r="1251" spans="1:15">
      <c r="A1251" s="21" t="str">
        <f t="shared" si="172"/>
        <v/>
      </c>
      <c r="B1251" s="152" t="str">
        <f>IF(AND(MONTH(E1251)='IN-NX'!$J$5,'IN-NX'!$D$7=(D1251&amp;"/"&amp;C1251)),"x","")</f>
        <v/>
      </c>
      <c r="C1251" s="149"/>
      <c r="D1251" s="149"/>
      <c r="E1251" s="45"/>
      <c r="F1251" s="40"/>
      <c r="G1251" s="16"/>
      <c r="H1251" s="154"/>
      <c r="I1251" s="35"/>
      <c r="J1251" s="12"/>
      <c r="K1251" s="12"/>
      <c r="L1251" s="12">
        <f t="shared" si="173"/>
        <v>0</v>
      </c>
      <c r="M1251" s="287"/>
      <c r="N1251" s="12">
        <f t="shared" si="174"/>
        <v>0</v>
      </c>
      <c r="O1251" s="12"/>
    </row>
    <row r="1252" spans="1:15">
      <c r="A1252" s="21" t="str">
        <f t="shared" si="172"/>
        <v/>
      </c>
      <c r="B1252" s="152" t="str">
        <f>IF(AND(MONTH(E1252)='IN-NX'!$J$5,'IN-NX'!$D$7=(D1252&amp;"/"&amp;C1252)),"x","")</f>
        <v/>
      </c>
      <c r="C1252" s="149"/>
      <c r="D1252" s="149"/>
      <c r="E1252" s="45"/>
      <c r="F1252" s="40"/>
      <c r="G1252" s="16"/>
      <c r="H1252" s="154"/>
      <c r="I1252" s="35"/>
      <c r="J1252" s="12"/>
      <c r="K1252" s="12"/>
      <c r="L1252" s="12">
        <f t="shared" si="173"/>
        <v>0</v>
      </c>
      <c r="M1252" s="287"/>
      <c r="N1252" s="12">
        <f t="shared" si="174"/>
        <v>0</v>
      </c>
      <c r="O1252" s="12"/>
    </row>
    <row r="1253" spans="1:15">
      <c r="A1253" s="21" t="str">
        <f t="shared" si="172"/>
        <v/>
      </c>
      <c r="B1253" s="152" t="str">
        <f>IF(AND(MONTH(E1253)='IN-NX'!$J$5,'IN-NX'!$D$7=(D1253&amp;"/"&amp;C1253)),"x","")</f>
        <v/>
      </c>
      <c r="C1253" s="149"/>
      <c r="D1253" s="149"/>
      <c r="E1253" s="45"/>
      <c r="F1253" s="40"/>
      <c r="G1253" s="16"/>
      <c r="H1253" s="154"/>
      <c r="I1253" s="35"/>
      <c r="J1253" s="12"/>
      <c r="K1253" s="12"/>
      <c r="L1253" s="12">
        <f t="shared" si="173"/>
        <v>0</v>
      </c>
      <c r="M1253" s="287"/>
      <c r="N1253" s="12">
        <f t="shared" si="174"/>
        <v>0</v>
      </c>
      <c r="O1253" s="12"/>
    </row>
    <row r="1254" spans="1:15">
      <c r="A1254" s="21" t="str">
        <f t="shared" si="172"/>
        <v/>
      </c>
      <c r="B1254" s="152" t="str">
        <f>IF(AND(MONTH(E1254)='IN-NX'!$J$5,'IN-NX'!$D$7=(D1254&amp;"/"&amp;C1254)),"x","")</f>
        <v/>
      </c>
      <c r="C1254" s="149"/>
      <c r="D1254" s="149"/>
      <c r="E1254" s="45"/>
      <c r="F1254" s="40"/>
      <c r="G1254" s="16"/>
      <c r="H1254" s="154"/>
      <c r="I1254" s="35"/>
      <c r="J1254" s="12"/>
      <c r="K1254" s="12"/>
      <c r="L1254" s="12">
        <f t="shared" si="173"/>
        <v>0</v>
      </c>
      <c r="M1254" s="287"/>
      <c r="N1254" s="12">
        <f t="shared" si="174"/>
        <v>0</v>
      </c>
      <c r="O1254" s="12"/>
    </row>
    <row r="1255" spans="1:15">
      <c r="A1255" s="21" t="str">
        <f t="shared" si="172"/>
        <v/>
      </c>
      <c r="B1255" s="152" t="str">
        <f>IF(AND(MONTH(E1255)='IN-NX'!$J$5,'IN-NX'!$D$7=(D1255&amp;"/"&amp;C1255)),"x","")</f>
        <v/>
      </c>
      <c r="C1255" s="149"/>
      <c r="D1255" s="149"/>
      <c r="E1255" s="45"/>
      <c r="F1255" s="40"/>
      <c r="G1255" s="16"/>
      <c r="H1255" s="154"/>
      <c r="I1255" s="35"/>
      <c r="J1255" s="12"/>
      <c r="K1255" s="12"/>
      <c r="L1255" s="12">
        <f t="shared" si="173"/>
        <v>0</v>
      </c>
      <c r="M1255" s="287"/>
      <c r="N1255" s="12">
        <f t="shared" si="174"/>
        <v>0</v>
      </c>
      <c r="O1255" s="12"/>
    </row>
    <row r="1256" spans="1:15">
      <c r="A1256" s="21" t="str">
        <f t="shared" si="172"/>
        <v/>
      </c>
      <c r="B1256" s="152" t="str">
        <f>IF(AND(MONTH(E1256)='IN-NX'!$J$5,'IN-NX'!$D$7=(D1256&amp;"/"&amp;C1256)),"x","")</f>
        <v/>
      </c>
      <c r="C1256" s="149"/>
      <c r="D1256" s="149"/>
      <c r="E1256" s="45"/>
      <c r="F1256" s="40"/>
      <c r="G1256" s="16"/>
      <c r="H1256" s="154"/>
      <c r="I1256" s="35"/>
      <c r="J1256" s="12"/>
      <c r="K1256" s="12"/>
      <c r="L1256" s="12">
        <f t="shared" si="173"/>
        <v>0</v>
      </c>
      <c r="M1256" s="287"/>
      <c r="N1256" s="12">
        <f t="shared" si="174"/>
        <v>0</v>
      </c>
      <c r="O1256" s="12"/>
    </row>
    <row r="1257" spans="1:15">
      <c r="A1257" s="21" t="str">
        <f t="shared" ref="A1257:A1320" si="175">IF(E1257&lt;&gt;"",MONTH(E1257),"")</f>
        <v/>
      </c>
      <c r="B1257" s="152" t="str">
        <f>IF(AND(MONTH(E1257)='IN-NX'!$J$5,'IN-NX'!$D$7=(D1257&amp;"/"&amp;C1257)),"x","")</f>
        <v/>
      </c>
      <c r="C1257" s="149"/>
      <c r="D1257" s="149"/>
      <c r="E1257" s="45"/>
      <c r="F1257" s="40"/>
      <c r="G1257" s="16"/>
      <c r="H1257" s="154"/>
      <c r="I1257" s="35"/>
      <c r="J1257" s="12"/>
      <c r="K1257" s="12"/>
      <c r="L1257" s="12">
        <f t="shared" si="173"/>
        <v>0</v>
      </c>
      <c r="M1257" s="287"/>
      <c r="N1257" s="12">
        <f t="shared" si="174"/>
        <v>0</v>
      </c>
      <c r="O1257" s="12"/>
    </row>
    <row r="1258" spans="1:15">
      <c r="A1258" s="21" t="str">
        <f t="shared" si="175"/>
        <v/>
      </c>
      <c r="B1258" s="152" t="str">
        <f>IF(AND(MONTH(E1258)='IN-NX'!$J$5,'IN-NX'!$D$7=(D1258&amp;"/"&amp;C1258)),"x","")</f>
        <v/>
      </c>
      <c r="C1258" s="149"/>
      <c r="D1258" s="149"/>
      <c r="E1258" s="45"/>
      <c r="F1258" s="40"/>
      <c r="G1258" s="16"/>
      <c r="H1258" s="154"/>
      <c r="I1258" s="35"/>
      <c r="J1258" s="12"/>
      <c r="K1258" s="12"/>
      <c r="L1258" s="12">
        <f t="shared" si="173"/>
        <v>0</v>
      </c>
      <c r="M1258" s="287"/>
      <c r="N1258" s="12">
        <f t="shared" si="174"/>
        <v>0</v>
      </c>
      <c r="O1258" s="12"/>
    </row>
    <row r="1259" spans="1:15">
      <c r="A1259" s="21" t="str">
        <f t="shared" si="175"/>
        <v/>
      </c>
      <c r="B1259" s="152" t="str">
        <f>IF(AND(MONTH(E1259)='IN-NX'!$J$5,'IN-NX'!$D$7=(D1259&amp;"/"&amp;C1259)),"x","")</f>
        <v/>
      </c>
      <c r="C1259" s="149"/>
      <c r="D1259" s="149"/>
      <c r="E1259" s="45"/>
      <c r="F1259" s="40"/>
      <c r="G1259" s="16"/>
      <c r="H1259" s="154"/>
      <c r="I1259" s="35"/>
      <c r="J1259" s="12"/>
      <c r="K1259" s="12"/>
      <c r="L1259" s="12">
        <f t="shared" si="173"/>
        <v>0</v>
      </c>
      <c r="M1259" s="287"/>
      <c r="N1259" s="12">
        <f t="shared" si="174"/>
        <v>0</v>
      </c>
      <c r="O1259" s="12"/>
    </row>
    <row r="1260" spans="1:15">
      <c r="A1260" s="21" t="str">
        <f t="shared" si="175"/>
        <v/>
      </c>
      <c r="B1260" s="152" t="str">
        <f>IF(AND(MONTH(E1260)='IN-NX'!$J$5,'IN-NX'!$D$7=(D1260&amp;"/"&amp;C1260)),"x","")</f>
        <v/>
      </c>
      <c r="C1260" s="149"/>
      <c r="D1260" s="149"/>
      <c r="E1260" s="45"/>
      <c r="F1260" s="40"/>
      <c r="G1260" s="16"/>
      <c r="H1260" s="154"/>
      <c r="I1260" s="35"/>
      <c r="J1260" s="12"/>
      <c r="K1260" s="12"/>
      <c r="L1260" s="12">
        <f t="shared" si="173"/>
        <v>0</v>
      </c>
      <c r="M1260" s="287"/>
      <c r="N1260" s="12">
        <f t="shared" si="174"/>
        <v>0</v>
      </c>
      <c r="O1260" s="12"/>
    </row>
    <row r="1261" spans="1:15">
      <c r="A1261" s="21" t="str">
        <f t="shared" si="175"/>
        <v/>
      </c>
      <c r="B1261" s="152" t="str">
        <f>IF(AND(MONTH(E1261)='IN-NX'!$J$5,'IN-NX'!$D$7=(D1261&amp;"/"&amp;C1261)),"x","")</f>
        <v/>
      </c>
      <c r="C1261" s="149"/>
      <c r="D1261" s="149"/>
      <c r="E1261" s="45"/>
      <c r="F1261" s="40"/>
      <c r="G1261" s="16"/>
      <c r="H1261" s="154"/>
      <c r="I1261" s="35"/>
      <c r="J1261" s="12"/>
      <c r="K1261" s="12"/>
      <c r="L1261" s="12">
        <f t="shared" si="173"/>
        <v>0</v>
      </c>
      <c r="M1261" s="287"/>
      <c r="N1261" s="12">
        <f t="shared" si="174"/>
        <v>0</v>
      </c>
      <c r="O1261" s="12"/>
    </row>
    <row r="1262" spans="1:15">
      <c r="A1262" s="21" t="str">
        <f t="shared" si="175"/>
        <v/>
      </c>
      <c r="B1262" s="152" t="str">
        <f>IF(AND(MONTH(E1262)='IN-NX'!$J$5,'IN-NX'!$D$7=(D1262&amp;"/"&amp;C1262)),"x","")</f>
        <v/>
      </c>
      <c r="C1262" s="149"/>
      <c r="D1262" s="149"/>
      <c r="E1262" s="45"/>
      <c r="F1262" s="40"/>
      <c r="G1262" s="16"/>
      <c r="H1262" s="154"/>
      <c r="I1262" s="35"/>
      <c r="J1262" s="12"/>
      <c r="K1262" s="12"/>
      <c r="L1262" s="12">
        <f t="shared" si="173"/>
        <v>0</v>
      </c>
      <c r="M1262" s="287"/>
      <c r="N1262" s="12">
        <f t="shared" si="174"/>
        <v>0</v>
      </c>
      <c r="O1262" s="12"/>
    </row>
    <row r="1263" spans="1:15">
      <c r="A1263" s="21" t="str">
        <f t="shared" si="175"/>
        <v/>
      </c>
      <c r="B1263" s="152" t="str">
        <f>IF(AND(MONTH(E1263)='IN-NX'!$J$5,'IN-NX'!$D$7=(D1263&amp;"/"&amp;C1263)),"x","")</f>
        <v/>
      </c>
      <c r="C1263" s="149"/>
      <c r="D1263" s="149"/>
      <c r="E1263" s="45"/>
      <c r="F1263" s="40"/>
      <c r="G1263" s="16"/>
      <c r="H1263" s="154"/>
      <c r="I1263" s="35"/>
      <c r="J1263" s="12"/>
      <c r="K1263" s="12"/>
      <c r="L1263" s="12">
        <f t="shared" si="173"/>
        <v>0</v>
      </c>
      <c r="M1263" s="287"/>
      <c r="N1263" s="12">
        <f t="shared" si="174"/>
        <v>0</v>
      </c>
      <c r="O1263" s="12"/>
    </row>
    <row r="1264" spans="1:15">
      <c r="A1264" s="21" t="str">
        <f t="shared" si="175"/>
        <v/>
      </c>
      <c r="B1264" s="152" t="str">
        <f>IF(AND(MONTH(E1264)='IN-NX'!$J$5,'IN-NX'!$D$7=(D1264&amp;"/"&amp;C1264)),"x","")</f>
        <v/>
      </c>
      <c r="C1264" s="149"/>
      <c r="D1264" s="149"/>
      <c r="E1264" s="45"/>
      <c r="F1264" s="40"/>
      <c r="G1264" s="16"/>
      <c r="H1264" s="154"/>
      <c r="I1264" s="35"/>
      <c r="J1264" s="12"/>
      <c r="K1264" s="12"/>
      <c r="L1264" s="12">
        <f t="shared" si="173"/>
        <v>0</v>
      </c>
      <c r="M1264" s="287"/>
      <c r="N1264" s="12">
        <f t="shared" si="174"/>
        <v>0</v>
      </c>
      <c r="O1264" s="12"/>
    </row>
    <row r="1265" spans="1:15">
      <c r="A1265" s="21" t="str">
        <f t="shared" si="175"/>
        <v/>
      </c>
      <c r="B1265" s="152" t="str">
        <f>IF(AND(MONTH(E1265)='IN-NX'!$J$5,'IN-NX'!$D$7=(D1265&amp;"/"&amp;C1265)),"x","")</f>
        <v/>
      </c>
      <c r="C1265" s="149"/>
      <c r="D1265" s="149"/>
      <c r="E1265" s="45"/>
      <c r="F1265" s="40"/>
      <c r="G1265" s="16"/>
      <c r="H1265" s="154"/>
      <c r="I1265" s="35"/>
      <c r="J1265" s="12"/>
      <c r="K1265" s="12"/>
      <c r="L1265" s="12">
        <f t="shared" ref="L1265:L1323" si="176">ROUND(J1265*K1265,0)</f>
        <v>0</v>
      </c>
      <c r="M1265" s="287"/>
      <c r="N1265" s="12">
        <f t="shared" ref="N1265:N1323" si="177">ROUND(J1265*M1265,0)</f>
        <v>0</v>
      </c>
      <c r="O1265" s="12"/>
    </row>
    <row r="1266" spans="1:15">
      <c r="A1266" s="21" t="str">
        <f t="shared" si="175"/>
        <v/>
      </c>
      <c r="B1266" s="152" t="str">
        <f>IF(AND(MONTH(E1266)='IN-NX'!$J$5,'IN-NX'!$D$7=(D1266&amp;"/"&amp;C1266)),"x","")</f>
        <v/>
      </c>
      <c r="C1266" s="149"/>
      <c r="D1266" s="149"/>
      <c r="E1266" s="45"/>
      <c r="F1266" s="40"/>
      <c r="G1266" s="16"/>
      <c r="H1266" s="154"/>
      <c r="I1266" s="35"/>
      <c r="J1266" s="12"/>
      <c r="K1266" s="12"/>
      <c r="L1266" s="12">
        <f t="shared" si="176"/>
        <v>0</v>
      </c>
      <c r="M1266" s="287"/>
      <c r="N1266" s="12">
        <f t="shared" si="177"/>
        <v>0</v>
      </c>
      <c r="O1266" s="12"/>
    </row>
    <row r="1267" spans="1:15">
      <c r="A1267" s="21" t="str">
        <f t="shared" si="175"/>
        <v/>
      </c>
      <c r="B1267" s="152" t="str">
        <f>IF(AND(MONTH(E1267)='IN-NX'!$J$5,'IN-NX'!$D$7=(D1267&amp;"/"&amp;C1267)),"x","")</f>
        <v/>
      </c>
      <c r="C1267" s="149"/>
      <c r="D1267" s="149"/>
      <c r="E1267" s="45"/>
      <c r="F1267" s="40"/>
      <c r="G1267" s="16"/>
      <c r="H1267" s="154"/>
      <c r="I1267" s="35"/>
      <c r="J1267" s="12"/>
      <c r="K1267" s="12"/>
      <c r="L1267" s="12">
        <f t="shared" si="176"/>
        <v>0</v>
      </c>
      <c r="M1267" s="287"/>
      <c r="N1267" s="12">
        <f t="shared" si="177"/>
        <v>0</v>
      </c>
      <c r="O1267" s="12"/>
    </row>
    <row r="1268" spans="1:15">
      <c r="A1268" s="21" t="str">
        <f t="shared" si="175"/>
        <v/>
      </c>
      <c r="B1268" s="152" t="str">
        <f>IF(AND(MONTH(E1268)='IN-NX'!$J$5,'IN-NX'!$D$7=(D1268&amp;"/"&amp;C1268)),"x","")</f>
        <v/>
      </c>
      <c r="C1268" s="149"/>
      <c r="D1268" s="149"/>
      <c r="E1268" s="45"/>
      <c r="F1268" s="40"/>
      <c r="G1268" s="16"/>
      <c r="H1268" s="154"/>
      <c r="I1268" s="35"/>
      <c r="J1268" s="12"/>
      <c r="K1268" s="12"/>
      <c r="L1268" s="12">
        <f t="shared" si="176"/>
        <v>0</v>
      </c>
      <c r="M1268" s="287"/>
      <c r="N1268" s="12">
        <f t="shared" si="177"/>
        <v>0</v>
      </c>
      <c r="O1268" s="12"/>
    </row>
    <row r="1269" spans="1:15">
      <c r="A1269" s="21" t="str">
        <f t="shared" si="175"/>
        <v/>
      </c>
      <c r="B1269" s="152" t="str">
        <f>IF(AND(MONTH(E1269)='IN-NX'!$J$5,'IN-NX'!$D$7=(D1269&amp;"/"&amp;C1269)),"x","")</f>
        <v/>
      </c>
      <c r="C1269" s="149"/>
      <c r="D1269" s="149"/>
      <c r="E1269" s="45"/>
      <c r="F1269" s="40"/>
      <c r="G1269" s="16"/>
      <c r="H1269" s="154"/>
      <c r="I1269" s="35"/>
      <c r="J1269" s="12"/>
      <c r="K1269" s="12"/>
      <c r="L1269" s="12">
        <f t="shared" si="176"/>
        <v>0</v>
      </c>
      <c r="M1269" s="287"/>
      <c r="N1269" s="12">
        <f t="shared" si="177"/>
        <v>0</v>
      </c>
      <c r="O1269" s="12"/>
    </row>
    <row r="1270" spans="1:15">
      <c r="A1270" s="21" t="str">
        <f t="shared" si="175"/>
        <v/>
      </c>
      <c r="B1270" s="152" t="str">
        <f>IF(AND(MONTH(E1270)='IN-NX'!$J$5,'IN-NX'!$D$7=(D1270&amp;"/"&amp;C1270)),"x","")</f>
        <v/>
      </c>
      <c r="C1270" s="149"/>
      <c r="D1270" s="149"/>
      <c r="E1270" s="45"/>
      <c r="F1270" s="40"/>
      <c r="G1270" s="16"/>
      <c r="H1270" s="154"/>
      <c r="I1270" s="35"/>
      <c r="J1270" s="12"/>
      <c r="K1270" s="12"/>
      <c r="L1270" s="12">
        <f t="shared" si="176"/>
        <v>0</v>
      </c>
      <c r="M1270" s="287"/>
      <c r="N1270" s="12">
        <f t="shared" si="177"/>
        <v>0</v>
      </c>
      <c r="O1270" s="12"/>
    </row>
    <row r="1271" spans="1:15">
      <c r="A1271" s="21" t="str">
        <f t="shared" si="175"/>
        <v/>
      </c>
      <c r="B1271" s="152" t="str">
        <f>IF(AND(MONTH(E1271)='IN-NX'!$J$5,'IN-NX'!$D$7=(D1271&amp;"/"&amp;C1271)),"x","")</f>
        <v/>
      </c>
      <c r="C1271" s="149"/>
      <c r="D1271" s="149"/>
      <c r="E1271" s="45"/>
      <c r="F1271" s="40"/>
      <c r="G1271" s="16"/>
      <c r="H1271" s="154"/>
      <c r="I1271" s="35"/>
      <c r="J1271" s="12"/>
      <c r="K1271" s="12"/>
      <c r="L1271" s="12">
        <f t="shared" si="176"/>
        <v>0</v>
      </c>
      <c r="M1271" s="287"/>
      <c r="N1271" s="12">
        <f t="shared" si="177"/>
        <v>0</v>
      </c>
      <c r="O1271" s="12"/>
    </row>
    <row r="1272" spans="1:15">
      <c r="A1272" s="21" t="str">
        <f t="shared" si="175"/>
        <v/>
      </c>
      <c r="B1272" s="152" t="str">
        <f>IF(AND(MONTH(E1272)='IN-NX'!$J$5,'IN-NX'!$D$7=(D1272&amp;"/"&amp;C1272)),"x","")</f>
        <v/>
      </c>
      <c r="C1272" s="149"/>
      <c r="D1272" s="149"/>
      <c r="E1272" s="45"/>
      <c r="F1272" s="40"/>
      <c r="G1272" s="16"/>
      <c r="H1272" s="154"/>
      <c r="I1272" s="35"/>
      <c r="J1272" s="12"/>
      <c r="K1272" s="12"/>
      <c r="L1272" s="12">
        <f t="shared" si="176"/>
        <v>0</v>
      </c>
      <c r="M1272" s="287"/>
      <c r="N1272" s="12">
        <f t="shared" si="177"/>
        <v>0</v>
      </c>
      <c r="O1272" s="12"/>
    </row>
    <row r="1273" spans="1:15">
      <c r="A1273" s="21" t="str">
        <f t="shared" si="175"/>
        <v/>
      </c>
      <c r="B1273" s="152" t="str">
        <f>IF(AND(MONTH(E1273)='IN-NX'!$J$5,'IN-NX'!$D$7=(D1273&amp;"/"&amp;C1273)),"x","")</f>
        <v/>
      </c>
      <c r="C1273" s="149"/>
      <c r="D1273" s="149"/>
      <c r="E1273" s="45"/>
      <c r="F1273" s="40"/>
      <c r="G1273" s="16"/>
      <c r="H1273" s="154"/>
      <c r="I1273" s="35"/>
      <c r="J1273" s="12"/>
      <c r="K1273" s="12"/>
      <c r="L1273" s="12">
        <f t="shared" si="176"/>
        <v>0</v>
      </c>
      <c r="M1273" s="287"/>
      <c r="N1273" s="12">
        <f t="shared" si="177"/>
        <v>0</v>
      </c>
      <c r="O1273" s="12"/>
    </row>
    <row r="1274" spans="1:15">
      <c r="A1274" s="21" t="str">
        <f t="shared" si="175"/>
        <v/>
      </c>
      <c r="B1274" s="152" t="str">
        <f>IF(AND(MONTH(E1274)='IN-NX'!$J$5,'IN-NX'!$D$7=(D1274&amp;"/"&amp;C1274)),"x","")</f>
        <v/>
      </c>
      <c r="C1274" s="149"/>
      <c r="D1274" s="149"/>
      <c r="E1274" s="45"/>
      <c r="F1274" s="40"/>
      <c r="G1274" s="16"/>
      <c r="H1274" s="154"/>
      <c r="I1274" s="35"/>
      <c r="J1274" s="12"/>
      <c r="K1274" s="12"/>
      <c r="L1274" s="12">
        <f t="shared" si="176"/>
        <v>0</v>
      </c>
      <c r="M1274" s="287"/>
      <c r="N1274" s="12">
        <f t="shared" si="177"/>
        <v>0</v>
      </c>
      <c r="O1274" s="12"/>
    </row>
    <row r="1275" spans="1:15">
      <c r="A1275" s="21" t="str">
        <f t="shared" si="175"/>
        <v/>
      </c>
      <c r="B1275" s="152" t="str">
        <f>IF(AND(MONTH(E1275)='IN-NX'!$J$5,'IN-NX'!$D$7=(D1275&amp;"/"&amp;C1275)),"x","")</f>
        <v/>
      </c>
      <c r="C1275" s="149"/>
      <c r="D1275" s="149"/>
      <c r="E1275" s="45"/>
      <c r="F1275" s="40"/>
      <c r="G1275" s="16"/>
      <c r="H1275" s="154"/>
      <c r="I1275" s="35"/>
      <c r="J1275" s="12"/>
      <c r="K1275" s="12"/>
      <c r="L1275" s="12">
        <f t="shared" si="176"/>
        <v>0</v>
      </c>
      <c r="M1275" s="287"/>
      <c r="N1275" s="12">
        <f t="shared" si="177"/>
        <v>0</v>
      </c>
      <c r="O1275" s="12"/>
    </row>
    <row r="1276" spans="1:15">
      <c r="A1276" s="21" t="str">
        <f t="shared" si="175"/>
        <v/>
      </c>
      <c r="B1276" s="152" t="str">
        <f>IF(AND(MONTH(E1276)='IN-NX'!$J$5,'IN-NX'!$D$7=(D1276&amp;"/"&amp;C1276)),"x","")</f>
        <v/>
      </c>
      <c r="C1276" s="149"/>
      <c r="D1276" s="149"/>
      <c r="E1276" s="45"/>
      <c r="F1276" s="40"/>
      <c r="G1276" s="16"/>
      <c r="H1276" s="154"/>
      <c r="I1276" s="35"/>
      <c r="J1276" s="12"/>
      <c r="K1276" s="12"/>
      <c r="L1276" s="12">
        <f t="shared" si="176"/>
        <v>0</v>
      </c>
      <c r="M1276" s="287"/>
      <c r="N1276" s="12">
        <f t="shared" si="177"/>
        <v>0</v>
      </c>
      <c r="O1276" s="12"/>
    </row>
    <row r="1277" spans="1:15">
      <c r="A1277" s="21" t="str">
        <f t="shared" si="175"/>
        <v/>
      </c>
      <c r="B1277" s="152" t="str">
        <f>IF(AND(MONTH(E1277)='IN-NX'!$J$5,'IN-NX'!$D$7=(D1277&amp;"/"&amp;C1277)),"x","")</f>
        <v/>
      </c>
      <c r="C1277" s="149"/>
      <c r="D1277" s="149"/>
      <c r="E1277" s="45"/>
      <c r="F1277" s="40"/>
      <c r="G1277" s="16"/>
      <c r="H1277" s="154"/>
      <c r="I1277" s="35"/>
      <c r="J1277" s="12"/>
      <c r="K1277" s="12"/>
      <c r="L1277" s="12">
        <f t="shared" si="176"/>
        <v>0</v>
      </c>
      <c r="M1277" s="287"/>
      <c r="N1277" s="12">
        <f t="shared" si="177"/>
        <v>0</v>
      </c>
      <c r="O1277" s="12"/>
    </row>
    <row r="1278" spans="1:15">
      <c r="A1278" s="21" t="str">
        <f t="shared" si="175"/>
        <v/>
      </c>
      <c r="B1278" s="152" t="str">
        <f>IF(AND(MONTH(E1278)='IN-NX'!$J$5,'IN-NX'!$D$7=(D1278&amp;"/"&amp;C1278)),"x","")</f>
        <v/>
      </c>
      <c r="C1278" s="149"/>
      <c r="D1278" s="149"/>
      <c r="E1278" s="45"/>
      <c r="F1278" s="40"/>
      <c r="G1278" s="16"/>
      <c r="H1278" s="154"/>
      <c r="I1278" s="35"/>
      <c r="J1278" s="12"/>
      <c r="K1278" s="12"/>
      <c r="L1278" s="12">
        <f t="shared" si="176"/>
        <v>0</v>
      </c>
      <c r="M1278" s="287"/>
      <c r="N1278" s="12">
        <f t="shared" si="177"/>
        <v>0</v>
      </c>
      <c r="O1278" s="12"/>
    </row>
    <row r="1279" spans="1:15">
      <c r="A1279" s="21" t="str">
        <f t="shared" si="175"/>
        <v/>
      </c>
      <c r="B1279" s="152" t="str">
        <f>IF(AND(MONTH(E1279)='IN-NX'!$J$5,'IN-NX'!$D$7=(D1279&amp;"/"&amp;C1279)),"x","")</f>
        <v/>
      </c>
      <c r="C1279" s="149"/>
      <c r="D1279" s="149"/>
      <c r="E1279" s="45"/>
      <c r="F1279" s="40"/>
      <c r="G1279" s="16"/>
      <c r="H1279" s="154"/>
      <c r="I1279" s="35"/>
      <c r="J1279" s="12"/>
      <c r="K1279" s="12"/>
      <c r="L1279" s="12">
        <f t="shared" si="176"/>
        <v>0</v>
      </c>
      <c r="M1279" s="287"/>
      <c r="N1279" s="12">
        <f t="shared" si="177"/>
        <v>0</v>
      </c>
      <c r="O1279" s="12"/>
    </row>
    <row r="1280" spans="1:15">
      <c r="A1280" s="21" t="str">
        <f t="shared" si="175"/>
        <v/>
      </c>
      <c r="B1280" s="152" t="str">
        <f>IF(AND(MONTH(E1280)='IN-NX'!$J$5,'IN-NX'!$D$7=(D1280&amp;"/"&amp;C1280)),"x","")</f>
        <v/>
      </c>
      <c r="C1280" s="149"/>
      <c r="D1280" s="149"/>
      <c r="E1280" s="45"/>
      <c r="F1280" s="40"/>
      <c r="G1280" s="16"/>
      <c r="H1280" s="154"/>
      <c r="I1280" s="35"/>
      <c r="J1280" s="12"/>
      <c r="K1280" s="12"/>
      <c r="L1280" s="12">
        <f t="shared" si="176"/>
        <v>0</v>
      </c>
      <c r="M1280" s="287"/>
      <c r="N1280" s="12">
        <f t="shared" si="177"/>
        <v>0</v>
      </c>
      <c r="O1280" s="12"/>
    </row>
    <row r="1281" spans="1:15">
      <c r="A1281" s="21" t="str">
        <f t="shared" si="175"/>
        <v/>
      </c>
      <c r="B1281" s="152" t="str">
        <f>IF(AND(MONTH(E1281)='IN-NX'!$J$5,'IN-NX'!$D$7=(D1281&amp;"/"&amp;C1281)),"x","")</f>
        <v/>
      </c>
      <c r="C1281" s="149"/>
      <c r="D1281" s="149"/>
      <c r="E1281" s="45"/>
      <c r="F1281" s="40"/>
      <c r="G1281" s="16"/>
      <c r="H1281" s="154"/>
      <c r="I1281" s="35"/>
      <c r="J1281" s="12"/>
      <c r="K1281" s="12"/>
      <c r="L1281" s="12">
        <f t="shared" si="176"/>
        <v>0</v>
      </c>
      <c r="M1281" s="287"/>
      <c r="N1281" s="12">
        <f t="shared" si="177"/>
        <v>0</v>
      </c>
      <c r="O1281" s="12"/>
    </row>
    <row r="1282" spans="1:15">
      <c r="A1282" s="21" t="str">
        <f t="shared" si="175"/>
        <v/>
      </c>
      <c r="B1282" s="152" t="str">
        <f>IF(AND(MONTH(E1282)='IN-NX'!$J$5,'IN-NX'!$D$7=(D1282&amp;"/"&amp;C1282)),"x","")</f>
        <v/>
      </c>
      <c r="C1282" s="149"/>
      <c r="D1282" s="149"/>
      <c r="E1282" s="45"/>
      <c r="F1282" s="40"/>
      <c r="G1282" s="16"/>
      <c r="H1282" s="154"/>
      <c r="I1282" s="35"/>
      <c r="J1282" s="12"/>
      <c r="K1282" s="12"/>
      <c r="L1282" s="12">
        <f t="shared" si="176"/>
        <v>0</v>
      </c>
      <c r="M1282" s="287"/>
      <c r="N1282" s="12">
        <f t="shared" si="177"/>
        <v>0</v>
      </c>
      <c r="O1282" s="12"/>
    </row>
    <row r="1283" spans="1:15">
      <c r="A1283" s="21" t="str">
        <f t="shared" si="175"/>
        <v/>
      </c>
      <c r="B1283" s="152" t="str">
        <f>IF(AND(MONTH(E1283)='IN-NX'!$J$5,'IN-NX'!$D$7=(D1283&amp;"/"&amp;C1283)),"x","")</f>
        <v/>
      </c>
      <c r="C1283" s="149"/>
      <c r="D1283" s="149"/>
      <c r="E1283" s="45"/>
      <c r="F1283" s="40"/>
      <c r="G1283" s="16"/>
      <c r="H1283" s="154"/>
      <c r="I1283" s="35"/>
      <c r="J1283" s="12"/>
      <c r="K1283" s="12"/>
      <c r="L1283" s="12">
        <f t="shared" si="176"/>
        <v>0</v>
      </c>
      <c r="M1283" s="287"/>
      <c r="N1283" s="12">
        <f t="shared" si="177"/>
        <v>0</v>
      </c>
      <c r="O1283" s="12"/>
    </row>
    <row r="1284" spans="1:15">
      <c r="A1284" s="21" t="str">
        <f t="shared" si="175"/>
        <v/>
      </c>
      <c r="B1284" s="152" t="str">
        <f>IF(AND(MONTH(E1284)='IN-NX'!$J$5,'IN-NX'!$D$7=(D1284&amp;"/"&amp;C1284)),"x","")</f>
        <v/>
      </c>
      <c r="C1284" s="149"/>
      <c r="D1284" s="149"/>
      <c r="E1284" s="45"/>
      <c r="F1284" s="40"/>
      <c r="G1284" s="16"/>
      <c r="H1284" s="154"/>
      <c r="I1284" s="35"/>
      <c r="J1284" s="12"/>
      <c r="K1284" s="12"/>
      <c r="L1284" s="12">
        <f t="shared" si="176"/>
        <v>0</v>
      </c>
      <c r="M1284" s="287"/>
      <c r="N1284" s="12">
        <f t="shared" si="177"/>
        <v>0</v>
      </c>
      <c r="O1284" s="12"/>
    </row>
    <row r="1285" spans="1:15">
      <c r="A1285" s="21" t="str">
        <f t="shared" si="175"/>
        <v/>
      </c>
      <c r="B1285" s="152" t="str">
        <f>IF(AND(MONTH(E1285)='IN-NX'!$J$5,'IN-NX'!$D$7=(D1285&amp;"/"&amp;C1285)),"x","")</f>
        <v/>
      </c>
      <c r="C1285" s="149"/>
      <c r="D1285" s="149"/>
      <c r="E1285" s="45"/>
      <c r="F1285" s="40"/>
      <c r="G1285" s="16"/>
      <c r="H1285" s="154"/>
      <c r="I1285" s="35"/>
      <c r="J1285" s="12"/>
      <c r="K1285" s="12"/>
      <c r="L1285" s="12">
        <f t="shared" si="176"/>
        <v>0</v>
      </c>
      <c r="M1285" s="287"/>
      <c r="N1285" s="12">
        <f t="shared" si="177"/>
        <v>0</v>
      </c>
      <c r="O1285" s="12"/>
    </row>
    <row r="1286" spans="1:15">
      <c r="A1286" s="21" t="str">
        <f t="shared" si="175"/>
        <v/>
      </c>
      <c r="B1286" s="152" t="str">
        <f>IF(AND(MONTH(E1286)='IN-NX'!$J$5,'IN-NX'!$D$7=(D1286&amp;"/"&amp;C1286)),"x","")</f>
        <v/>
      </c>
      <c r="C1286" s="149"/>
      <c r="D1286" s="149"/>
      <c r="E1286" s="45"/>
      <c r="F1286" s="40"/>
      <c r="G1286" s="16"/>
      <c r="H1286" s="154"/>
      <c r="I1286" s="35"/>
      <c r="J1286" s="12"/>
      <c r="K1286" s="12"/>
      <c r="L1286" s="12">
        <f t="shared" si="176"/>
        <v>0</v>
      </c>
      <c r="M1286" s="287"/>
      <c r="N1286" s="12">
        <f t="shared" si="177"/>
        <v>0</v>
      </c>
      <c r="O1286" s="12"/>
    </row>
    <row r="1287" spans="1:15">
      <c r="A1287" s="21" t="str">
        <f t="shared" si="175"/>
        <v/>
      </c>
      <c r="B1287" s="152" t="str">
        <f>IF(AND(MONTH(E1287)='IN-NX'!$J$5,'IN-NX'!$D$7=(D1287&amp;"/"&amp;C1287)),"x","")</f>
        <v/>
      </c>
      <c r="C1287" s="149"/>
      <c r="D1287" s="149"/>
      <c r="E1287" s="45"/>
      <c r="F1287" s="40"/>
      <c r="G1287" s="16"/>
      <c r="H1287" s="154"/>
      <c r="I1287" s="35"/>
      <c r="J1287" s="12"/>
      <c r="K1287" s="12"/>
      <c r="L1287" s="12">
        <f t="shared" si="176"/>
        <v>0</v>
      </c>
      <c r="M1287" s="287"/>
      <c r="N1287" s="12">
        <f t="shared" si="177"/>
        <v>0</v>
      </c>
      <c r="O1287" s="12"/>
    </row>
    <row r="1288" spans="1:15">
      <c r="A1288" s="21" t="str">
        <f t="shared" si="175"/>
        <v/>
      </c>
      <c r="B1288" s="152" t="str">
        <f>IF(AND(MONTH(E1288)='IN-NX'!$J$5,'IN-NX'!$D$7=(D1288&amp;"/"&amp;C1288)),"x","")</f>
        <v/>
      </c>
      <c r="C1288" s="149"/>
      <c r="D1288" s="149"/>
      <c r="E1288" s="45"/>
      <c r="F1288" s="40"/>
      <c r="G1288" s="16"/>
      <c r="H1288" s="154"/>
      <c r="I1288" s="35"/>
      <c r="J1288" s="12"/>
      <c r="K1288" s="12"/>
      <c r="L1288" s="12">
        <f t="shared" si="176"/>
        <v>0</v>
      </c>
      <c r="M1288" s="287"/>
      <c r="N1288" s="12">
        <f t="shared" si="177"/>
        <v>0</v>
      </c>
      <c r="O1288" s="12"/>
    </row>
    <row r="1289" spans="1:15">
      <c r="A1289" s="21" t="str">
        <f t="shared" si="175"/>
        <v/>
      </c>
      <c r="B1289" s="152" t="str">
        <f>IF(AND(MONTH(E1289)='IN-NX'!$J$5,'IN-NX'!$D$7=(D1289&amp;"/"&amp;C1289)),"x","")</f>
        <v/>
      </c>
      <c r="C1289" s="149"/>
      <c r="D1289" s="149"/>
      <c r="E1289" s="45"/>
      <c r="F1289" s="40"/>
      <c r="G1289" s="16"/>
      <c r="H1289" s="154"/>
      <c r="I1289" s="35"/>
      <c r="J1289" s="12"/>
      <c r="K1289" s="12"/>
      <c r="L1289" s="12">
        <f t="shared" si="176"/>
        <v>0</v>
      </c>
      <c r="M1289" s="287"/>
      <c r="N1289" s="12">
        <f t="shared" si="177"/>
        <v>0</v>
      </c>
      <c r="O1289" s="12"/>
    </row>
    <row r="1290" spans="1:15">
      <c r="A1290" s="21" t="str">
        <f t="shared" si="175"/>
        <v/>
      </c>
      <c r="B1290" s="152" t="str">
        <f>IF(AND(MONTH(E1290)='IN-NX'!$J$5,'IN-NX'!$D$7=(D1290&amp;"/"&amp;C1290)),"x","")</f>
        <v/>
      </c>
      <c r="C1290" s="149"/>
      <c r="D1290" s="149"/>
      <c r="E1290" s="45"/>
      <c r="F1290" s="40"/>
      <c r="G1290" s="16"/>
      <c r="H1290" s="154"/>
      <c r="I1290" s="35"/>
      <c r="J1290" s="12"/>
      <c r="K1290" s="12"/>
      <c r="L1290" s="12">
        <f t="shared" si="176"/>
        <v>0</v>
      </c>
      <c r="M1290" s="287"/>
      <c r="N1290" s="12">
        <f t="shared" si="177"/>
        <v>0</v>
      </c>
      <c r="O1290" s="12"/>
    </row>
    <row r="1291" spans="1:15">
      <c r="A1291" s="21" t="str">
        <f t="shared" si="175"/>
        <v/>
      </c>
      <c r="B1291" s="152" t="str">
        <f>IF(AND(MONTH(E1291)='IN-NX'!$J$5,'IN-NX'!$D$7=(D1291&amp;"/"&amp;C1291)),"x","")</f>
        <v/>
      </c>
      <c r="C1291" s="149"/>
      <c r="D1291" s="149"/>
      <c r="E1291" s="45"/>
      <c r="F1291" s="40"/>
      <c r="G1291" s="16"/>
      <c r="H1291" s="154"/>
      <c r="I1291" s="35"/>
      <c r="J1291" s="12"/>
      <c r="K1291" s="12"/>
      <c r="L1291" s="12">
        <f t="shared" si="176"/>
        <v>0</v>
      </c>
      <c r="M1291" s="287"/>
      <c r="N1291" s="12">
        <f t="shared" si="177"/>
        <v>0</v>
      </c>
      <c r="O1291" s="12"/>
    </row>
    <row r="1292" spans="1:15">
      <c r="A1292" s="21" t="str">
        <f t="shared" si="175"/>
        <v/>
      </c>
      <c r="B1292" s="152" t="str">
        <f>IF(AND(MONTH(E1292)='IN-NX'!$J$5,'IN-NX'!$D$7=(D1292&amp;"/"&amp;C1292)),"x","")</f>
        <v/>
      </c>
      <c r="C1292" s="149"/>
      <c r="D1292" s="149"/>
      <c r="E1292" s="45"/>
      <c r="F1292" s="40"/>
      <c r="G1292" s="16"/>
      <c r="H1292" s="154"/>
      <c r="I1292" s="35"/>
      <c r="J1292" s="12"/>
      <c r="K1292" s="12"/>
      <c r="L1292" s="12">
        <f t="shared" si="176"/>
        <v>0</v>
      </c>
      <c r="M1292" s="287"/>
      <c r="N1292" s="12">
        <f t="shared" si="177"/>
        <v>0</v>
      </c>
      <c r="O1292" s="12"/>
    </row>
    <row r="1293" spans="1:15">
      <c r="A1293" s="21" t="str">
        <f t="shared" si="175"/>
        <v/>
      </c>
      <c r="B1293" s="152" t="str">
        <f>IF(AND(MONTH(E1293)='IN-NX'!$J$5,'IN-NX'!$D$7=(D1293&amp;"/"&amp;C1293)),"x","")</f>
        <v/>
      </c>
      <c r="C1293" s="149"/>
      <c r="D1293" s="149"/>
      <c r="E1293" s="45"/>
      <c r="F1293" s="40"/>
      <c r="G1293" s="16"/>
      <c r="H1293" s="154"/>
      <c r="I1293" s="35"/>
      <c r="J1293" s="12"/>
      <c r="K1293" s="12"/>
      <c r="L1293" s="12">
        <f t="shared" si="176"/>
        <v>0</v>
      </c>
      <c r="M1293" s="287"/>
      <c r="N1293" s="12">
        <f t="shared" si="177"/>
        <v>0</v>
      </c>
      <c r="O1293" s="12"/>
    </row>
    <row r="1294" spans="1:15">
      <c r="A1294" s="21" t="str">
        <f t="shared" si="175"/>
        <v/>
      </c>
      <c r="B1294" s="152" t="str">
        <f>IF(AND(MONTH(E1294)='IN-NX'!$J$5,'IN-NX'!$D$7=(D1294&amp;"/"&amp;C1294)),"x","")</f>
        <v/>
      </c>
      <c r="C1294" s="149"/>
      <c r="D1294" s="149"/>
      <c r="E1294" s="45"/>
      <c r="F1294" s="40"/>
      <c r="G1294" s="16"/>
      <c r="H1294" s="154"/>
      <c r="I1294" s="35"/>
      <c r="J1294" s="12"/>
      <c r="K1294" s="12"/>
      <c r="L1294" s="12">
        <f t="shared" si="176"/>
        <v>0</v>
      </c>
      <c r="M1294" s="287"/>
      <c r="N1294" s="12">
        <f t="shared" si="177"/>
        <v>0</v>
      </c>
      <c r="O1294" s="12"/>
    </row>
    <row r="1295" spans="1:15">
      <c r="A1295" s="21" t="str">
        <f t="shared" si="175"/>
        <v/>
      </c>
      <c r="B1295" s="152" t="str">
        <f>IF(AND(MONTH(E1295)='IN-NX'!$J$5,'IN-NX'!$D$7=(D1295&amp;"/"&amp;C1295)),"x","")</f>
        <v/>
      </c>
      <c r="C1295" s="149"/>
      <c r="D1295" s="149"/>
      <c r="E1295" s="45"/>
      <c r="F1295" s="40"/>
      <c r="G1295" s="16"/>
      <c r="H1295" s="154"/>
      <c r="I1295" s="35"/>
      <c r="J1295" s="12"/>
      <c r="K1295" s="12"/>
      <c r="L1295" s="12">
        <f t="shared" si="176"/>
        <v>0</v>
      </c>
      <c r="M1295" s="287"/>
      <c r="N1295" s="12">
        <f t="shared" si="177"/>
        <v>0</v>
      </c>
      <c r="O1295" s="12"/>
    </row>
    <row r="1296" spans="1:15">
      <c r="A1296" s="21" t="str">
        <f t="shared" si="175"/>
        <v/>
      </c>
      <c r="B1296" s="152" t="str">
        <f>IF(AND(MONTH(E1296)='IN-NX'!$J$5,'IN-NX'!$D$7=(D1296&amp;"/"&amp;C1296)),"x","")</f>
        <v/>
      </c>
      <c r="C1296" s="149"/>
      <c r="D1296" s="149"/>
      <c r="E1296" s="45"/>
      <c r="F1296" s="40"/>
      <c r="G1296" s="16"/>
      <c r="H1296" s="154"/>
      <c r="I1296" s="35"/>
      <c r="J1296" s="12"/>
      <c r="K1296" s="12"/>
      <c r="L1296" s="12">
        <f t="shared" si="176"/>
        <v>0</v>
      </c>
      <c r="M1296" s="287"/>
      <c r="N1296" s="12">
        <f t="shared" si="177"/>
        <v>0</v>
      </c>
      <c r="O1296" s="12"/>
    </row>
    <row r="1297" spans="1:15">
      <c r="A1297" s="21" t="str">
        <f t="shared" si="175"/>
        <v/>
      </c>
      <c r="B1297" s="152" t="str">
        <f>IF(AND(MONTH(E1297)='IN-NX'!$J$5,'IN-NX'!$D$7=(D1297&amp;"/"&amp;C1297)),"x","")</f>
        <v/>
      </c>
      <c r="C1297" s="149"/>
      <c r="D1297" s="149"/>
      <c r="E1297" s="45"/>
      <c r="F1297" s="40"/>
      <c r="G1297" s="16"/>
      <c r="H1297" s="154"/>
      <c r="I1297" s="35"/>
      <c r="J1297" s="12"/>
      <c r="K1297" s="12"/>
      <c r="L1297" s="12">
        <f t="shared" si="176"/>
        <v>0</v>
      </c>
      <c r="M1297" s="287"/>
      <c r="N1297" s="12">
        <f t="shared" si="177"/>
        <v>0</v>
      </c>
      <c r="O1297" s="12"/>
    </row>
    <row r="1298" spans="1:15">
      <c r="A1298" s="21" t="str">
        <f t="shared" si="175"/>
        <v/>
      </c>
      <c r="B1298" s="152" t="str">
        <f>IF(AND(MONTH(E1298)='IN-NX'!$J$5,'IN-NX'!$D$7=(D1298&amp;"/"&amp;C1298)),"x","")</f>
        <v/>
      </c>
      <c r="C1298" s="149"/>
      <c r="D1298" s="149"/>
      <c r="E1298" s="45"/>
      <c r="F1298" s="40"/>
      <c r="G1298" s="16"/>
      <c r="H1298" s="154"/>
      <c r="I1298" s="35"/>
      <c r="J1298" s="12"/>
      <c r="K1298" s="12"/>
      <c r="L1298" s="12">
        <f t="shared" si="176"/>
        <v>0</v>
      </c>
      <c r="M1298" s="287"/>
      <c r="N1298" s="12">
        <f t="shared" si="177"/>
        <v>0</v>
      </c>
      <c r="O1298" s="12"/>
    </row>
    <row r="1299" spans="1:15">
      <c r="A1299" s="21" t="str">
        <f t="shared" si="175"/>
        <v/>
      </c>
      <c r="B1299" s="152" t="str">
        <f>IF(AND(MONTH(E1299)='IN-NX'!$J$5,'IN-NX'!$D$7=(D1299&amp;"/"&amp;C1299)),"x","")</f>
        <v/>
      </c>
      <c r="C1299" s="149"/>
      <c r="D1299" s="149"/>
      <c r="E1299" s="45"/>
      <c r="F1299" s="40"/>
      <c r="G1299" s="16"/>
      <c r="H1299" s="154"/>
      <c r="I1299" s="35"/>
      <c r="J1299" s="12"/>
      <c r="K1299" s="12"/>
      <c r="L1299" s="12">
        <f t="shared" si="176"/>
        <v>0</v>
      </c>
      <c r="M1299" s="287"/>
      <c r="N1299" s="12">
        <f t="shared" si="177"/>
        <v>0</v>
      </c>
      <c r="O1299" s="12"/>
    </row>
    <row r="1300" spans="1:15">
      <c r="A1300" s="21" t="str">
        <f t="shared" si="175"/>
        <v/>
      </c>
      <c r="B1300" s="152" t="str">
        <f>IF(AND(MONTH(E1300)='IN-NX'!$J$5,'IN-NX'!$D$7=(D1300&amp;"/"&amp;C1300)),"x","")</f>
        <v/>
      </c>
      <c r="C1300" s="149"/>
      <c r="D1300" s="149"/>
      <c r="E1300" s="45"/>
      <c r="F1300" s="40"/>
      <c r="G1300" s="16"/>
      <c r="H1300" s="154"/>
      <c r="I1300" s="35"/>
      <c r="J1300" s="12"/>
      <c r="K1300" s="12"/>
      <c r="L1300" s="12">
        <f t="shared" si="176"/>
        <v>0</v>
      </c>
      <c r="M1300" s="287"/>
      <c r="N1300" s="12">
        <f t="shared" si="177"/>
        <v>0</v>
      </c>
      <c r="O1300" s="12"/>
    </row>
    <row r="1301" spans="1:15">
      <c r="A1301" s="21" t="str">
        <f t="shared" si="175"/>
        <v/>
      </c>
      <c r="B1301" s="152" t="str">
        <f>IF(AND(MONTH(E1301)='IN-NX'!$J$5,'IN-NX'!$D$7=(D1301&amp;"/"&amp;C1301)),"x","")</f>
        <v/>
      </c>
      <c r="C1301" s="149"/>
      <c r="D1301" s="149"/>
      <c r="E1301" s="45"/>
      <c r="F1301" s="40"/>
      <c r="G1301" s="16"/>
      <c r="H1301" s="154"/>
      <c r="I1301" s="35"/>
      <c r="J1301" s="12"/>
      <c r="K1301" s="12"/>
      <c r="L1301" s="12">
        <f t="shared" si="176"/>
        <v>0</v>
      </c>
      <c r="M1301" s="287"/>
      <c r="N1301" s="12">
        <f t="shared" si="177"/>
        <v>0</v>
      </c>
      <c r="O1301" s="12"/>
    </row>
    <row r="1302" spans="1:15">
      <c r="A1302" s="21" t="str">
        <f t="shared" si="175"/>
        <v/>
      </c>
      <c r="B1302" s="152" t="str">
        <f>IF(AND(MONTH(E1302)='IN-NX'!$J$5,'IN-NX'!$D$7=(D1302&amp;"/"&amp;C1302)),"x","")</f>
        <v/>
      </c>
      <c r="C1302" s="149"/>
      <c r="D1302" s="149"/>
      <c r="E1302" s="45"/>
      <c r="F1302" s="40"/>
      <c r="G1302" s="16"/>
      <c r="H1302" s="154"/>
      <c r="I1302" s="35"/>
      <c r="J1302" s="12"/>
      <c r="K1302" s="12"/>
      <c r="L1302" s="12">
        <f t="shared" si="176"/>
        <v>0</v>
      </c>
      <c r="M1302" s="287"/>
      <c r="N1302" s="12">
        <f t="shared" si="177"/>
        <v>0</v>
      </c>
      <c r="O1302" s="12"/>
    </row>
    <row r="1303" spans="1:15">
      <c r="A1303" s="21" t="str">
        <f t="shared" si="175"/>
        <v/>
      </c>
      <c r="B1303" s="152" t="str">
        <f>IF(AND(MONTH(E1303)='IN-NX'!$J$5,'IN-NX'!$D$7=(D1303&amp;"/"&amp;C1303)),"x","")</f>
        <v/>
      </c>
      <c r="C1303" s="149"/>
      <c r="D1303" s="149"/>
      <c r="E1303" s="45"/>
      <c r="F1303" s="40"/>
      <c r="G1303" s="16"/>
      <c r="H1303" s="154"/>
      <c r="I1303" s="35"/>
      <c r="J1303" s="12"/>
      <c r="K1303" s="12"/>
      <c r="L1303" s="12">
        <f t="shared" si="176"/>
        <v>0</v>
      </c>
      <c r="M1303" s="287"/>
      <c r="N1303" s="12">
        <f t="shared" si="177"/>
        <v>0</v>
      </c>
      <c r="O1303" s="12"/>
    </row>
    <row r="1304" spans="1:15">
      <c r="A1304" s="21" t="str">
        <f t="shared" si="175"/>
        <v/>
      </c>
      <c r="B1304" s="152" t="str">
        <f>IF(AND(MONTH(E1304)='IN-NX'!$J$5,'IN-NX'!$D$7=(D1304&amp;"/"&amp;C1304)),"x","")</f>
        <v/>
      </c>
      <c r="C1304" s="149"/>
      <c r="D1304" s="149"/>
      <c r="E1304" s="45"/>
      <c r="F1304" s="40"/>
      <c r="G1304" s="16"/>
      <c r="H1304" s="154"/>
      <c r="I1304" s="35"/>
      <c r="J1304" s="12"/>
      <c r="K1304" s="12"/>
      <c r="L1304" s="12">
        <f t="shared" si="176"/>
        <v>0</v>
      </c>
      <c r="M1304" s="287"/>
      <c r="N1304" s="12">
        <f t="shared" si="177"/>
        <v>0</v>
      </c>
      <c r="O1304" s="12"/>
    </row>
    <row r="1305" spans="1:15">
      <c r="A1305" s="21" t="str">
        <f t="shared" si="175"/>
        <v/>
      </c>
      <c r="B1305" s="152" t="str">
        <f>IF(AND(MONTH(E1305)='IN-NX'!$J$5,'IN-NX'!$D$7=(D1305&amp;"/"&amp;C1305)),"x","")</f>
        <v/>
      </c>
      <c r="C1305" s="149"/>
      <c r="D1305" s="149"/>
      <c r="E1305" s="45"/>
      <c r="F1305" s="40"/>
      <c r="G1305" s="16"/>
      <c r="H1305" s="154"/>
      <c r="I1305" s="35"/>
      <c r="J1305" s="12"/>
      <c r="K1305" s="12"/>
      <c r="L1305" s="12">
        <f t="shared" si="176"/>
        <v>0</v>
      </c>
      <c r="M1305" s="287"/>
      <c r="N1305" s="12">
        <f t="shared" si="177"/>
        <v>0</v>
      </c>
      <c r="O1305" s="12"/>
    </row>
    <row r="1306" spans="1:15">
      <c r="A1306" s="21" t="str">
        <f t="shared" si="175"/>
        <v/>
      </c>
      <c r="B1306" s="152" t="str">
        <f>IF(AND(MONTH(E1306)='IN-NX'!$J$5,'IN-NX'!$D$7=(D1306&amp;"/"&amp;C1306)),"x","")</f>
        <v/>
      </c>
      <c r="C1306" s="149"/>
      <c r="D1306" s="149"/>
      <c r="E1306" s="45"/>
      <c r="F1306" s="40"/>
      <c r="G1306" s="16"/>
      <c r="H1306" s="154"/>
      <c r="I1306" s="35"/>
      <c r="J1306" s="12"/>
      <c r="K1306" s="12"/>
      <c r="L1306" s="12">
        <f t="shared" si="176"/>
        <v>0</v>
      </c>
      <c r="M1306" s="287"/>
      <c r="N1306" s="12">
        <f t="shared" si="177"/>
        <v>0</v>
      </c>
      <c r="O1306" s="12"/>
    </row>
    <row r="1307" spans="1:15">
      <c r="A1307" s="21" t="str">
        <f t="shared" si="175"/>
        <v/>
      </c>
      <c r="B1307" s="152" t="str">
        <f>IF(AND(MONTH(E1307)='IN-NX'!$J$5,'IN-NX'!$D$7=(D1307&amp;"/"&amp;C1307)),"x","")</f>
        <v/>
      </c>
      <c r="C1307" s="149"/>
      <c r="D1307" s="149"/>
      <c r="E1307" s="45"/>
      <c r="F1307" s="40"/>
      <c r="G1307" s="16"/>
      <c r="H1307" s="154"/>
      <c r="I1307" s="35"/>
      <c r="J1307" s="12"/>
      <c r="K1307" s="12"/>
      <c r="L1307" s="12">
        <f t="shared" si="176"/>
        <v>0</v>
      </c>
      <c r="M1307" s="287"/>
      <c r="N1307" s="12">
        <f t="shared" si="177"/>
        <v>0</v>
      </c>
      <c r="O1307" s="12"/>
    </row>
    <row r="1308" spans="1:15">
      <c r="A1308" s="21" t="str">
        <f t="shared" si="175"/>
        <v/>
      </c>
      <c r="B1308" s="152" t="str">
        <f>IF(AND(MONTH(E1308)='IN-NX'!$J$5,'IN-NX'!$D$7=(D1308&amp;"/"&amp;C1308)),"x","")</f>
        <v/>
      </c>
      <c r="C1308" s="149"/>
      <c r="D1308" s="149"/>
      <c r="E1308" s="45"/>
      <c r="F1308" s="40"/>
      <c r="G1308" s="16"/>
      <c r="H1308" s="154"/>
      <c r="I1308" s="35"/>
      <c r="J1308" s="12"/>
      <c r="K1308" s="12"/>
      <c r="L1308" s="12">
        <f t="shared" si="176"/>
        <v>0</v>
      </c>
      <c r="M1308" s="287"/>
      <c r="N1308" s="12">
        <f t="shared" si="177"/>
        <v>0</v>
      </c>
      <c r="O1308" s="12"/>
    </row>
    <row r="1309" spans="1:15">
      <c r="A1309" s="21" t="str">
        <f t="shared" si="175"/>
        <v/>
      </c>
      <c r="B1309" s="152" t="str">
        <f>IF(AND(MONTH(E1309)='IN-NX'!$J$5,'IN-NX'!$D$7=(D1309&amp;"/"&amp;C1309)),"x","")</f>
        <v/>
      </c>
      <c r="C1309" s="149"/>
      <c r="D1309" s="149"/>
      <c r="E1309" s="45"/>
      <c r="F1309" s="40"/>
      <c r="G1309" s="16"/>
      <c r="H1309" s="154"/>
      <c r="I1309" s="35"/>
      <c r="J1309" s="12"/>
      <c r="K1309" s="12"/>
      <c r="L1309" s="12">
        <f t="shared" si="176"/>
        <v>0</v>
      </c>
      <c r="M1309" s="287"/>
      <c r="N1309" s="12">
        <f t="shared" si="177"/>
        <v>0</v>
      </c>
      <c r="O1309" s="12"/>
    </row>
    <row r="1310" spans="1:15">
      <c r="A1310" s="21" t="str">
        <f t="shared" si="175"/>
        <v/>
      </c>
      <c r="B1310" s="152" t="str">
        <f>IF(AND(MONTH(E1310)='IN-NX'!$J$5,'IN-NX'!$D$7=(D1310&amp;"/"&amp;C1310)),"x","")</f>
        <v/>
      </c>
      <c r="C1310" s="149"/>
      <c r="D1310" s="149"/>
      <c r="E1310" s="45"/>
      <c r="F1310" s="40"/>
      <c r="G1310" s="16"/>
      <c r="H1310" s="154"/>
      <c r="I1310" s="35"/>
      <c r="J1310" s="12"/>
      <c r="K1310" s="12"/>
      <c r="L1310" s="12">
        <f t="shared" si="176"/>
        <v>0</v>
      </c>
      <c r="M1310" s="287"/>
      <c r="N1310" s="12">
        <f t="shared" si="177"/>
        <v>0</v>
      </c>
      <c r="O1310" s="12"/>
    </row>
    <row r="1311" spans="1:15">
      <c r="A1311" s="21" t="str">
        <f t="shared" si="175"/>
        <v/>
      </c>
      <c r="B1311" s="152" t="str">
        <f>IF(AND(MONTH(E1311)='IN-NX'!$J$5,'IN-NX'!$D$7=(D1311&amp;"/"&amp;C1311)),"x","")</f>
        <v/>
      </c>
      <c r="C1311" s="149"/>
      <c r="D1311" s="149"/>
      <c r="E1311" s="45"/>
      <c r="F1311" s="40"/>
      <c r="G1311" s="16"/>
      <c r="H1311" s="154"/>
      <c r="I1311" s="35"/>
      <c r="J1311" s="12"/>
      <c r="K1311" s="12"/>
      <c r="L1311" s="12">
        <f t="shared" si="176"/>
        <v>0</v>
      </c>
      <c r="M1311" s="287"/>
      <c r="N1311" s="12">
        <f t="shared" si="177"/>
        <v>0</v>
      </c>
      <c r="O1311" s="12"/>
    </row>
    <row r="1312" spans="1:15">
      <c r="A1312" s="21" t="str">
        <f t="shared" si="175"/>
        <v/>
      </c>
      <c r="B1312" s="152" t="str">
        <f>IF(AND(MONTH(E1312)='IN-NX'!$J$5,'IN-NX'!$D$7=(D1312&amp;"/"&amp;C1312)),"x","")</f>
        <v/>
      </c>
      <c r="C1312" s="149"/>
      <c r="D1312" s="149"/>
      <c r="E1312" s="45"/>
      <c r="F1312" s="40"/>
      <c r="G1312" s="16"/>
      <c r="H1312" s="154"/>
      <c r="I1312" s="35"/>
      <c r="J1312" s="12"/>
      <c r="K1312" s="12"/>
      <c r="L1312" s="12">
        <f t="shared" si="176"/>
        <v>0</v>
      </c>
      <c r="M1312" s="287"/>
      <c r="N1312" s="12">
        <f t="shared" si="177"/>
        <v>0</v>
      </c>
      <c r="O1312" s="12"/>
    </row>
    <row r="1313" spans="1:15">
      <c r="A1313" s="21" t="str">
        <f t="shared" si="175"/>
        <v/>
      </c>
      <c r="B1313" s="152" t="str">
        <f>IF(AND(MONTH(E1313)='IN-NX'!$J$5,'IN-NX'!$D$7=(D1313&amp;"/"&amp;C1313)),"x","")</f>
        <v/>
      </c>
      <c r="C1313" s="149"/>
      <c r="D1313" s="149"/>
      <c r="E1313" s="45"/>
      <c r="F1313" s="40"/>
      <c r="G1313" s="16"/>
      <c r="H1313" s="154"/>
      <c r="I1313" s="35"/>
      <c r="J1313" s="12"/>
      <c r="K1313" s="12"/>
      <c r="L1313" s="12">
        <f t="shared" si="176"/>
        <v>0</v>
      </c>
      <c r="M1313" s="287"/>
      <c r="N1313" s="12">
        <f t="shared" si="177"/>
        <v>0</v>
      </c>
      <c r="O1313" s="12"/>
    </row>
    <row r="1314" spans="1:15">
      <c r="A1314" s="21" t="str">
        <f t="shared" si="175"/>
        <v/>
      </c>
      <c r="B1314" s="152" t="str">
        <f>IF(AND(MONTH(E1314)='IN-NX'!$J$5,'IN-NX'!$D$7=(D1314&amp;"/"&amp;C1314)),"x","")</f>
        <v/>
      </c>
      <c r="C1314" s="149"/>
      <c r="D1314" s="149"/>
      <c r="E1314" s="45"/>
      <c r="F1314" s="40"/>
      <c r="G1314" s="16"/>
      <c r="H1314" s="154"/>
      <c r="I1314" s="35"/>
      <c r="J1314" s="12"/>
      <c r="K1314" s="12"/>
      <c r="L1314" s="12">
        <f t="shared" si="176"/>
        <v>0</v>
      </c>
      <c r="M1314" s="287"/>
      <c r="N1314" s="12">
        <f t="shared" si="177"/>
        <v>0</v>
      </c>
      <c r="O1314" s="12"/>
    </row>
    <row r="1315" spans="1:15">
      <c r="A1315" s="21" t="str">
        <f t="shared" si="175"/>
        <v/>
      </c>
      <c r="B1315" s="152" t="str">
        <f>IF(AND(MONTH(E1315)='IN-NX'!$J$5,'IN-NX'!$D$7=(D1315&amp;"/"&amp;C1315)),"x","")</f>
        <v/>
      </c>
      <c r="C1315" s="149"/>
      <c r="D1315" s="149"/>
      <c r="E1315" s="45"/>
      <c r="F1315" s="40"/>
      <c r="G1315" s="16"/>
      <c r="H1315" s="154"/>
      <c r="I1315" s="35"/>
      <c r="J1315" s="12"/>
      <c r="K1315" s="12"/>
      <c r="L1315" s="12">
        <f t="shared" si="176"/>
        <v>0</v>
      </c>
      <c r="M1315" s="287"/>
      <c r="N1315" s="12">
        <f t="shared" si="177"/>
        <v>0</v>
      </c>
      <c r="O1315" s="12"/>
    </row>
    <row r="1316" spans="1:15">
      <c r="A1316" s="21" t="str">
        <f t="shared" si="175"/>
        <v/>
      </c>
      <c r="B1316" s="152" t="str">
        <f>IF(AND(MONTH(E1316)='IN-NX'!$J$5,'IN-NX'!$D$7=(D1316&amp;"/"&amp;C1316)),"x","")</f>
        <v/>
      </c>
      <c r="C1316" s="149"/>
      <c r="D1316" s="149"/>
      <c r="E1316" s="45"/>
      <c r="F1316" s="40"/>
      <c r="G1316" s="16"/>
      <c r="H1316" s="154"/>
      <c r="I1316" s="35"/>
      <c r="J1316" s="12"/>
      <c r="K1316" s="12"/>
      <c r="L1316" s="12">
        <f t="shared" si="176"/>
        <v>0</v>
      </c>
      <c r="M1316" s="287"/>
      <c r="N1316" s="12">
        <f t="shared" si="177"/>
        <v>0</v>
      </c>
      <c r="O1316" s="12"/>
    </row>
    <row r="1317" spans="1:15">
      <c r="A1317" s="21" t="str">
        <f t="shared" si="175"/>
        <v/>
      </c>
      <c r="B1317" s="152" t="str">
        <f>IF(AND(MONTH(E1317)='IN-NX'!$J$5,'IN-NX'!$D$7=(D1317&amp;"/"&amp;C1317)),"x","")</f>
        <v/>
      </c>
      <c r="C1317" s="149"/>
      <c r="D1317" s="149"/>
      <c r="E1317" s="45"/>
      <c r="F1317" s="40"/>
      <c r="G1317" s="16"/>
      <c r="H1317" s="154"/>
      <c r="I1317" s="35"/>
      <c r="J1317" s="12"/>
      <c r="K1317" s="12"/>
      <c r="L1317" s="12">
        <f t="shared" si="176"/>
        <v>0</v>
      </c>
      <c r="M1317" s="287"/>
      <c r="N1317" s="12">
        <f t="shared" si="177"/>
        <v>0</v>
      </c>
      <c r="O1317" s="12"/>
    </row>
    <row r="1318" spans="1:15">
      <c r="A1318" s="21" t="str">
        <f t="shared" si="175"/>
        <v/>
      </c>
      <c r="B1318" s="152" t="str">
        <f>IF(AND(MONTH(E1318)='IN-NX'!$J$5,'IN-NX'!$D$7=(D1318&amp;"/"&amp;C1318)),"x","")</f>
        <v/>
      </c>
      <c r="C1318" s="149"/>
      <c r="D1318" s="149"/>
      <c r="E1318" s="45"/>
      <c r="F1318" s="40"/>
      <c r="G1318" s="16"/>
      <c r="H1318" s="154"/>
      <c r="I1318" s="35"/>
      <c r="J1318" s="12"/>
      <c r="K1318" s="12"/>
      <c r="L1318" s="12">
        <f t="shared" si="176"/>
        <v>0</v>
      </c>
      <c r="M1318" s="287"/>
      <c r="N1318" s="12">
        <f t="shared" si="177"/>
        <v>0</v>
      </c>
      <c r="O1318" s="12"/>
    </row>
    <row r="1319" spans="1:15">
      <c r="A1319" s="21" t="str">
        <f t="shared" si="175"/>
        <v/>
      </c>
      <c r="B1319" s="152" t="str">
        <f>IF(AND(MONTH(E1319)='IN-NX'!$J$5,'IN-NX'!$D$7=(D1319&amp;"/"&amp;C1319)),"x","")</f>
        <v/>
      </c>
      <c r="C1319" s="149"/>
      <c r="D1319" s="149"/>
      <c r="E1319" s="45"/>
      <c r="F1319" s="40"/>
      <c r="G1319" s="16"/>
      <c r="H1319" s="154"/>
      <c r="I1319" s="35"/>
      <c r="J1319" s="12"/>
      <c r="K1319" s="12"/>
      <c r="L1319" s="12">
        <f t="shared" si="176"/>
        <v>0</v>
      </c>
      <c r="M1319" s="287"/>
      <c r="N1319" s="12">
        <f t="shared" si="177"/>
        <v>0</v>
      </c>
      <c r="O1319" s="12"/>
    </row>
    <row r="1320" spans="1:15">
      <c r="A1320" s="21" t="str">
        <f t="shared" si="175"/>
        <v/>
      </c>
      <c r="B1320" s="152" t="str">
        <f>IF(AND(MONTH(E1320)='IN-NX'!$J$5,'IN-NX'!$D$7=(D1320&amp;"/"&amp;C1320)),"x","")</f>
        <v/>
      </c>
      <c r="C1320" s="149"/>
      <c r="D1320" s="149"/>
      <c r="E1320" s="45"/>
      <c r="F1320" s="40"/>
      <c r="G1320" s="16"/>
      <c r="H1320" s="154"/>
      <c r="I1320" s="35"/>
      <c r="J1320" s="12"/>
      <c r="K1320" s="12"/>
      <c r="L1320" s="12">
        <f t="shared" si="176"/>
        <v>0</v>
      </c>
      <c r="M1320" s="287"/>
      <c r="N1320" s="12">
        <f t="shared" si="177"/>
        <v>0</v>
      </c>
      <c r="O1320" s="12"/>
    </row>
    <row r="1321" spans="1:15">
      <c r="A1321" s="21" t="str">
        <f t="shared" ref="A1321:A1323" si="178">IF(E1321&lt;&gt;"",MONTH(E1321),"")</f>
        <v/>
      </c>
      <c r="B1321" s="152" t="str">
        <f>IF(AND(MONTH(E1321)='IN-NX'!$J$5,'IN-NX'!$D$7=(D1321&amp;"/"&amp;C1321)),"x","")</f>
        <v/>
      </c>
      <c r="C1321" s="149"/>
      <c r="D1321" s="149"/>
      <c r="E1321" s="45"/>
      <c r="F1321" s="40"/>
      <c r="G1321" s="16"/>
      <c r="H1321" s="154"/>
      <c r="I1321" s="35"/>
      <c r="J1321" s="12"/>
      <c r="K1321" s="12"/>
      <c r="L1321" s="12">
        <f t="shared" si="176"/>
        <v>0</v>
      </c>
      <c r="M1321" s="287"/>
      <c r="N1321" s="12">
        <f t="shared" si="177"/>
        <v>0</v>
      </c>
      <c r="O1321" s="12"/>
    </row>
    <row r="1322" spans="1:15">
      <c r="A1322" s="21" t="str">
        <f t="shared" si="178"/>
        <v/>
      </c>
      <c r="B1322" s="152" t="str">
        <f>IF(AND(MONTH(E1322)='IN-NX'!$J$5,'IN-NX'!$D$7=(D1322&amp;"/"&amp;C1322)),"x","")</f>
        <v/>
      </c>
      <c r="C1322" s="149"/>
      <c r="D1322" s="149"/>
      <c r="E1322" s="45"/>
      <c r="F1322" s="40"/>
      <c r="G1322" s="16"/>
      <c r="H1322" s="154"/>
      <c r="I1322" s="35"/>
      <c r="J1322" s="12"/>
      <c r="K1322" s="12"/>
      <c r="L1322" s="12">
        <f t="shared" si="176"/>
        <v>0</v>
      </c>
      <c r="M1322" s="287"/>
      <c r="N1322" s="12">
        <f t="shared" si="177"/>
        <v>0</v>
      </c>
      <c r="O1322" s="12"/>
    </row>
    <row r="1323" spans="1:15">
      <c r="A1323" s="21" t="str">
        <f t="shared" si="178"/>
        <v/>
      </c>
      <c r="B1323" s="152" t="str">
        <f>IF(AND(MONTH(E1323)='IN-NX'!$J$5,'IN-NX'!$D$7=(D1323&amp;"/"&amp;C1323)),"x","")</f>
        <v/>
      </c>
      <c r="C1323" s="149"/>
      <c r="D1323" s="149"/>
      <c r="E1323" s="45"/>
      <c r="F1323" s="40"/>
      <c r="G1323" s="16"/>
      <c r="H1323" s="154"/>
      <c r="I1323" s="35"/>
      <c r="J1323" s="12"/>
      <c r="K1323" s="12"/>
      <c r="L1323" s="12">
        <f t="shared" si="176"/>
        <v>0</v>
      </c>
      <c r="M1323" s="287"/>
      <c r="N1323" s="12">
        <f t="shared" si="177"/>
        <v>0</v>
      </c>
      <c r="O1323" s="12"/>
    </row>
    <row r="1324" spans="1:15">
      <c r="L1324" s="23"/>
    </row>
    <row r="1325" spans="1:15">
      <c r="L1325" s="23"/>
      <c r="N1325" s="172"/>
    </row>
    <row r="1326" spans="1:15">
      <c r="L1326" s="23"/>
    </row>
    <row r="1327" spans="1:15">
      <c r="L1327" s="23"/>
    </row>
    <row r="1328" spans="1:15">
      <c r="L1328" s="23"/>
      <c r="N1328" s="23">
        <f>SUBTOTAL(9,N134:N1327)</f>
        <v>0</v>
      </c>
    </row>
    <row r="1329" spans="12:14">
      <c r="L1329" s="23"/>
    </row>
    <row r="1330" spans="12:14">
      <c r="L1330" s="23"/>
    </row>
    <row r="1331" spans="12:14">
      <c r="L1331" s="23"/>
    </row>
    <row r="1332" spans="12:14">
      <c r="L1332" s="23">
        <f>SUBTOTAL(9,L5:L1331)</f>
        <v>0</v>
      </c>
      <c r="N1332" s="23"/>
    </row>
    <row r="1333" spans="12:14">
      <c r="N1333" s="23"/>
    </row>
    <row r="1334" spans="12:14">
      <c r="N1334" s="172"/>
    </row>
  </sheetData>
  <autoFilter ref="A4:O1323">
    <filterColumn colId="0"/>
    <filterColumn colId="2"/>
    <filterColumn colId="5"/>
    <filterColumn colId="6"/>
    <filterColumn colId="7"/>
  </autoFilter>
  <sortState ref="A187:O234">
    <sortCondition ref="H187:H234"/>
  </sortState>
  <mergeCells count="11">
    <mergeCell ref="O2:O3"/>
    <mergeCell ref="K2:L2"/>
    <mergeCell ref="M2:N2"/>
    <mergeCell ref="A2:A3"/>
    <mergeCell ref="F2:F3"/>
    <mergeCell ref="I2:I3"/>
    <mergeCell ref="J2:J3"/>
    <mergeCell ref="G2:G3"/>
    <mergeCell ref="H2:H3"/>
    <mergeCell ref="B2:E2"/>
    <mergeCell ref="B3:D3"/>
  </mergeCells>
  <phoneticPr fontId="30" type="noConversion"/>
  <dataValidations count="3">
    <dataValidation type="list" allowBlank="1" showInputMessage="1" showErrorMessage="1" sqref="G2:G66451">
      <formula1>Loai3</formula1>
    </dataValidation>
    <dataValidation type="list" allowBlank="1" showInputMessage="1" showErrorMessage="1" sqref="F2:F66451">
      <formula1>Loai2</formula1>
    </dataValidation>
    <dataValidation type="list" allowBlank="1" showInputMessage="1" showErrorMessage="1" sqref="C1:C1048576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29"/>
  </sheetPr>
  <dimension ref="A1:P82"/>
  <sheetViews>
    <sheetView topLeftCell="A5" zoomScale="90" workbookViewId="0">
      <pane ySplit="9" topLeftCell="A14" activePane="bottomLeft" state="frozen"/>
      <selection activeCell="A5" sqref="A5"/>
      <selection pane="bottomLeft" activeCell="J8" sqref="J8:L8"/>
    </sheetView>
  </sheetViews>
  <sheetFormatPr defaultColWidth="23.85546875" defaultRowHeight="15"/>
  <cols>
    <col min="1" max="1" width="4.28515625" style="6" customWidth="1"/>
    <col min="2" max="2" width="8.5703125" style="6" customWidth="1"/>
    <col min="3" max="3" width="11" style="6" customWidth="1"/>
    <col min="4" max="4" width="41.7109375" style="6" customWidth="1"/>
    <col min="5" max="5" width="8" style="7" customWidth="1"/>
    <col min="6" max="6" width="8.85546875" style="6" customWidth="1"/>
    <col min="7" max="7" width="9" style="6" customWidth="1"/>
    <col min="8" max="8" width="14.140625" style="6" customWidth="1"/>
    <col min="9" max="9" width="8.85546875" style="6" customWidth="1"/>
    <col min="10" max="10" width="13.42578125" style="6" customWidth="1"/>
    <col min="11" max="11" width="10.140625" style="6" customWidth="1"/>
    <col min="12" max="12" width="13" style="6" customWidth="1"/>
    <col min="13" max="13" width="7.140625" style="6" customWidth="1"/>
    <col min="14" max="14" width="2" style="6" customWidth="1"/>
    <col min="15" max="15" width="5.5703125" style="6" customWidth="1"/>
    <col min="16" max="16" width="4.42578125" style="6" customWidth="1"/>
    <col min="17" max="16384" width="23.85546875" style="6"/>
  </cols>
  <sheetData>
    <row r="1" spans="1:15">
      <c r="A1" s="157" t="s">
        <v>129</v>
      </c>
      <c r="E1" s="6"/>
      <c r="O1" s="188"/>
    </row>
    <row r="2" spans="1:15" s="4" customFormat="1" ht="16.5" customHeight="1">
      <c r="B2" s="1" t="s">
        <v>42</v>
      </c>
      <c r="C2" s="2"/>
      <c r="D2" s="3"/>
      <c r="E2" s="36"/>
      <c r="F2" s="5"/>
      <c r="J2" s="260" t="s">
        <v>100</v>
      </c>
      <c r="K2" s="260"/>
      <c r="L2" s="260"/>
      <c r="M2" s="260"/>
      <c r="N2" s="174"/>
    </row>
    <row r="3" spans="1:15" s="4" customFormat="1" ht="16.5" customHeight="1">
      <c r="B3" s="1" t="s">
        <v>44</v>
      </c>
      <c r="C3" s="1"/>
      <c r="D3" s="1"/>
      <c r="E3" s="37"/>
      <c r="F3" s="1"/>
      <c r="J3" s="261" t="s">
        <v>101</v>
      </c>
      <c r="K3" s="261"/>
      <c r="L3" s="261"/>
      <c r="M3" s="261"/>
      <c r="N3" s="175"/>
    </row>
    <row r="4" spans="1:15" s="4" customFormat="1" ht="16.5" customHeight="1">
      <c r="B4" s="1"/>
      <c r="C4" s="1"/>
      <c r="D4" s="1"/>
      <c r="E4" s="37"/>
      <c r="F4" s="1"/>
      <c r="J4" s="261"/>
      <c r="K4" s="261"/>
      <c r="L4" s="261"/>
      <c r="M4" s="261"/>
      <c r="N4" s="175"/>
    </row>
    <row r="5" spans="1:15" ht="18.75" customHeight="1">
      <c r="B5" s="262" t="s">
        <v>0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176"/>
    </row>
    <row r="6" spans="1:15" s="25" customFormat="1" ht="12.75">
      <c r="B6" s="263" t="s">
        <v>86</v>
      </c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177"/>
    </row>
    <row r="7" spans="1:15">
      <c r="C7" s="20"/>
      <c r="D7" s="20"/>
      <c r="F7" s="20" t="s">
        <v>133</v>
      </c>
      <c r="G7" s="20"/>
      <c r="H7" s="189" t="s">
        <v>132</v>
      </c>
      <c r="I7" s="20" t="str">
        <f>IF($O$10="NL","Nguyên Liệu",IF($O$10="TP","Thành Phẩm",IF($O$10="VL","Vật Liệu","")))</f>
        <v>Vật Liệu</v>
      </c>
      <c r="J7" s="20"/>
      <c r="K7" s="20"/>
      <c r="L7" s="20"/>
      <c r="M7" s="20"/>
      <c r="N7" s="7"/>
    </row>
    <row r="8" spans="1:15">
      <c r="B8" s="7"/>
      <c r="C8" s="20"/>
      <c r="D8" s="20"/>
      <c r="F8" s="7" t="s">
        <v>70</v>
      </c>
      <c r="H8" s="20"/>
      <c r="I8" s="20"/>
      <c r="J8" s="259" t="s">
        <v>40</v>
      </c>
      <c r="K8" s="259"/>
      <c r="L8" s="259"/>
      <c r="M8" s="20"/>
      <c r="N8" s="20"/>
    </row>
    <row r="9" spans="1:15">
      <c r="D9" s="8"/>
      <c r="E9" s="38"/>
      <c r="F9" s="8"/>
      <c r="G9" s="8"/>
      <c r="H9" s="8"/>
      <c r="I9" s="8"/>
      <c r="J9" s="8"/>
      <c r="K9" s="8" t="s">
        <v>71</v>
      </c>
      <c r="M9" s="33"/>
      <c r="N9" s="183"/>
    </row>
    <row r="10" spans="1:15" ht="15.75" customHeight="1">
      <c r="A10" s="246" t="s">
        <v>30</v>
      </c>
      <c r="B10" s="258" t="s">
        <v>1</v>
      </c>
      <c r="C10" s="258"/>
      <c r="D10" s="245" t="s">
        <v>2</v>
      </c>
      <c r="E10" s="245" t="s">
        <v>3</v>
      </c>
      <c r="F10" s="245" t="s">
        <v>4</v>
      </c>
      <c r="G10" s="256" t="s">
        <v>5</v>
      </c>
      <c r="H10" s="257"/>
      <c r="I10" s="256" t="s">
        <v>6</v>
      </c>
      <c r="J10" s="257"/>
      <c r="K10" s="256" t="s">
        <v>7</v>
      </c>
      <c r="L10" s="257"/>
      <c r="M10" s="245" t="s">
        <v>8</v>
      </c>
      <c r="N10" s="184"/>
      <c r="O10" s="187" t="s">
        <v>128</v>
      </c>
    </row>
    <row r="11" spans="1:15" ht="31.5" customHeight="1">
      <c r="A11" s="246"/>
      <c r="B11" s="156" t="s">
        <v>9</v>
      </c>
      <c r="C11" s="156" t="s">
        <v>10</v>
      </c>
      <c r="D11" s="245"/>
      <c r="E11" s="245"/>
      <c r="F11" s="245"/>
      <c r="G11" s="156" t="s">
        <v>11</v>
      </c>
      <c r="H11" s="156" t="s">
        <v>12</v>
      </c>
      <c r="I11" s="156" t="s">
        <v>11</v>
      </c>
      <c r="J11" s="156" t="s">
        <v>12</v>
      </c>
      <c r="K11" s="156" t="s">
        <v>11</v>
      </c>
      <c r="L11" s="156" t="s">
        <v>12</v>
      </c>
      <c r="M11" s="245"/>
      <c r="N11" s="184"/>
    </row>
    <row r="12" spans="1:15" s="7" customFormat="1">
      <c r="A12" s="32"/>
      <c r="B12" s="9" t="s">
        <v>13</v>
      </c>
      <c r="C12" s="10" t="s">
        <v>14</v>
      </c>
      <c r="D12" s="10" t="s">
        <v>15</v>
      </c>
      <c r="E12" s="9" t="s">
        <v>16</v>
      </c>
      <c r="F12" s="9">
        <v>1</v>
      </c>
      <c r="G12" s="9">
        <v>2</v>
      </c>
      <c r="H12" s="9" t="s">
        <v>17</v>
      </c>
      <c r="I12" s="9">
        <v>4</v>
      </c>
      <c r="J12" s="9" t="s">
        <v>18</v>
      </c>
      <c r="K12" s="9">
        <v>6</v>
      </c>
      <c r="L12" s="9" t="s">
        <v>19</v>
      </c>
      <c r="M12" s="9"/>
      <c r="N12" s="185"/>
    </row>
    <row r="13" spans="1:15">
      <c r="A13" s="11"/>
      <c r="B13" s="11"/>
      <c r="C13" s="11"/>
      <c r="D13" s="12" t="s">
        <v>20</v>
      </c>
      <c r="E13" s="34"/>
      <c r="F13" s="13">
        <f>L13/K13</f>
        <v>0</v>
      </c>
      <c r="G13" s="13"/>
      <c r="H13" s="13"/>
      <c r="I13" s="13"/>
      <c r="J13" s="13"/>
      <c r="K13" s="111">
        <f>VLOOKUP($J$8,NXT!$C$12:$L$184,3,0)</f>
        <v>970</v>
      </c>
      <c r="L13" s="111">
        <f>VLOOKUP($J$8,NXT!$C$12:$L$184,4,0)</f>
        <v>0</v>
      </c>
      <c r="M13" s="13"/>
      <c r="N13" s="185"/>
    </row>
    <row r="14" spans="1:15">
      <c r="A14" s="21">
        <f ca="1">IF(D14&lt;&gt;"",ROW()-(ROW()-1),"")</f>
        <v>1</v>
      </c>
      <c r="B14" s="112" t="str">
        <f ca="1">IF(ROWS($1:1)&gt;COUNT(_DNL1),"",OFFSET(TH!D$1,SMALL(_DNL1,ROWS($1:1)),)&amp;"/"&amp;OFFSET(TH!C$1,SMALL(_DNL1,ROWS($1:1)),))</f>
        <v>/</v>
      </c>
      <c r="C14" s="113">
        <f ca="1">IF(ROWS($1:1)&gt;COUNT(_DNL1),"",OFFSET(TH!E$1,SMALL(_DNL1,ROWS($1:1)),))</f>
        <v>42373</v>
      </c>
      <c r="D14" s="114" t="str">
        <f ca="1">IF(ROWS($1:1)&gt;COUNT(_DNL1),"",OFFSET(TH!F$1,SMALL(_DNL1,ROWS($1:1)),))</f>
        <v>Đường</v>
      </c>
      <c r="E14" s="112">
        <f ca="1">IF(ROWS($1:1)&gt;COUNT(_DNL1),"",IF(OFFSET(TH!H$1,SMALL(_DNL1,ROWS($1:1)),)="1521",OFFSET(TH!I$1,SMALL(_DNL1,ROWS($1:1)),),OFFSET(TH!H$1,SMALL(_DNL1,ROWS($1:1)),)))</f>
        <v>0</v>
      </c>
      <c r="F14" s="115">
        <f ca="1">IF(ROWS($1:1)&gt;COUNT(_DNL1),0,OFFSET(TH!J$1,SMALL(_DNL1,ROWS($1:1)),))</f>
        <v>0</v>
      </c>
      <c r="G14" s="115">
        <f ca="1">IF(ROWS($1:1)&gt;COUNT(_DNL1),0,IF(OFFSET(TH!K$1,SMALL(_DNL1,ROWS($1:1)),)&lt;&gt;0,OFFSET(TH!K$1,SMALL(_DNL1,ROWS($1:1)),),0))</f>
        <v>0</v>
      </c>
      <c r="H14" s="110">
        <f t="shared" ref="H14" ca="1" si="0">ROUND(F14*G14,0)</f>
        <v>0</v>
      </c>
      <c r="I14" s="115">
        <f ca="1">IF(ROWS($1:1)&gt;COUNT(_DNL1),0,IF(OFFSET(TH!M$1,SMALL(_DNL1,ROWS($1:1)),)&lt;&gt;0,OFFSET(TH!M$1,SMALL(_DNL1,ROWS($1:1)),),0))</f>
        <v>2.8</v>
      </c>
      <c r="J14" s="110">
        <f t="shared" ref="J14" ca="1" si="1">ROUND(F14*I14,0)</f>
        <v>0</v>
      </c>
      <c r="K14" s="110">
        <f t="shared" ref="K14" ca="1" si="2">IF(D14&lt;&gt;"",K13+G14-I14,0)</f>
        <v>967.2</v>
      </c>
      <c r="L14" s="110">
        <f t="shared" ref="L14" ca="1" si="3">IF(D14&lt;&gt;"",L13+H14-J14,0)</f>
        <v>0</v>
      </c>
      <c r="M14" s="110"/>
      <c r="N14" s="185"/>
    </row>
    <row r="15" spans="1:15">
      <c r="A15" s="21">
        <f t="shared" ref="A15:A71" ca="1" si="4">IF(D15&lt;&gt;"",ROW()-(ROW()-1),"")</f>
        <v>1</v>
      </c>
      <c r="B15" s="112" t="str">
        <f ca="1">IF(ROWS($1:2)&gt;COUNT(_DNL1),"",OFFSET(TH!D$1,SMALL(_DNL1,ROWS($1:2)),)&amp;"/"&amp;OFFSET(TH!C$1,SMALL(_DNL1,ROWS($1:2)),))</f>
        <v>/</v>
      </c>
      <c r="C15" s="113">
        <f ca="1">IF(ROWS($1:2)&gt;COUNT(_DNL1),"",OFFSET(TH!E$1,SMALL(_DNL1,ROWS($1:2)),))</f>
        <v>42374</v>
      </c>
      <c r="D15" s="114" t="str">
        <f ca="1">IF(ROWS($1:2)&gt;COUNT(_DNL1),"",OFFSET(TH!F$1,SMALL(_DNL1,ROWS($1:2)),))</f>
        <v>Đường</v>
      </c>
      <c r="E15" s="112">
        <f ca="1">IF(ROWS($1:2)&gt;COUNT(_DNL1),"",IF(OFFSET(TH!H$1,SMALL(_DNL1,ROWS($1:2)),)="1521",OFFSET(TH!I$1,SMALL(_DNL1,ROWS($1:2)),),OFFSET(TH!H$1,SMALL(_DNL1,ROWS($1:2)),)))</f>
        <v>0</v>
      </c>
      <c r="F15" s="115">
        <f ca="1">IF(ROWS($1:2)&gt;COUNT(_DNL1),0,OFFSET(TH!J$1,SMALL(_DNL1,ROWS($1:2)),))</f>
        <v>0</v>
      </c>
      <c r="G15" s="115">
        <f ca="1">IF(ROWS($1:2)&gt;COUNT(_DNL1),0,IF(OFFSET(TH!K$1,SMALL(_DNL1,ROWS($1:2)),)&lt;&gt;0,OFFSET(TH!K$1,SMALL(_DNL1,ROWS($1:2)),),0))</f>
        <v>0</v>
      </c>
      <c r="H15" s="110">
        <f t="shared" ref="H15:H71" ca="1" si="5">ROUND(F15*G15,0)</f>
        <v>0</v>
      </c>
      <c r="I15" s="115">
        <f ca="1">IF(ROWS($1:2)&gt;COUNT(_DNL1),0,IF(OFFSET(TH!M$1,SMALL(_DNL1,ROWS($1:2)),)&lt;&gt;0,OFFSET(TH!M$1,SMALL(_DNL1,ROWS($1:2)),),0))</f>
        <v>3</v>
      </c>
      <c r="J15" s="110">
        <f t="shared" ref="J15:J71" ca="1" si="6">ROUND(F15*I15,0)</f>
        <v>0</v>
      </c>
      <c r="K15" s="110">
        <f t="shared" ref="K15:K71" ca="1" si="7">IF(D15&lt;&gt;"",K14+G15-I15,0)</f>
        <v>964.2</v>
      </c>
      <c r="L15" s="110">
        <f t="shared" ref="L15:L71" ca="1" si="8">IF(D15&lt;&gt;"",L14+H15-J15,0)</f>
        <v>0</v>
      </c>
      <c r="M15" s="110"/>
      <c r="N15" s="185"/>
    </row>
    <row r="16" spans="1:15">
      <c r="A16" s="21" t="str">
        <f t="shared" ca="1" si="4"/>
        <v/>
      </c>
      <c r="B16" s="112" t="str">
        <f ca="1">IF(ROWS($1:3)&gt;COUNT(_DNL1),"",OFFSET(TH!D$1,SMALL(_DNL1,ROWS($1:3)),)&amp;"/"&amp;OFFSET(TH!C$1,SMALL(_DNL1,ROWS($1:3)),))</f>
        <v/>
      </c>
      <c r="C16" s="113" t="str">
        <f ca="1">IF(ROWS($1:3)&gt;COUNT(_DNL1),"",OFFSET(TH!E$1,SMALL(_DNL1,ROWS($1:3)),))</f>
        <v/>
      </c>
      <c r="D16" s="114" t="str">
        <f ca="1">IF(ROWS($1:3)&gt;COUNT(_DNL1),"",OFFSET(TH!F$1,SMALL(_DNL1,ROWS($1:3)),))</f>
        <v/>
      </c>
      <c r="E16" s="112" t="str">
        <f ca="1">IF(ROWS($1:3)&gt;COUNT(_DNL1),"",IF(OFFSET(TH!H$1,SMALL(_DNL1,ROWS($1:3)),)="1521",OFFSET(TH!I$1,SMALL(_DNL1,ROWS($1:3)),),OFFSET(TH!H$1,SMALL(_DNL1,ROWS($1:3)),)))</f>
        <v/>
      </c>
      <c r="F16" s="115">
        <f ca="1">IF(ROWS($1:3)&gt;COUNT(_DNL1),0,OFFSET(TH!J$1,SMALL(_DNL1,ROWS($1:3)),))</f>
        <v>0</v>
      </c>
      <c r="G16" s="115">
        <f ca="1">IF(ROWS($1:3)&gt;COUNT(_DNL1),0,IF(OFFSET(TH!K$1,SMALL(_DNL1,ROWS($1:3)),)&lt;&gt;0,OFFSET(TH!K$1,SMALL(_DNL1,ROWS($1:3)),),0))</f>
        <v>0</v>
      </c>
      <c r="H16" s="110">
        <f t="shared" ca="1" si="5"/>
        <v>0</v>
      </c>
      <c r="I16" s="115">
        <f ca="1">IF(ROWS($1:3)&gt;COUNT(_DNL1),0,IF(OFFSET(TH!M$1,SMALL(_DNL1,ROWS($1:3)),)&lt;&gt;0,OFFSET(TH!M$1,SMALL(_DNL1,ROWS($1:3)),),0))</f>
        <v>0</v>
      </c>
      <c r="J16" s="110">
        <f t="shared" ca="1" si="6"/>
        <v>0</v>
      </c>
      <c r="K16" s="110">
        <f t="shared" ca="1" si="7"/>
        <v>0</v>
      </c>
      <c r="L16" s="110">
        <f t="shared" ca="1" si="8"/>
        <v>0</v>
      </c>
      <c r="M16" s="110"/>
      <c r="N16" s="185"/>
    </row>
    <row r="17" spans="1:16">
      <c r="A17" s="21" t="str">
        <f t="shared" ca="1" si="4"/>
        <v/>
      </c>
      <c r="B17" s="112" t="str">
        <f ca="1">IF(ROWS($1:4)&gt;COUNT(_DNL1),"",OFFSET(TH!D$1,SMALL(_DNL1,ROWS($1:4)),)&amp;"/"&amp;OFFSET(TH!C$1,SMALL(_DNL1,ROWS($1:4)),))</f>
        <v/>
      </c>
      <c r="C17" s="113" t="str">
        <f ca="1">IF(ROWS($1:4)&gt;COUNT(_DNL1),"",OFFSET(TH!E$1,SMALL(_DNL1,ROWS($1:4)),))</f>
        <v/>
      </c>
      <c r="D17" s="114" t="str">
        <f ca="1">IF(ROWS($1:4)&gt;COUNT(_DNL1),"",OFFSET(TH!F$1,SMALL(_DNL1,ROWS($1:4)),))</f>
        <v/>
      </c>
      <c r="E17" s="112" t="str">
        <f ca="1">IF(ROWS($1:4)&gt;COUNT(_DNL1),"",IF(OFFSET(TH!H$1,SMALL(_DNL1,ROWS($1:4)),)="1521",OFFSET(TH!I$1,SMALL(_DNL1,ROWS($1:4)),),OFFSET(TH!H$1,SMALL(_DNL1,ROWS($1:4)),)))</f>
        <v/>
      </c>
      <c r="F17" s="115">
        <f ca="1">IF(ROWS($1:4)&gt;COUNT(_DNL1),0,OFFSET(TH!J$1,SMALL(_DNL1,ROWS($1:4)),))</f>
        <v>0</v>
      </c>
      <c r="G17" s="115">
        <f ca="1">IF(ROWS($1:4)&gt;COUNT(_DNL1),0,IF(OFFSET(TH!K$1,SMALL(_DNL1,ROWS($1:4)),)&lt;&gt;0,OFFSET(TH!K$1,SMALL(_DNL1,ROWS($1:4)),),0))</f>
        <v>0</v>
      </c>
      <c r="H17" s="110">
        <f t="shared" ca="1" si="5"/>
        <v>0</v>
      </c>
      <c r="I17" s="115">
        <f ca="1">IF(ROWS($1:4)&gt;COUNT(_DNL1),0,IF(OFFSET(TH!M$1,SMALL(_DNL1,ROWS($1:4)),)&lt;&gt;0,OFFSET(TH!M$1,SMALL(_DNL1,ROWS($1:4)),),0))</f>
        <v>0</v>
      </c>
      <c r="J17" s="110">
        <f t="shared" ca="1" si="6"/>
        <v>0</v>
      </c>
      <c r="K17" s="110">
        <f t="shared" ca="1" si="7"/>
        <v>0</v>
      </c>
      <c r="L17" s="110">
        <f t="shared" ca="1" si="8"/>
        <v>0</v>
      </c>
      <c r="M17" s="110"/>
      <c r="N17" s="185"/>
      <c r="P17" s="23"/>
    </row>
    <row r="18" spans="1:16">
      <c r="A18" s="21" t="str">
        <f t="shared" ca="1" si="4"/>
        <v/>
      </c>
      <c r="B18" s="112" t="str">
        <f ca="1">IF(ROWS($1:5)&gt;COUNT(_DNL1),"",OFFSET(TH!D$1,SMALL(_DNL1,ROWS($1:5)),)&amp;"/"&amp;OFFSET(TH!C$1,SMALL(_DNL1,ROWS($1:5)),))</f>
        <v/>
      </c>
      <c r="C18" s="113" t="str">
        <f ca="1">IF(ROWS($1:5)&gt;COUNT(_DNL1),"",OFFSET(TH!E$1,SMALL(_DNL1,ROWS($1:5)),))</f>
        <v/>
      </c>
      <c r="D18" s="114" t="str">
        <f ca="1">IF(ROWS($1:5)&gt;COUNT(_DNL1),"",OFFSET(TH!F$1,SMALL(_DNL1,ROWS($1:5)),))</f>
        <v/>
      </c>
      <c r="E18" s="112" t="str">
        <f ca="1">IF(ROWS($1:5)&gt;COUNT(_DNL1),"",IF(OFFSET(TH!H$1,SMALL(_DNL1,ROWS($1:5)),)="1521",OFFSET(TH!I$1,SMALL(_DNL1,ROWS($1:5)),),OFFSET(TH!H$1,SMALL(_DNL1,ROWS($1:5)),)))</f>
        <v/>
      </c>
      <c r="F18" s="115">
        <f ca="1">IF(ROWS($1:5)&gt;COUNT(_DNL1),0,OFFSET(TH!J$1,SMALL(_DNL1,ROWS($1:5)),))</f>
        <v>0</v>
      </c>
      <c r="G18" s="115">
        <f ca="1">IF(ROWS($1:5)&gt;COUNT(_DNL1),0,IF(OFFSET(TH!K$1,SMALL(_DNL1,ROWS($1:5)),)&lt;&gt;0,OFFSET(TH!K$1,SMALL(_DNL1,ROWS($1:5)),),0))</f>
        <v>0</v>
      </c>
      <c r="H18" s="110">
        <f t="shared" ca="1" si="5"/>
        <v>0</v>
      </c>
      <c r="I18" s="115">
        <f ca="1">IF(ROWS($1:5)&gt;COUNT(_DNL1),0,IF(OFFSET(TH!M$1,SMALL(_DNL1,ROWS($1:5)),)&lt;&gt;0,OFFSET(TH!M$1,SMALL(_DNL1,ROWS($1:5)),),0))</f>
        <v>0</v>
      </c>
      <c r="J18" s="110">
        <f t="shared" ca="1" si="6"/>
        <v>0</v>
      </c>
      <c r="K18" s="110">
        <f t="shared" ca="1" si="7"/>
        <v>0</v>
      </c>
      <c r="L18" s="110">
        <f t="shared" ca="1" si="8"/>
        <v>0</v>
      </c>
      <c r="M18" s="110"/>
      <c r="N18" s="185"/>
    </row>
    <row r="19" spans="1:16">
      <c r="A19" s="21" t="str">
        <f t="shared" ca="1" si="4"/>
        <v/>
      </c>
      <c r="B19" s="112" t="str">
        <f ca="1">IF(ROWS($1:6)&gt;COUNT(_DNL1),"",OFFSET(TH!D$1,SMALL(_DNL1,ROWS($1:6)),)&amp;"/"&amp;OFFSET(TH!C$1,SMALL(_DNL1,ROWS($1:6)),))</f>
        <v/>
      </c>
      <c r="C19" s="113" t="str">
        <f ca="1">IF(ROWS($1:6)&gt;COUNT(_DNL1),"",OFFSET(TH!E$1,SMALL(_DNL1,ROWS($1:6)),))</f>
        <v/>
      </c>
      <c r="D19" s="114" t="str">
        <f ca="1">IF(ROWS($1:6)&gt;COUNT(_DNL1),"",OFFSET(TH!F$1,SMALL(_DNL1,ROWS($1:6)),))</f>
        <v/>
      </c>
      <c r="E19" s="112" t="str">
        <f ca="1">IF(ROWS($1:6)&gt;COUNT(_DNL1),"",IF(OFFSET(TH!H$1,SMALL(_DNL1,ROWS($1:6)),)="1521",OFFSET(TH!I$1,SMALL(_DNL1,ROWS($1:6)),),OFFSET(TH!H$1,SMALL(_DNL1,ROWS($1:6)),)))</f>
        <v/>
      </c>
      <c r="F19" s="115">
        <f ca="1">IF(ROWS($1:6)&gt;COUNT(_DNL1),0,OFFSET(TH!J$1,SMALL(_DNL1,ROWS($1:6)),))</f>
        <v>0</v>
      </c>
      <c r="G19" s="115">
        <f ca="1">IF(ROWS($1:6)&gt;COUNT(_DNL1),0,IF(OFFSET(TH!K$1,SMALL(_DNL1,ROWS($1:6)),)&lt;&gt;0,OFFSET(TH!K$1,SMALL(_DNL1,ROWS($1:6)),),0))</f>
        <v>0</v>
      </c>
      <c r="H19" s="110">
        <f t="shared" ca="1" si="5"/>
        <v>0</v>
      </c>
      <c r="I19" s="115">
        <f ca="1">IF(ROWS($1:6)&gt;COUNT(_DNL1),0,IF(OFFSET(TH!M$1,SMALL(_DNL1,ROWS($1:6)),)&lt;&gt;0,OFFSET(TH!M$1,SMALL(_DNL1,ROWS($1:6)),),0))</f>
        <v>0</v>
      </c>
      <c r="J19" s="110">
        <f t="shared" ca="1" si="6"/>
        <v>0</v>
      </c>
      <c r="K19" s="110">
        <f t="shared" ca="1" si="7"/>
        <v>0</v>
      </c>
      <c r="L19" s="110">
        <f t="shared" ca="1" si="8"/>
        <v>0</v>
      </c>
      <c r="M19" s="110"/>
      <c r="N19" s="185"/>
    </row>
    <row r="20" spans="1:16">
      <c r="A20" s="21" t="str">
        <f t="shared" ca="1" si="4"/>
        <v/>
      </c>
      <c r="B20" s="112" t="str">
        <f ca="1">IF(ROWS($1:7)&gt;COUNT(_DNL1),"",OFFSET(TH!D$1,SMALL(_DNL1,ROWS($1:7)),)&amp;"/"&amp;OFFSET(TH!C$1,SMALL(_DNL1,ROWS($1:7)),))</f>
        <v/>
      </c>
      <c r="C20" s="113" t="str">
        <f ca="1">IF(ROWS($1:7)&gt;COUNT(_DNL1),"",OFFSET(TH!E$1,SMALL(_DNL1,ROWS($1:7)),))</f>
        <v/>
      </c>
      <c r="D20" s="114" t="str">
        <f ca="1">IF(ROWS($1:7)&gt;COUNT(_DNL1),"",OFFSET(TH!F$1,SMALL(_DNL1,ROWS($1:7)),))</f>
        <v/>
      </c>
      <c r="E20" s="112" t="str">
        <f ca="1">IF(ROWS($1:7)&gt;COUNT(_DNL1),"",IF(OFFSET(TH!H$1,SMALL(_DNL1,ROWS($1:7)),)="1521",OFFSET(TH!I$1,SMALL(_DNL1,ROWS($1:7)),),OFFSET(TH!H$1,SMALL(_DNL1,ROWS($1:7)),)))</f>
        <v/>
      </c>
      <c r="F20" s="115">
        <f ca="1">IF(ROWS($1:7)&gt;COUNT(_DNL1),0,OFFSET(TH!J$1,SMALL(_DNL1,ROWS($1:7)),))</f>
        <v>0</v>
      </c>
      <c r="G20" s="115">
        <f ca="1">IF(ROWS($1:7)&gt;COUNT(_DNL1),0,IF(OFFSET(TH!K$1,SMALL(_DNL1,ROWS($1:7)),)&lt;&gt;0,OFFSET(TH!K$1,SMALL(_DNL1,ROWS($1:7)),),0))</f>
        <v>0</v>
      </c>
      <c r="H20" s="110">
        <f t="shared" ca="1" si="5"/>
        <v>0</v>
      </c>
      <c r="I20" s="115">
        <f ca="1">IF(ROWS($1:7)&gt;COUNT(_DNL1),0,IF(OFFSET(TH!M$1,SMALL(_DNL1,ROWS($1:7)),)&lt;&gt;0,OFFSET(TH!M$1,SMALL(_DNL1,ROWS($1:7)),),0))</f>
        <v>0</v>
      </c>
      <c r="J20" s="110">
        <f t="shared" ca="1" si="6"/>
        <v>0</v>
      </c>
      <c r="K20" s="110">
        <f t="shared" ca="1" si="7"/>
        <v>0</v>
      </c>
      <c r="L20" s="110">
        <f t="shared" ca="1" si="8"/>
        <v>0</v>
      </c>
      <c r="M20" s="110"/>
      <c r="N20" s="185"/>
    </row>
    <row r="21" spans="1:16">
      <c r="A21" s="21" t="str">
        <f t="shared" ca="1" si="4"/>
        <v/>
      </c>
      <c r="B21" s="112" t="str">
        <f ca="1">IF(ROWS($1:8)&gt;COUNT(_DNL1),"",OFFSET(TH!D$1,SMALL(_DNL1,ROWS($1:8)),)&amp;"/"&amp;OFFSET(TH!C$1,SMALL(_DNL1,ROWS($1:8)),))</f>
        <v/>
      </c>
      <c r="C21" s="113" t="str">
        <f ca="1">IF(ROWS($1:8)&gt;COUNT(_DNL1),"",OFFSET(TH!E$1,SMALL(_DNL1,ROWS($1:8)),))</f>
        <v/>
      </c>
      <c r="D21" s="114" t="str">
        <f ca="1">IF(ROWS($1:8)&gt;COUNT(_DNL1),"",OFFSET(TH!F$1,SMALL(_DNL1,ROWS($1:8)),))</f>
        <v/>
      </c>
      <c r="E21" s="112" t="str">
        <f ca="1">IF(ROWS($1:8)&gt;COUNT(_DNL1),"",IF(OFFSET(TH!H$1,SMALL(_DNL1,ROWS($1:8)),)="1521",OFFSET(TH!I$1,SMALL(_DNL1,ROWS($1:8)),),OFFSET(TH!H$1,SMALL(_DNL1,ROWS($1:8)),)))</f>
        <v/>
      </c>
      <c r="F21" s="115">
        <f ca="1">IF(ROWS($1:8)&gt;COUNT(_DNL1),0,OFFSET(TH!J$1,SMALL(_DNL1,ROWS($1:8)),))</f>
        <v>0</v>
      </c>
      <c r="G21" s="115">
        <f ca="1">IF(ROWS($1:8)&gt;COUNT(_DNL1),0,IF(OFFSET(TH!K$1,SMALL(_DNL1,ROWS($1:8)),)&lt;&gt;0,OFFSET(TH!K$1,SMALL(_DNL1,ROWS($1:8)),),0))</f>
        <v>0</v>
      </c>
      <c r="H21" s="110">
        <f t="shared" ca="1" si="5"/>
        <v>0</v>
      </c>
      <c r="I21" s="115">
        <f ca="1">IF(ROWS($1:8)&gt;COUNT(_DNL1),0,IF(OFFSET(TH!M$1,SMALL(_DNL1,ROWS($1:8)),)&lt;&gt;0,OFFSET(TH!M$1,SMALL(_DNL1,ROWS($1:8)),),0))</f>
        <v>0</v>
      </c>
      <c r="J21" s="110">
        <f t="shared" ca="1" si="6"/>
        <v>0</v>
      </c>
      <c r="K21" s="110">
        <f t="shared" ca="1" si="7"/>
        <v>0</v>
      </c>
      <c r="L21" s="110">
        <f t="shared" ca="1" si="8"/>
        <v>0</v>
      </c>
      <c r="M21" s="110"/>
      <c r="N21" s="185"/>
    </row>
    <row r="22" spans="1:16">
      <c r="A22" s="21" t="str">
        <f t="shared" ca="1" si="4"/>
        <v/>
      </c>
      <c r="B22" s="112" t="str">
        <f ca="1">IF(ROWS($1:9)&gt;COUNT(_DNL1),"",OFFSET(TH!D$1,SMALL(_DNL1,ROWS($1:9)),)&amp;"/"&amp;OFFSET(TH!C$1,SMALL(_DNL1,ROWS($1:9)),))</f>
        <v/>
      </c>
      <c r="C22" s="113" t="str">
        <f ca="1">IF(ROWS($1:9)&gt;COUNT(_DNL1),"",OFFSET(TH!E$1,SMALL(_DNL1,ROWS($1:9)),))</f>
        <v/>
      </c>
      <c r="D22" s="114" t="str">
        <f ca="1">IF(ROWS($1:9)&gt;COUNT(_DNL1),"",OFFSET(TH!F$1,SMALL(_DNL1,ROWS($1:9)),))</f>
        <v/>
      </c>
      <c r="E22" s="112" t="str">
        <f ca="1">IF(ROWS($1:9)&gt;COUNT(_DNL1),"",IF(OFFSET(TH!H$1,SMALL(_DNL1,ROWS($1:9)),)="1521",OFFSET(TH!I$1,SMALL(_DNL1,ROWS($1:9)),),OFFSET(TH!H$1,SMALL(_DNL1,ROWS($1:9)),)))</f>
        <v/>
      </c>
      <c r="F22" s="115">
        <f ca="1">IF(ROWS($1:9)&gt;COUNT(_DNL1),0,OFFSET(TH!J$1,SMALL(_DNL1,ROWS($1:9)),))</f>
        <v>0</v>
      </c>
      <c r="G22" s="115">
        <f ca="1">IF(ROWS($1:9)&gt;COUNT(_DNL1),0,IF(OFFSET(TH!K$1,SMALL(_DNL1,ROWS($1:9)),)&lt;&gt;0,OFFSET(TH!K$1,SMALL(_DNL1,ROWS($1:9)),),0))</f>
        <v>0</v>
      </c>
      <c r="H22" s="110">
        <f t="shared" ca="1" si="5"/>
        <v>0</v>
      </c>
      <c r="I22" s="115">
        <f ca="1">IF(ROWS($1:9)&gt;COUNT(_DNL1),0,IF(OFFSET(TH!M$1,SMALL(_DNL1,ROWS($1:9)),)&lt;&gt;0,OFFSET(TH!M$1,SMALL(_DNL1,ROWS($1:9)),),0))</f>
        <v>0</v>
      </c>
      <c r="J22" s="110">
        <f t="shared" ca="1" si="6"/>
        <v>0</v>
      </c>
      <c r="K22" s="110">
        <f t="shared" ca="1" si="7"/>
        <v>0</v>
      </c>
      <c r="L22" s="110">
        <f t="shared" ca="1" si="8"/>
        <v>0</v>
      </c>
      <c r="M22" s="110"/>
      <c r="N22" s="185"/>
    </row>
    <row r="23" spans="1:16">
      <c r="A23" s="21" t="str">
        <f t="shared" ca="1" si="4"/>
        <v/>
      </c>
      <c r="B23" s="112" t="str">
        <f ca="1">IF(ROWS($1:10)&gt;COUNT(_DNL1),"",OFFSET(TH!D$1,SMALL(_DNL1,ROWS($1:10)),)&amp;"/"&amp;OFFSET(TH!C$1,SMALL(_DNL1,ROWS($1:10)),))</f>
        <v/>
      </c>
      <c r="C23" s="113" t="str">
        <f ca="1">IF(ROWS($1:10)&gt;COUNT(_DNL1),"",OFFSET(TH!E$1,SMALL(_DNL1,ROWS($1:10)),))</f>
        <v/>
      </c>
      <c r="D23" s="114" t="str">
        <f ca="1">IF(ROWS($1:10)&gt;COUNT(_DNL1),"",OFFSET(TH!F$1,SMALL(_DNL1,ROWS($1:10)),))</f>
        <v/>
      </c>
      <c r="E23" s="112" t="str">
        <f ca="1">IF(ROWS($1:10)&gt;COUNT(_DNL1),"",IF(OFFSET(TH!H$1,SMALL(_DNL1,ROWS($1:10)),)="1521",OFFSET(TH!I$1,SMALL(_DNL1,ROWS($1:10)),),OFFSET(TH!H$1,SMALL(_DNL1,ROWS($1:10)),)))</f>
        <v/>
      </c>
      <c r="F23" s="115">
        <f ca="1">IF(ROWS($1:10)&gt;COUNT(_DNL1),0,OFFSET(TH!J$1,SMALL(_DNL1,ROWS($1:10)),))</f>
        <v>0</v>
      </c>
      <c r="G23" s="115">
        <f ca="1">IF(ROWS($1:10)&gt;COUNT(_DNL1),0,IF(OFFSET(TH!K$1,SMALL(_DNL1,ROWS($1:10)),)&lt;&gt;0,OFFSET(TH!K$1,SMALL(_DNL1,ROWS($1:10)),),0))</f>
        <v>0</v>
      </c>
      <c r="H23" s="110">
        <f t="shared" ca="1" si="5"/>
        <v>0</v>
      </c>
      <c r="I23" s="115">
        <f ca="1">IF(ROWS($1:10)&gt;COUNT(_DNL1),0,IF(OFFSET(TH!M$1,SMALL(_DNL1,ROWS($1:10)),)&lt;&gt;0,OFFSET(TH!M$1,SMALL(_DNL1,ROWS($1:10)),),0))</f>
        <v>0</v>
      </c>
      <c r="J23" s="110">
        <f t="shared" ca="1" si="6"/>
        <v>0</v>
      </c>
      <c r="K23" s="110">
        <f t="shared" ca="1" si="7"/>
        <v>0</v>
      </c>
      <c r="L23" s="110">
        <f t="shared" ca="1" si="8"/>
        <v>0</v>
      </c>
      <c r="M23" s="110"/>
      <c r="N23" s="185"/>
    </row>
    <row r="24" spans="1:16">
      <c r="A24" s="21" t="str">
        <f t="shared" ca="1" si="4"/>
        <v/>
      </c>
      <c r="B24" s="112" t="str">
        <f ca="1">IF(ROWS($1:11)&gt;COUNT(_DNL1),"",OFFSET(TH!D$1,SMALL(_DNL1,ROWS($1:11)),)&amp;"/"&amp;OFFSET(TH!C$1,SMALL(_DNL1,ROWS($1:11)),))</f>
        <v/>
      </c>
      <c r="C24" s="113" t="str">
        <f ca="1">IF(ROWS($1:11)&gt;COUNT(_DNL1),"",OFFSET(TH!E$1,SMALL(_DNL1,ROWS($1:11)),))</f>
        <v/>
      </c>
      <c r="D24" s="114" t="str">
        <f ca="1">IF(ROWS($1:11)&gt;COUNT(_DNL1),"",OFFSET(TH!F$1,SMALL(_DNL1,ROWS($1:11)),))</f>
        <v/>
      </c>
      <c r="E24" s="112" t="str">
        <f ca="1">IF(ROWS($1:11)&gt;COUNT(_DNL1),"",IF(OFFSET(TH!H$1,SMALL(_DNL1,ROWS($1:11)),)="1521",OFFSET(TH!I$1,SMALL(_DNL1,ROWS($1:11)),),OFFSET(TH!H$1,SMALL(_DNL1,ROWS($1:11)),)))</f>
        <v/>
      </c>
      <c r="F24" s="115">
        <f ca="1">IF(ROWS($1:11)&gt;COUNT(_DNL1),0,OFFSET(TH!J$1,SMALL(_DNL1,ROWS($1:11)),))</f>
        <v>0</v>
      </c>
      <c r="G24" s="115">
        <f ca="1">IF(ROWS($1:11)&gt;COUNT(_DNL1),0,IF(OFFSET(TH!K$1,SMALL(_DNL1,ROWS($1:11)),)&lt;&gt;0,OFFSET(TH!K$1,SMALL(_DNL1,ROWS($1:11)),),0))</f>
        <v>0</v>
      </c>
      <c r="H24" s="110">
        <f t="shared" ca="1" si="5"/>
        <v>0</v>
      </c>
      <c r="I24" s="115">
        <f ca="1">IF(ROWS($1:11)&gt;COUNT(_DNL1),0,IF(OFFSET(TH!M$1,SMALL(_DNL1,ROWS($1:11)),)&lt;&gt;0,OFFSET(TH!M$1,SMALL(_DNL1,ROWS($1:11)),),0))</f>
        <v>0</v>
      </c>
      <c r="J24" s="110">
        <f t="shared" ca="1" si="6"/>
        <v>0</v>
      </c>
      <c r="K24" s="110">
        <f t="shared" ca="1" si="7"/>
        <v>0</v>
      </c>
      <c r="L24" s="110">
        <f t="shared" ca="1" si="8"/>
        <v>0</v>
      </c>
      <c r="M24" s="110"/>
      <c r="N24" s="185"/>
    </row>
    <row r="25" spans="1:16">
      <c r="A25" s="21" t="str">
        <f t="shared" ca="1" si="4"/>
        <v/>
      </c>
      <c r="B25" s="112" t="str">
        <f ca="1">IF(ROWS($1:12)&gt;COUNT(_DNL1),"",OFFSET(TH!D$1,SMALL(_DNL1,ROWS($1:12)),)&amp;"/"&amp;OFFSET(TH!C$1,SMALL(_DNL1,ROWS($1:12)),))</f>
        <v/>
      </c>
      <c r="C25" s="113" t="str">
        <f ca="1">IF(ROWS($1:12)&gt;COUNT(_DNL1),"",OFFSET(TH!E$1,SMALL(_DNL1,ROWS($1:12)),))</f>
        <v/>
      </c>
      <c r="D25" s="114" t="str">
        <f ca="1">IF(ROWS($1:12)&gt;COUNT(_DNL1),"",OFFSET(TH!F$1,SMALL(_DNL1,ROWS($1:12)),))</f>
        <v/>
      </c>
      <c r="E25" s="112" t="str">
        <f ca="1">IF(ROWS($1:12)&gt;COUNT(_DNL1),"",IF(OFFSET(TH!H$1,SMALL(_DNL1,ROWS($1:12)),)="1521",OFFSET(TH!I$1,SMALL(_DNL1,ROWS($1:12)),),OFFSET(TH!H$1,SMALL(_DNL1,ROWS($1:12)),)))</f>
        <v/>
      </c>
      <c r="F25" s="115">
        <f ca="1">IF(ROWS($1:12)&gt;COUNT(_DNL1),0,OFFSET(TH!J$1,SMALL(_DNL1,ROWS($1:12)),))</f>
        <v>0</v>
      </c>
      <c r="G25" s="115">
        <f ca="1">IF(ROWS($1:12)&gt;COUNT(_DNL1),0,IF(OFFSET(TH!K$1,SMALL(_DNL1,ROWS($1:12)),)&lt;&gt;0,OFFSET(TH!K$1,SMALL(_DNL1,ROWS($1:12)),),0))</f>
        <v>0</v>
      </c>
      <c r="H25" s="110">
        <f t="shared" ca="1" si="5"/>
        <v>0</v>
      </c>
      <c r="I25" s="115">
        <f ca="1">IF(ROWS($1:12)&gt;COUNT(_DNL1),0,IF(OFFSET(TH!M$1,SMALL(_DNL1,ROWS($1:12)),)&lt;&gt;0,OFFSET(TH!M$1,SMALL(_DNL1,ROWS($1:12)),),0))</f>
        <v>0</v>
      </c>
      <c r="J25" s="110">
        <f t="shared" ca="1" si="6"/>
        <v>0</v>
      </c>
      <c r="K25" s="110">
        <f t="shared" ca="1" si="7"/>
        <v>0</v>
      </c>
      <c r="L25" s="110">
        <f t="shared" ca="1" si="8"/>
        <v>0</v>
      </c>
      <c r="M25" s="110"/>
      <c r="N25" s="185"/>
    </row>
    <row r="26" spans="1:16">
      <c r="A26" s="21" t="str">
        <f t="shared" ca="1" si="4"/>
        <v/>
      </c>
      <c r="B26" s="112" t="str">
        <f ca="1">IF(ROWS($1:13)&gt;COUNT(_DNL1),"",OFFSET(TH!D$1,SMALL(_DNL1,ROWS($1:13)),)&amp;"/"&amp;OFFSET(TH!C$1,SMALL(_DNL1,ROWS($1:13)),))</f>
        <v/>
      </c>
      <c r="C26" s="113" t="str">
        <f ca="1">IF(ROWS($1:13)&gt;COUNT(_DNL1),"",OFFSET(TH!E$1,SMALL(_DNL1,ROWS($1:13)),))</f>
        <v/>
      </c>
      <c r="D26" s="114" t="str">
        <f ca="1">IF(ROWS($1:13)&gt;COUNT(_DNL1),"",OFFSET(TH!F$1,SMALL(_DNL1,ROWS($1:13)),))</f>
        <v/>
      </c>
      <c r="E26" s="112" t="str">
        <f ca="1">IF(ROWS($1:13)&gt;COUNT(_DNL1),"",IF(OFFSET(TH!H$1,SMALL(_DNL1,ROWS($1:13)),)="1521",OFFSET(TH!I$1,SMALL(_DNL1,ROWS($1:13)),),OFFSET(TH!H$1,SMALL(_DNL1,ROWS($1:13)),)))</f>
        <v/>
      </c>
      <c r="F26" s="115">
        <f ca="1">IF(ROWS($1:13)&gt;COUNT(_DNL1),0,OFFSET(TH!J$1,SMALL(_DNL1,ROWS($1:13)),))</f>
        <v>0</v>
      </c>
      <c r="G26" s="115">
        <f ca="1">IF(ROWS($1:13)&gt;COUNT(_DNL1),0,IF(OFFSET(TH!K$1,SMALL(_DNL1,ROWS($1:13)),)&lt;&gt;0,OFFSET(TH!K$1,SMALL(_DNL1,ROWS($1:13)),),0))</f>
        <v>0</v>
      </c>
      <c r="H26" s="110">
        <f t="shared" ca="1" si="5"/>
        <v>0</v>
      </c>
      <c r="I26" s="115">
        <f ca="1">IF(ROWS($1:13)&gt;COUNT(_DNL1),0,IF(OFFSET(TH!M$1,SMALL(_DNL1,ROWS($1:13)),)&lt;&gt;0,OFFSET(TH!M$1,SMALL(_DNL1,ROWS($1:13)),),0))</f>
        <v>0</v>
      </c>
      <c r="J26" s="110">
        <f t="shared" ca="1" si="6"/>
        <v>0</v>
      </c>
      <c r="K26" s="110">
        <f t="shared" ca="1" si="7"/>
        <v>0</v>
      </c>
      <c r="L26" s="110">
        <f t="shared" ca="1" si="8"/>
        <v>0</v>
      </c>
      <c r="M26" s="110"/>
      <c r="N26" s="185"/>
    </row>
    <row r="27" spans="1:16">
      <c r="A27" s="21" t="str">
        <f t="shared" ca="1" si="4"/>
        <v/>
      </c>
      <c r="B27" s="112" t="str">
        <f ca="1">IF(ROWS($1:14)&gt;COUNT(_DNL1),"",OFFSET(TH!D$1,SMALL(_DNL1,ROWS($1:14)),)&amp;"/"&amp;OFFSET(TH!C$1,SMALL(_DNL1,ROWS($1:14)),))</f>
        <v/>
      </c>
      <c r="C27" s="113" t="str">
        <f ca="1">IF(ROWS($1:14)&gt;COUNT(_DNL1),"",OFFSET(TH!E$1,SMALL(_DNL1,ROWS($1:14)),))</f>
        <v/>
      </c>
      <c r="D27" s="114" t="str">
        <f ca="1">IF(ROWS($1:14)&gt;COUNT(_DNL1),"",OFFSET(TH!F$1,SMALL(_DNL1,ROWS($1:14)),))</f>
        <v/>
      </c>
      <c r="E27" s="112" t="str">
        <f ca="1">IF(ROWS($1:14)&gt;COUNT(_DNL1),"",IF(OFFSET(TH!H$1,SMALL(_DNL1,ROWS($1:14)),)="1521",OFFSET(TH!I$1,SMALL(_DNL1,ROWS($1:14)),),OFFSET(TH!H$1,SMALL(_DNL1,ROWS($1:14)),)))</f>
        <v/>
      </c>
      <c r="F27" s="115">
        <f ca="1">IF(ROWS($1:14)&gt;COUNT(_DNL1),0,OFFSET(TH!J$1,SMALL(_DNL1,ROWS($1:14)),))</f>
        <v>0</v>
      </c>
      <c r="G27" s="115">
        <f ca="1">IF(ROWS($1:14)&gt;COUNT(_DNL1),0,IF(OFFSET(TH!K$1,SMALL(_DNL1,ROWS($1:14)),)&lt;&gt;0,OFFSET(TH!K$1,SMALL(_DNL1,ROWS($1:14)),),0))</f>
        <v>0</v>
      </c>
      <c r="H27" s="110">
        <f t="shared" ca="1" si="5"/>
        <v>0</v>
      </c>
      <c r="I27" s="115">
        <f ca="1">IF(ROWS($1:14)&gt;COUNT(_DNL1),0,IF(OFFSET(TH!M$1,SMALL(_DNL1,ROWS($1:14)),)&lt;&gt;0,OFFSET(TH!M$1,SMALL(_DNL1,ROWS($1:14)),),0))</f>
        <v>0</v>
      </c>
      <c r="J27" s="110">
        <f t="shared" ca="1" si="6"/>
        <v>0</v>
      </c>
      <c r="K27" s="110">
        <f t="shared" ca="1" si="7"/>
        <v>0</v>
      </c>
      <c r="L27" s="110">
        <f t="shared" ca="1" si="8"/>
        <v>0</v>
      </c>
      <c r="M27" s="110"/>
      <c r="N27" s="185"/>
    </row>
    <row r="28" spans="1:16">
      <c r="A28" s="21" t="str">
        <f t="shared" ca="1" si="4"/>
        <v/>
      </c>
      <c r="B28" s="112" t="str">
        <f ca="1">IF(ROWS($1:15)&gt;COUNT(_DNL1),"",OFFSET(TH!D$1,SMALL(_DNL1,ROWS($1:15)),)&amp;"/"&amp;OFFSET(TH!C$1,SMALL(_DNL1,ROWS($1:15)),))</f>
        <v/>
      </c>
      <c r="C28" s="113" t="str">
        <f ca="1">IF(ROWS($1:15)&gt;COUNT(_DNL1),"",OFFSET(TH!E$1,SMALL(_DNL1,ROWS($1:15)),))</f>
        <v/>
      </c>
      <c r="D28" s="114" t="str">
        <f ca="1">IF(ROWS($1:15)&gt;COUNT(_DNL1),"",OFFSET(TH!F$1,SMALL(_DNL1,ROWS($1:15)),))</f>
        <v/>
      </c>
      <c r="E28" s="112" t="str">
        <f ca="1">IF(ROWS($1:15)&gt;COUNT(_DNL1),"",IF(OFFSET(TH!H$1,SMALL(_DNL1,ROWS($1:15)),)="1521",OFFSET(TH!I$1,SMALL(_DNL1,ROWS($1:15)),),OFFSET(TH!H$1,SMALL(_DNL1,ROWS($1:15)),)))</f>
        <v/>
      </c>
      <c r="F28" s="115">
        <f ca="1">IF(ROWS($1:15)&gt;COUNT(_DNL1),0,OFFSET(TH!J$1,SMALL(_DNL1,ROWS($1:15)),))</f>
        <v>0</v>
      </c>
      <c r="G28" s="115">
        <f ca="1">IF(ROWS($1:15)&gt;COUNT(_DNL1),0,IF(OFFSET(TH!K$1,SMALL(_DNL1,ROWS($1:15)),)&lt;&gt;0,OFFSET(TH!K$1,SMALL(_DNL1,ROWS($1:15)),),0))</f>
        <v>0</v>
      </c>
      <c r="H28" s="110">
        <f t="shared" ca="1" si="5"/>
        <v>0</v>
      </c>
      <c r="I28" s="115">
        <f ca="1">IF(ROWS($1:15)&gt;COUNT(_DNL1),0,IF(OFFSET(TH!M$1,SMALL(_DNL1,ROWS($1:15)),)&lt;&gt;0,OFFSET(TH!M$1,SMALL(_DNL1,ROWS($1:15)),),0))</f>
        <v>0</v>
      </c>
      <c r="J28" s="110">
        <f t="shared" ca="1" si="6"/>
        <v>0</v>
      </c>
      <c r="K28" s="110">
        <f t="shared" ca="1" si="7"/>
        <v>0</v>
      </c>
      <c r="L28" s="110">
        <f t="shared" ca="1" si="8"/>
        <v>0</v>
      </c>
      <c r="M28" s="110"/>
      <c r="N28" s="185"/>
    </row>
    <row r="29" spans="1:16">
      <c r="A29" s="21" t="str">
        <f t="shared" ca="1" si="4"/>
        <v/>
      </c>
      <c r="B29" s="112" t="str">
        <f ca="1">IF(ROWS($1:16)&gt;COUNT(_DNL1),"",OFFSET(TH!D$1,SMALL(_DNL1,ROWS($1:16)),)&amp;"/"&amp;OFFSET(TH!C$1,SMALL(_DNL1,ROWS($1:16)),))</f>
        <v/>
      </c>
      <c r="C29" s="113" t="str">
        <f ca="1">IF(ROWS($1:16)&gt;COUNT(_DNL1),"",OFFSET(TH!E$1,SMALL(_DNL1,ROWS($1:16)),))</f>
        <v/>
      </c>
      <c r="D29" s="114" t="str">
        <f ca="1">IF(ROWS($1:16)&gt;COUNT(_DNL1),"",OFFSET(TH!F$1,SMALL(_DNL1,ROWS($1:16)),))</f>
        <v/>
      </c>
      <c r="E29" s="112" t="str">
        <f ca="1">IF(ROWS($1:16)&gt;COUNT(_DNL1),"",IF(OFFSET(TH!H$1,SMALL(_DNL1,ROWS($1:16)),)="1521",OFFSET(TH!I$1,SMALL(_DNL1,ROWS($1:16)),),OFFSET(TH!H$1,SMALL(_DNL1,ROWS($1:16)),)))</f>
        <v/>
      </c>
      <c r="F29" s="115">
        <f ca="1">IF(ROWS($1:16)&gt;COUNT(_DNL1),0,OFFSET(TH!J$1,SMALL(_DNL1,ROWS($1:16)),))</f>
        <v>0</v>
      </c>
      <c r="G29" s="115">
        <f ca="1">IF(ROWS($1:16)&gt;COUNT(_DNL1),0,IF(OFFSET(TH!K$1,SMALL(_DNL1,ROWS($1:16)),)&lt;&gt;0,OFFSET(TH!K$1,SMALL(_DNL1,ROWS($1:16)),),0))</f>
        <v>0</v>
      </c>
      <c r="H29" s="110">
        <f t="shared" ca="1" si="5"/>
        <v>0</v>
      </c>
      <c r="I29" s="115">
        <f ca="1">IF(ROWS($1:16)&gt;COUNT(_DNL1),0,IF(OFFSET(TH!M$1,SMALL(_DNL1,ROWS($1:16)),)&lt;&gt;0,OFFSET(TH!M$1,SMALL(_DNL1,ROWS($1:16)),),0))</f>
        <v>0</v>
      </c>
      <c r="J29" s="110">
        <f t="shared" ca="1" si="6"/>
        <v>0</v>
      </c>
      <c r="K29" s="110">
        <f t="shared" ca="1" si="7"/>
        <v>0</v>
      </c>
      <c r="L29" s="110">
        <f t="shared" ca="1" si="8"/>
        <v>0</v>
      </c>
      <c r="M29" s="110"/>
      <c r="N29" s="185"/>
    </row>
    <row r="30" spans="1:16">
      <c r="A30" s="21" t="str">
        <f t="shared" ca="1" si="4"/>
        <v/>
      </c>
      <c r="B30" s="112" t="str">
        <f ca="1">IF(ROWS($1:17)&gt;COUNT(_DNL1),"",OFFSET(TH!D$1,SMALL(_DNL1,ROWS($1:17)),)&amp;"/"&amp;OFFSET(TH!C$1,SMALL(_DNL1,ROWS($1:17)),))</f>
        <v/>
      </c>
      <c r="C30" s="113" t="str">
        <f ca="1">IF(ROWS($1:17)&gt;COUNT(_DNL1),"",OFFSET(TH!E$1,SMALL(_DNL1,ROWS($1:17)),))</f>
        <v/>
      </c>
      <c r="D30" s="114" t="str">
        <f ca="1">IF(ROWS($1:17)&gt;COUNT(_DNL1),"",OFFSET(TH!F$1,SMALL(_DNL1,ROWS($1:17)),))</f>
        <v/>
      </c>
      <c r="E30" s="112" t="str">
        <f ca="1">IF(ROWS($1:17)&gt;COUNT(_DNL1),"",IF(OFFSET(TH!H$1,SMALL(_DNL1,ROWS($1:17)),)="1521",OFFSET(TH!I$1,SMALL(_DNL1,ROWS($1:17)),),OFFSET(TH!H$1,SMALL(_DNL1,ROWS($1:17)),)))</f>
        <v/>
      </c>
      <c r="F30" s="115">
        <f ca="1">IF(ROWS($1:17)&gt;COUNT(_DNL1),0,OFFSET(TH!J$1,SMALL(_DNL1,ROWS($1:17)),))</f>
        <v>0</v>
      </c>
      <c r="G30" s="115">
        <f ca="1">IF(ROWS($1:17)&gt;COUNT(_DNL1),0,IF(OFFSET(TH!K$1,SMALL(_DNL1,ROWS($1:17)),)&lt;&gt;0,OFFSET(TH!K$1,SMALL(_DNL1,ROWS($1:17)),),0))</f>
        <v>0</v>
      </c>
      <c r="H30" s="110">
        <f t="shared" ca="1" si="5"/>
        <v>0</v>
      </c>
      <c r="I30" s="115">
        <f ca="1">IF(ROWS($1:17)&gt;COUNT(_DNL1),0,IF(OFFSET(TH!M$1,SMALL(_DNL1,ROWS($1:17)),)&lt;&gt;0,OFFSET(TH!M$1,SMALL(_DNL1,ROWS($1:17)),),0))</f>
        <v>0</v>
      </c>
      <c r="J30" s="110">
        <f t="shared" ca="1" si="6"/>
        <v>0</v>
      </c>
      <c r="K30" s="110">
        <f t="shared" ca="1" si="7"/>
        <v>0</v>
      </c>
      <c r="L30" s="110">
        <f t="shared" ca="1" si="8"/>
        <v>0</v>
      </c>
      <c r="M30" s="110"/>
      <c r="N30" s="185"/>
    </row>
    <row r="31" spans="1:16">
      <c r="A31" s="21" t="str">
        <f t="shared" ca="1" si="4"/>
        <v/>
      </c>
      <c r="B31" s="112" t="str">
        <f ca="1">IF(ROWS($1:18)&gt;COUNT(_DNL1),"",OFFSET(TH!D$1,SMALL(_DNL1,ROWS($1:18)),)&amp;"/"&amp;OFFSET(TH!C$1,SMALL(_DNL1,ROWS($1:18)),))</f>
        <v/>
      </c>
      <c r="C31" s="113" t="str">
        <f ca="1">IF(ROWS($1:18)&gt;COUNT(_DNL1),"",OFFSET(TH!E$1,SMALL(_DNL1,ROWS($1:18)),))</f>
        <v/>
      </c>
      <c r="D31" s="114" t="str">
        <f ca="1">IF(ROWS($1:18)&gt;COUNT(_DNL1),"",OFFSET(TH!F$1,SMALL(_DNL1,ROWS($1:18)),))</f>
        <v/>
      </c>
      <c r="E31" s="112" t="str">
        <f ca="1">IF(ROWS($1:18)&gt;COUNT(_DNL1),"",IF(OFFSET(TH!H$1,SMALL(_DNL1,ROWS($1:18)),)="1521",OFFSET(TH!I$1,SMALL(_DNL1,ROWS($1:18)),),OFFSET(TH!H$1,SMALL(_DNL1,ROWS($1:18)),)))</f>
        <v/>
      </c>
      <c r="F31" s="115">
        <f ca="1">IF(ROWS($1:18)&gt;COUNT(_DNL1),0,OFFSET(TH!J$1,SMALL(_DNL1,ROWS($1:18)),))</f>
        <v>0</v>
      </c>
      <c r="G31" s="115">
        <f ca="1">IF(ROWS($1:18)&gt;COUNT(_DNL1),0,IF(OFFSET(TH!K$1,SMALL(_DNL1,ROWS($1:18)),)&lt;&gt;0,OFFSET(TH!K$1,SMALL(_DNL1,ROWS($1:18)),),0))</f>
        <v>0</v>
      </c>
      <c r="H31" s="110">
        <f t="shared" ca="1" si="5"/>
        <v>0</v>
      </c>
      <c r="I31" s="115">
        <f ca="1">IF(ROWS($1:18)&gt;COUNT(_DNL1),0,IF(OFFSET(TH!M$1,SMALL(_DNL1,ROWS($1:18)),)&lt;&gt;0,OFFSET(TH!M$1,SMALL(_DNL1,ROWS($1:18)),),0))</f>
        <v>0</v>
      </c>
      <c r="J31" s="110">
        <f t="shared" ca="1" si="6"/>
        <v>0</v>
      </c>
      <c r="K31" s="110">
        <f t="shared" ca="1" si="7"/>
        <v>0</v>
      </c>
      <c r="L31" s="110">
        <f t="shared" ca="1" si="8"/>
        <v>0</v>
      </c>
      <c r="M31" s="110"/>
      <c r="N31" s="185"/>
    </row>
    <row r="32" spans="1:16">
      <c r="A32" s="21" t="str">
        <f t="shared" ca="1" si="4"/>
        <v/>
      </c>
      <c r="B32" s="112" t="str">
        <f ca="1">IF(ROWS($1:19)&gt;COUNT(_DNL1),"",OFFSET(TH!D$1,SMALL(_DNL1,ROWS($1:19)),)&amp;"/"&amp;OFFSET(TH!C$1,SMALL(_DNL1,ROWS($1:19)),))</f>
        <v/>
      </c>
      <c r="C32" s="113" t="str">
        <f ca="1">IF(ROWS($1:19)&gt;COUNT(_DNL1),"",OFFSET(TH!E$1,SMALL(_DNL1,ROWS($1:19)),))</f>
        <v/>
      </c>
      <c r="D32" s="114" t="str">
        <f ca="1">IF(ROWS($1:19)&gt;COUNT(_DNL1),"",OFFSET(TH!F$1,SMALL(_DNL1,ROWS($1:19)),))</f>
        <v/>
      </c>
      <c r="E32" s="112" t="str">
        <f ca="1">IF(ROWS($1:19)&gt;COUNT(_DNL1),"",IF(OFFSET(TH!H$1,SMALL(_DNL1,ROWS($1:19)),)="1521",OFFSET(TH!I$1,SMALL(_DNL1,ROWS($1:19)),),OFFSET(TH!H$1,SMALL(_DNL1,ROWS($1:19)),)))</f>
        <v/>
      </c>
      <c r="F32" s="115">
        <f ca="1">IF(ROWS($1:19)&gt;COUNT(_DNL1),0,OFFSET(TH!J$1,SMALL(_DNL1,ROWS($1:19)),))</f>
        <v>0</v>
      </c>
      <c r="G32" s="115">
        <f ca="1">IF(ROWS($1:19)&gt;COUNT(_DNL1),0,IF(OFFSET(TH!K$1,SMALL(_DNL1,ROWS($1:19)),)&lt;&gt;0,OFFSET(TH!K$1,SMALL(_DNL1,ROWS($1:19)),),0))</f>
        <v>0</v>
      </c>
      <c r="H32" s="110">
        <f t="shared" ca="1" si="5"/>
        <v>0</v>
      </c>
      <c r="I32" s="115">
        <f ca="1">IF(ROWS($1:19)&gt;COUNT(_DNL1),0,IF(OFFSET(TH!M$1,SMALL(_DNL1,ROWS($1:19)),)&lt;&gt;0,OFFSET(TH!M$1,SMALL(_DNL1,ROWS($1:19)),),0))</f>
        <v>0</v>
      </c>
      <c r="J32" s="110">
        <f t="shared" ca="1" si="6"/>
        <v>0</v>
      </c>
      <c r="K32" s="110">
        <f t="shared" ca="1" si="7"/>
        <v>0</v>
      </c>
      <c r="L32" s="110">
        <f t="shared" ca="1" si="8"/>
        <v>0</v>
      </c>
      <c r="M32" s="110"/>
      <c r="N32" s="185"/>
    </row>
    <row r="33" spans="1:14">
      <c r="A33" s="21" t="str">
        <f t="shared" ca="1" si="4"/>
        <v/>
      </c>
      <c r="B33" s="112" t="str">
        <f ca="1">IF(ROWS($1:20)&gt;COUNT(_DNL1),"",OFFSET(TH!D$1,SMALL(_DNL1,ROWS($1:20)),)&amp;"/"&amp;OFFSET(TH!C$1,SMALL(_DNL1,ROWS($1:20)),))</f>
        <v/>
      </c>
      <c r="C33" s="113" t="str">
        <f ca="1">IF(ROWS($1:20)&gt;COUNT(_DNL1),"",OFFSET(TH!E$1,SMALL(_DNL1,ROWS($1:20)),))</f>
        <v/>
      </c>
      <c r="D33" s="114" t="str">
        <f ca="1">IF(ROWS($1:20)&gt;COUNT(_DNL1),"",OFFSET(TH!F$1,SMALL(_DNL1,ROWS($1:20)),))</f>
        <v/>
      </c>
      <c r="E33" s="112" t="str">
        <f ca="1">IF(ROWS($1:20)&gt;COUNT(_DNL1),"",IF(OFFSET(TH!H$1,SMALL(_DNL1,ROWS($1:20)),)="1521",OFFSET(TH!I$1,SMALL(_DNL1,ROWS($1:20)),),OFFSET(TH!H$1,SMALL(_DNL1,ROWS($1:20)),)))</f>
        <v/>
      </c>
      <c r="F33" s="115">
        <f ca="1">IF(ROWS($1:20)&gt;COUNT(_DNL1),0,OFFSET(TH!J$1,SMALL(_DNL1,ROWS($1:20)),))</f>
        <v>0</v>
      </c>
      <c r="G33" s="115">
        <f ca="1">IF(ROWS($1:20)&gt;COUNT(_DNL1),0,IF(OFFSET(TH!K$1,SMALL(_DNL1,ROWS($1:20)),)&lt;&gt;0,OFFSET(TH!K$1,SMALL(_DNL1,ROWS($1:20)),),0))</f>
        <v>0</v>
      </c>
      <c r="H33" s="110">
        <f t="shared" ca="1" si="5"/>
        <v>0</v>
      </c>
      <c r="I33" s="115">
        <f ca="1">IF(ROWS($1:20)&gt;COUNT(_DNL1),0,IF(OFFSET(TH!M$1,SMALL(_DNL1,ROWS($1:20)),)&lt;&gt;0,OFFSET(TH!M$1,SMALL(_DNL1,ROWS($1:20)),),0))</f>
        <v>0</v>
      </c>
      <c r="J33" s="110">
        <f t="shared" ca="1" si="6"/>
        <v>0</v>
      </c>
      <c r="K33" s="110">
        <f t="shared" ca="1" si="7"/>
        <v>0</v>
      </c>
      <c r="L33" s="110">
        <f t="shared" ca="1" si="8"/>
        <v>0</v>
      </c>
      <c r="M33" s="110"/>
      <c r="N33" s="185"/>
    </row>
    <row r="34" spans="1:14">
      <c r="A34" s="21" t="str">
        <f t="shared" ca="1" si="4"/>
        <v/>
      </c>
      <c r="B34" s="112" t="str">
        <f ca="1">IF(ROWS($1:21)&gt;COUNT(_DNL1),"",OFFSET(TH!D$1,SMALL(_DNL1,ROWS($1:21)),)&amp;"/"&amp;OFFSET(TH!C$1,SMALL(_DNL1,ROWS($1:21)),))</f>
        <v/>
      </c>
      <c r="C34" s="113" t="str">
        <f ca="1">IF(ROWS($1:21)&gt;COUNT(_DNL1),"",OFFSET(TH!E$1,SMALL(_DNL1,ROWS($1:21)),))</f>
        <v/>
      </c>
      <c r="D34" s="114" t="str">
        <f ca="1">IF(ROWS($1:21)&gt;COUNT(_DNL1),"",OFFSET(TH!F$1,SMALL(_DNL1,ROWS($1:21)),))</f>
        <v/>
      </c>
      <c r="E34" s="112" t="str">
        <f ca="1">IF(ROWS($1:21)&gt;COUNT(_DNL1),"",IF(OFFSET(TH!H$1,SMALL(_DNL1,ROWS($1:21)),)="1521",OFFSET(TH!I$1,SMALL(_DNL1,ROWS($1:21)),),OFFSET(TH!H$1,SMALL(_DNL1,ROWS($1:21)),)))</f>
        <v/>
      </c>
      <c r="F34" s="115">
        <f ca="1">IF(ROWS($1:21)&gt;COUNT(_DNL1),0,OFFSET(TH!J$1,SMALL(_DNL1,ROWS($1:21)),))</f>
        <v>0</v>
      </c>
      <c r="G34" s="115">
        <f ca="1">IF(ROWS($1:21)&gt;COUNT(_DNL1),0,IF(OFFSET(TH!K$1,SMALL(_DNL1,ROWS($1:21)),)&lt;&gt;0,OFFSET(TH!K$1,SMALL(_DNL1,ROWS($1:21)),),0))</f>
        <v>0</v>
      </c>
      <c r="H34" s="110">
        <f t="shared" ca="1" si="5"/>
        <v>0</v>
      </c>
      <c r="I34" s="115">
        <f ca="1">IF(ROWS($1:21)&gt;COUNT(_DNL1),0,IF(OFFSET(TH!M$1,SMALL(_DNL1,ROWS($1:21)),)&lt;&gt;0,OFFSET(TH!M$1,SMALL(_DNL1,ROWS($1:21)),),0))</f>
        <v>0</v>
      </c>
      <c r="J34" s="110">
        <f t="shared" ca="1" si="6"/>
        <v>0</v>
      </c>
      <c r="K34" s="110">
        <f t="shared" ca="1" si="7"/>
        <v>0</v>
      </c>
      <c r="L34" s="110">
        <f t="shared" ca="1" si="8"/>
        <v>0</v>
      </c>
      <c r="M34" s="110"/>
      <c r="N34" s="185"/>
    </row>
    <row r="35" spans="1:14">
      <c r="A35" s="21" t="str">
        <f t="shared" ca="1" si="4"/>
        <v/>
      </c>
      <c r="B35" s="112" t="str">
        <f ca="1">IF(ROWS($1:22)&gt;COUNT(_DNL1),"",OFFSET(TH!D$1,SMALL(_DNL1,ROWS($1:22)),)&amp;"/"&amp;OFFSET(TH!C$1,SMALL(_DNL1,ROWS($1:22)),))</f>
        <v/>
      </c>
      <c r="C35" s="113" t="str">
        <f ca="1">IF(ROWS($1:22)&gt;COUNT(_DNL1),"",OFFSET(TH!E$1,SMALL(_DNL1,ROWS($1:22)),))</f>
        <v/>
      </c>
      <c r="D35" s="114" t="str">
        <f ca="1">IF(ROWS($1:22)&gt;COUNT(_DNL1),"",OFFSET(TH!F$1,SMALL(_DNL1,ROWS($1:22)),))</f>
        <v/>
      </c>
      <c r="E35" s="112" t="str">
        <f ca="1">IF(ROWS($1:22)&gt;COUNT(_DNL1),"",IF(OFFSET(TH!H$1,SMALL(_DNL1,ROWS($1:22)),)="1521",OFFSET(TH!I$1,SMALL(_DNL1,ROWS($1:22)),),OFFSET(TH!H$1,SMALL(_DNL1,ROWS($1:22)),)))</f>
        <v/>
      </c>
      <c r="F35" s="115">
        <f ca="1">IF(ROWS($1:22)&gt;COUNT(_DNL1),0,OFFSET(TH!J$1,SMALL(_DNL1,ROWS($1:22)),))</f>
        <v>0</v>
      </c>
      <c r="G35" s="115">
        <f ca="1">IF(ROWS($1:22)&gt;COUNT(_DNL1),0,IF(OFFSET(TH!K$1,SMALL(_DNL1,ROWS($1:22)),)&lt;&gt;0,OFFSET(TH!K$1,SMALL(_DNL1,ROWS($1:22)),),0))</f>
        <v>0</v>
      </c>
      <c r="H35" s="110">
        <f t="shared" ca="1" si="5"/>
        <v>0</v>
      </c>
      <c r="I35" s="115">
        <f ca="1">IF(ROWS($1:22)&gt;COUNT(_DNL1),0,IF(OFFSET(TH!M$1,SMALL(_DNL1,ROWS($1:22)),)&lt;&gt;0,OFFSET(TH!M$1,SMALL(_DNL1,ROWS($1:22)),),0))</f>
        <v>0</v>
      </c>
      <c r="J35" s="110">
        <f t="shared" ca="1" si="6"/>
        <v>0</v>
      </c>
      <c r="K35" s="110">
        <f t="shared" ca="1" si="7"/>
        <v>0</v>
      </c>
      <c r="L35" s="110">
        <f t="shared" ca="1" si="8"/>
        <v>0</v>
      </c>
      <c r="M35" s="110"/>
      <c r="N35" s="185"/>
    </row>
    <row r="36" spans="1:14">
      <c r="A36" s="21" t="str">
        <f t="shared" ca="1" si="4"/>
        <v/>
      </c>
      <c r="B36" s="112" t="str">
        <f ca="1">IF(ROWS($1:23)&gt;COUNT(_DNL1),"",OFFSET(TH!D$1,SMALL(_DNL1,ROWS($1:23)),)&amp;"/"&amp;OFFSET(TH!C$1,SMALL(_DNL1,ROWS($1:23)),))</f>
        <v/>
      </c>
      <c r="C36" s="113" t="str">
        <f ca="1">IF(ROWS($1:23)&gt;COUNT(_DNL1),"",OFFSET(TH!E$1,SMALL(_DNL1,ROWS($1:23)),))</f>
        <v/>
      </c>
      <c r="D36" s="114" t="str">
        <f ca="1">IF(ROWS($1:23)&gt;COUNT(_DNL1),"",OFFSET(TH!F$1,SMALL(_DNL1,ROWS($1:23)),))</f>
        <v/>
      </c>
      <c r="E36" s="112" t="str">
        <f ca="1">IF(ROWS($1:23)&gt;COUNT(_DNL1),"",IF(OFFSET(TH!H$1,SMALL(_DNL1,ROWS($1:23)),)="1521",OFFSET(TH!I$1,SMALL(_DNL1,ROWS($1:23)),),OFFSET(TH!H$1,SMALL(_DNL1,ROWS($1:23)),)))</f>
        <v/>
      </c>
      <c r="F36" s="115">
        <f ca="1">IF(ROWS($1:23)&gt;COUNT(_DNL1),0,OFFSET(TH!J$1,SMALL(_DNL1,ROWS($1:23)),))</f>
        <v>0</v>
      </c>
      <c r="G36" s="115">
        <f ca="1">IF(ROWS($1:23)&gt;COUNT(_DNL1),0,IF(OFFSET(TH!K$1,SMALL(_DNL1,ROWS($1:23)),)&lt;&gt;0,OFFSET(TH!K$1,SMALL(_DNL1,ROWS($1:23)),),0))</f>
        <v>0</v>
      </c>
      <c r="H36" s="110">
        <f t="shared" ca="1" si="5"/>
        <v>0</v>
      </c>
      <c r="I36" s="115">
        <f ca="1">IF(ROWS($1:23)&gt;COUNT(_DNL1),0,IF(OFFSET(TH!M$1,SMALL(_DNL1,ROWS($1:23)),)&lt;&gt;0,OFFSET(TH!M$1,SMALL(_DNL1,ROWS($1:23)),),0))</f>
        <v>0</v>
      </c>
      <c r="J36" s="110">
        <f t="shared" ca="1" si="6"/>
        <v>0</v>
      </c>
      <c r="K36" s="110">
        <f t="shared" ca="1" si="7"/>
        <v>0</v>
      </c>
      <c r="L36" s="110">
        <f t="shared" ca="1" si="8"/>
        <v>0</v>
      </c>
      <c r="M36" s="110"/>
      <c r="N36" s="185"/>
    </row>
    <row r="37" spans="1:14">
      <c r="A37" s="21" t="str">
        <f t="shared" ca="1" si="4"/>
        <v/>
      </c>
      <c r="B37" s="112" t="str">
        <f ca="1">IF(ROWS($1:24)&gt;COUNT(_DNL1),"",OFFSET(TH!D$1,SMALL(_DNL1,ROWS($1:24)),)&amp;"/"&amp;OFFSET(TH!C$1,SMALL(_DNL1,ROWS($1:24)),))</f>
        <v/>
      </c>
      <c r="C37" s="113" t="str">
        <f ca="1">IF(ROWS($1:24)&gt;COUNT(_DNL1),"",OFFSET(TH!E$1,SMALL(_DNL1,ROWS($1:24)),))</f>
        <v/>
      </c>
      <c r="D37" s="114" t="str">
        <f ca="1">IF(ROWS($1:24)&gt;COUNT(_DNL1),"",OFFSET(TH!F$1,SMALL(_DNL1,ROWS($1:24)),))</f>
        <v/>
      </c>
      <c r="E37" s="112" t="str">
        <f ca="1">IF(ROWS($1:24)&gt;COUNT(_DNL1),"",IF(OFFSET(TH!H$1,SMALL(_DNL1,ROWS($1:24)),)="1521",OFFSET(TH!I$1,SMALL(_DNL1,ROWS($1:24)),),OFFSET(TH!H$1,SMALL(_DNL1,ROWS($1:24)),)))</f>
        <v/>
      </c>
      <c r="F37" s="115">
        <f ca="1">IF(ROWS($1:24)&gt;COUNT(_DNL1),0,OFFSET(TH!J$1,SMALL(_DNL1,ROWS($1:24)),))</f>
        <v>0</v>
      </c>
      <c r="G37" s="115">
        <f ca="1">IF(ROWS($1:24)&gt;COUNT(_DNL1),0,IF(OFFSET(TH!K$1,SMALL(_DNL1,ROWS($1:24)),)&lt;&gt;0,OFFSET(TH!K$1,SMALL(_DNL1,ROWS($1:24)),),0))</f>
        <v>0</v>
      </c>
      <c r="H37" s="110">
        <f t="shared" ca="1" si="5"/>
        <v>0</v>
      </c>
      <c r="I37" s="115">
        <f ca="1">IF(ROWS($1:24)&gt;COUNT(_DNL1),0,IF(OFFSET(TH!M$1,SMALL(_DNL1,ROWS($1:24)),)&lt;&gt;0,OFFSET(TH!M$1,SMALL(_DNL1,ROWS($1:24)),),0))</f>
        <v>0</v>
      </c>
      <c r="J37" s="110">
        <f t="shared" ca="1" si="6"/>
        <v>0</v>
      </c>
      <c r="K37" s="110">
        <f t="shared" ca="1" si="7"/>
        <v>0</v>
      </c>
      <c r="L37" s="110">
        <f t="shared" ca="1" si="8"/>
        <v>0</v>
      </c>
      <c r="M37" s="110"/>
      <c r="N37" s="185"/>
    </row>
    <row r="38" spans="1:14">
      <c r="A38" s="21" t="str">
        <f t="shared" ca="1" si="4"/>
        <v/>
      </c>
      <c r="B38" s="112" t="str">
        <f ca="1">IF(ROWS($1:25)&gt;COUNT(_DNL1),"",OFFSET(TH!D$1,SMALL(_DNL1,ROWS($1:25)),)&amp;"/"&amp;OFFSET(TH!C$1,SMALL(_DNL1,ROWS($1:25)),))</f>
        <v/>
      </c>
      <c r="C38" s="113" t="str">
        <f ca="1">IF(ROWS($1:25)&gt;COUNT(_DNL1),"",OFFSET(TH!E$1,SMALL(_DNL1,ROWS($1:25)),))</f>
        <v/>
      </c>
      <c r="D38" s="114" t="str">
        <f ca="1">IF(ROWS($1:25)&gt;COUNT(_DNL1),"",OFFSET(TH!F$1,SMALL(_DNL1,ROWS($1:25)),))</f>
        <v/>
      </c>
      <c r="E38" s="112" t="str">
        <f ca="1">IF(ROWS($1:25)&gt;COUNT(_DNL1),"",IF(OFFSET(TH!H$1,SMALL(_DNL1,ROWS($1:25)),)="1521",OFFSET(TH!I$1,SMALL(_DNL1,ROWS($1:25)),),OFFSET(TH!H$1,SMALL(_DNL1,ROWS($1:25)),)))</f>
        <v/>
      </c>
      <c r="F38" s="115">
        <f ca="1">IF(ROWS($1:25)&gt;COUNT(_DNL1),0,OFFSET(TH!J$1,SMALL(_DNL1,ROWS($1:25)),))</f>
        <v>0</v>
      </c>
      <c r="G38" s="115">
        <f ca="1">IF(ROWS($1:25)&gt;COUNT(_DNL1),0,IF(OFFSET(TH!K$1,SMALL(_DNL1,ROWS($1:25)),)&lt;&gt;0,OFFSET(TH!K$1,SMALL(_DNL1,ROWS($1:25)),),0))</f>
        <v>0</v>
      </c>
      <c r="H38" s="110">
        <f t="shared" ca="1" si="5"/>
        <v>0</v>
      </c>
      <c r="I38" s="115">
        <f ca="1">IF(ROWS($1:25)&gt;COUNT(_DNL1),0,IF(OFFSET(TH!M$1,SMALL(_DNL1,ROWS($1:25)),)&lt;&gt;0,OFFSET(TH!M$1,SMALL(_DNL1,ROWS($1:25)),),0))</f>
        <v>0</v>
      </c>
      <c r="J38" s="110">
        <f t="shared" ca="1" si="6"/>
        <v>0</v>
      </c>
      <c r="K38" s="110">
        <f t="shared" ca="1" si="7"/>
        <v>0</v>
      </c>
      <c r="L38" s="110">
        <f t="shared" ca="1" si="8"/>
        <v>0</v>
      </c>
      <c r="M38" s="110"/>
      <c r="N38" s="185"/>
    </row>
    <row r="39" spans="1:14">
      <c r="A39" s="21" t="str">
        <f t="shared" ca="1" si="4"/>
        <v/>
      </c>
      <c r="B39" s="112" t="str">
        <f ca="1">IF(ROWS($1:26)&gt;COUNT(_DNL1),"",OFFSET(TH!D$1,SMALL(_DNL1,ROWS($1:26)),)&amp;"/"&amp;OFFSET(TH!C$1,SMALL(_DNL1,ROWS($1:26)),))</f>
        <v/>
      </c>
      <c r="C39" s="113" t="str">
        <f ca="1">IF(ROWS($1:26)&gt;COUNT(_DNL1),"",OFFSET(TH!E$1,SMALL(_DNL1,ROWS($1:26)),))</f>
        <v/>
      </c>
      <c r="D39" s="114" t="str">
        <f ca="1">IF(ROWS($1:26)&gt;COUNT(_DNL1),"",OFFSET(TH!F$1,SMALL(_DNL1,ROWS($1:26)),))</f>
        <v/>
      </c>
      <c r="E39" s="112" t="str">
        <f ca="1">IF(ROWS($1:26)&gt;COUNT(_DNL1),"",IF(OFFSET(TH!H$1,SMALL(_DNL1,ROWS($1:26)),)="1521",OFFSET(TH!I$1,SMALL(_DNL1,ROWS($1:26)),),OFFSET(TH!H$1,SMALL(_DNL1,ROWS($1:26)),)))</f>
        <v/>
      </c>
      <c r="F39" s="115">
        <f ca="1">IF(ROWS($1:26)&gt;COUNT(_DNL1),0,OFFSET(TH!J$1,SMALL(_DNL1,ROWS($1:26)),))</f>
        <v>0</v>
      </c>
      <c r="G39" s="115">
        <f ca="1">IF(ROWS($1:26)&gt;COUNT(_DNL1),0,IF(OFFSET(TH!K$1,SMALL(_DNL1,ROWS($1:26)),)&lt;&gt;0,OFFSET(TH!K$1,SMALL(_DNL1,ROWS($1:26)),),0))</f>
        <v>0</v>
      </c>
      <c r="H39" s="110">
        <f t="shared" ca="1" si="5"/>
        <v>0</v>
      </c>
      <c r="I39" s="115">
        <f ca="1">IF(ROWS($1:26)&gt;COUNT(_DNL1),0,IF(OFFSET(TH!M$1,SMALL(_DNL1,ROWS($1:26)),)&lt;&gt;0,OFFSET(TH!M$1,SMALL(_DNL1,ROWS($1:26)),),0))</f>
        <v>0</v>
      </c>
      <c r="J39" s="110">
        <f t="shared" ca="1" si="6"/>
        <v>0</v>
      </c>
      <c r="K39" s="110">
        <f t="shared" ca="1" si="7"/>
        <v>0</v>
      </c>
      <c r="L39" s="110">
        <f t="shared" ca="1" si="8"/>
        <v>0</v>
      </c>
      <c r="M39" s="110"/>
      <c r="N39" s="185"/>
    </row>
    <row r="40" spans="1:14">
      <c r="A40" s="21" t="str">
        <f t="shared" ca="1" si="4"/>
        <v/>
      </c>
      <c r="B40" s="112" t="str">
        <f ca="1">IF(ROWS($1:27)&gt;COUNT(_DNL1),"",OFFSET(TH!D$1,SMALL(_DNL1,ROWS($1:27)),)&amp;"/"&amp;OFFSET(TH!C$1,SMALL(_DNL1,ROWS($1:27)),))</f>
        <v/>
      </c>
      <c r="C40" s="113" t="str">
        <f ca="1">IF(ROWS($1:27)&gt;COUNT(_DNL1),"",OFFSET(TH!E$1,SMALL(_DNL1,ROWS($1:27)),))</f>
        <v/>
      </c>
      <c r="D40" s="114" t="str">
        <f ca="1">IF(ROWS($1:27)&gt;COUNT(_DNL1),"",OFFSET(TH!F$1,SMALL(_DNL1,ROWS($1:27)),))</f>
        <v/>
      </c>
      <c r="E40" s="112" t="str">
        <f ca="1">IF(ROWS($1:27)&gt;COUNT(_DNL1),"",IF(OFFSET(TH!H$1,SMALL(_DNL1,ROWS($1:27)),)="1521",OFFSET(TH!I$1,SMALL(_DNL1,ROWS($1:27)),),OFFSET(TH!H$1,SMALL(_DNL1,ROWS($1:27)),)))</f>
        <v/>
      </c>
      <c r="F40" s="115">
        <f ca="1">IF(ROWS($1:27)&gt;COUNT(_DNL1),0,OFFSET(TH!J$1,SMALL(_DNL1,ROWS($1:27)),))</f>
        <v>0</v>
      </c>
      <c r="G40" s="115">
        <f ca="1">IF(ROWS($1:27)&gt;COUNT(_DNL1),0,IF(OFFSET(TH!K$1,SMALL(_DNL1,ROWS($1:27)),)&lt;&gt;0,OFFSET(TH!K$1,SMALL(_DNL1,ROWS($1:27)),),0))</f>
        <v>0</v>
      </c>
      <c r="H40" s="110">
        <f t="shared" ca="1" si="5"/>
        <v>0</v>
      </c>
      <c r="I40" s="115">
        <f ca="1">IF(ROWS($1:27)&gt;COUNT(_DNL1),0,IF(OFFSET(TH!M$1,SMALL(_DNL1,ROWS($1:27)),)&lt;&gt;0,OFFSET(TH!M$1,SMALL(_DNL1,ROWS($1:27)),),0))</f>
        <v>0</v>
      </c>
      <c r="J40" s="110">
        <f t="shared" ca="1" si="6"/>
        <v>0</v>
      </c>
      <c r="K40" s="110">
        <f t="shared" ca="1" si="7"/>
        <v>0</v>
      </c>
      <c r="L40" s="110">
        <f t="shared" ca="1" si="8"/>
        <v>0</v>
      </c>
      <c r="M40" s="110"/>
      <c r="N40" s="185"/>
    </row>
    <row r="41" spans="1:14">
      <c r="A41" s="21" t="str">
        <f t="shared" ca="1" si="4"/>
        <v/>
      </c>
      <c r="B41" s="112" t="str">
        <f ca="1">IF(ROWS($1:28)&gt;COUNT(_DNL1),"",OFFSET(TH!D$1,SMALL(_DNL1,ROWS($1:28)),)&amp;"/"&amp;OFFSET(TH!C$1,SMALL(_DNL1,ROWS($1:28)),))</f>
        <v/>
      </c>
      <c r="C41" s="113" t="str">
        <f ca="1">IF(ROWS($1:28)&gt;COUNT(_DNL1),"",OFFSET(TH!E$1,SMALL(_DNL1,ROWS($1:28)),))</f>
        <v/>
      </c>
      <c r="D41" s="114" t="str">
        <f ca="1">IF(ROWS($1:28)&gt;COUNT(_DNL1),"",OFFSET(TH!F$1,SMALL(_DNL1,ROWS($1:28)),))</f>
        <v/>
      </c>
      <c r="E41" s="112" t="str">
        <f ca="1">IF(ROWS($1:28)&gt;COUNT(_DNL1),"",IF(OFFSET(TH!H$1,SMALL(_DNL1,ROWS($1:28)),)="1521",OFFSET(TH!I$1,SMALL(_DNL1,ROWS($1:28)),),OFFSET(TH!H$1,SMALL(_DNL1,ROWS($1:28)),)))</f>
        <v/>
      </c>
      <c r="F41" s="115">
        <f ca="1">IF(ROWS($1:28)&gt;COUNT(_DNL1),0,OFFSET(TH!J$1,SMALL(_DNL1,ROWS($1:28)),))</f>
        <v>0</v>
      </c>
      <c r="G41" s="115">
        <f ca="1">IF(ROWS($1:28)&gt;COUNT(_DNL1),0,IF(OFFSET(TH!K$1,SMALL(_DNL1,ROWS($1:28)),)&lt;&gt;0,OFFSET(TH!K$1,SMALL(_DNL1,ROWS($1:28)),),0))</f>
        <v>0</v>
      </c>
      <c r="H41" s="110">
        <f t="shared" ca="1" si="5"/>
        <v>0</v>
      </c>
      <c r="I41" s="115">
        <f ca="1">IF(ROWS($1:28)&gt;COUNT(_DNL1),0,IF(OFFSET(TH!M$1,SMALL(_DNL1,ROWS($1:28)),)&lt;&gt;0,OFFSET(TH!M$1,SMALL(_DNL1,ROWS($1:28)),),0))</f>
        <v>0</v>
      </c>
      <c r="J41" s="110">
        <f t="shared" ca="1" si="6"/>
        <v>0</v>
      </c>
      <c r="K41" s="110">
        <f t="shared" ca="1" si="7"/>
        <v>0</v>
      </c>
      <c r="L41" s="110">
        <f t="shared" ca="1" si="8"/>
        <v>0</v>
      </c>
      <c r="M41" s="110"/>
      <c r="N41" s="185"/>
    </row>
    <row r="42" spans="1:14">
      <c r="A42" s="21" t="str">
        <f t="shared" ca="1" si="4"/>
        <v/>
      </c>
      <c r="B42" s="112" t="str">
        <f ca="1">IF(ROWS($1:29)&gt;COUNT(_DNL1),"",OFFSET(TH!D$1,SMALL(_DNL1,ROWS($1:29)),)&amp;"/"&amp;OFFSET(TH!C$1,SMALL(_DNL1,ROWS($1:29)),))</f>
        <v/>
      </c>
      <c r="C42" s="113" t="str">
        <f ca="1">IF(ROWS($1:29)&gt;COUNT(_DNL1),"",OFFSET(TH!E$1,SMALL(_DNL1,ROWS($1:29)),))</f>
        <v/>
      </c>
      <c r="D42" s="114" t="str">
        <f ca="1">IF(ROWS($1:29)&gt;COUNT(_DNL1),"",OFFSET(TH!F$1,SMALL(_DNL1,ROWS($1:29)),))</f>
        <v/>
      </c>
      <c r="E42" s="112" t="str">
        <f ca="1">IF(ROWS($1:29)&gt;COUNT(_DNL1),"",IF(OFFSET(TH!H$1,SMALL(_DNL1,ROWS($1:29)),)="1521",OFFSET(TH!I$1,SMALL(_DNL1,ROWS($1:29)),),OFFSET(TH!H$1,SMALL(_DNL1,ROWS($1:29)),)))</f>
        <v/>
      </c>
      <c r="F42" s="115">
        <f ca="1">IF(ROWS($1:29)&gt;COUNT(_DNL1),0,OFFSET(TH!J$1,SMALL(_DNL1,ROWS($1:29)),))</f>
        <v>0</v>
      </c>
      <c r="G42" s="115">
        <f ca="1">IF(ROWS($1:29)&gt;COUNT(_DNL1),0,IF(OFFSET(TH!K$1,SMALL(_DNL1,ROWS($1:29)),)&lt;&gt;0,OFFSET(TH!K$1,SMALL(_DNL1,ROWS($1:29)),),0))</f>
        <v>0</v>
      </c>
      <c r="H42" s="110">
        <f t="shared" ca="1" si="5"/>
        <v>0</v>
      </c>
      <c r="I42" s="115">
        <f ca="1">IF(ROWS($1:29)&gt;COUNT(_DNL1),0,IF(OFFSET(TH!M$1,SMALL(_DNL1,ROWS($1:29)),)&lt;&gt;0,OFFSET(TH!M$1,SMALL(_DNL1,ROWS($1:29)),),0))</f>
        <v>0</v>
      </c>
      <c r="J42" s="110">
        <f t="shared" ca="1" si="6"/>
        <v>0</v>
      </c>
      <c r="K42" s="110">
        <f t="shared" ca="1" si="7"/>
        <v>0</v>
      </c>
      <c r="L42" s="110">
        <f t="shared" ca="1" si="8"/>
        <v>0</v>
      </c>
      <c r="M42" s="110"/>
      <c r="N42" s="185"/>
    </row>
    <row r="43" spans="1:14">
      <c r="A43" s="21" t="str">
        <f t="shared" ca="1" si="4"/>
        <v/>
      </c>
      <c r="B43" s="112" t="str">
        <f ca="1">IF(ROWS($1:30)&gt;COUNT(_DNL1),"",OFFSET(TH!D$1,SMALL(_DNL1,ROWS($1:30)),)&amp;"/"&amp;OFFSET(TH!C$1,SMALL(_DNL1,ROWS($1:30)),))</f>
        <v/>
      </c>
      <c r="C43" s="113" t="str">
        <f ca="1">IF(ROWS($1:30)&gt;COUNT(_DNL1),"",OFFSET(TH!E$1,SMALL(_DNL1,ROWS($1:30)),))</f>
        <v/>
      </c>
      <c r="D43" s="114" t="str">
        <f ca="1">IF(ROWS($1:30)&gt;COUNT(_DNL1),"",OFFSET(TH!F$1,SMALL(_DNL1,ROWS($1:30)),))</f>
        <v/>
      </c>
      <c r="E43" s="112" t="str">
        <f ca="1">IF(ROWS($1:30)&gt;COUNT(_DNL1),"",IF(OFFSET(TH!H$1,SMALL(_DNL1,ROWS($1:30)),)="1521",OFFSET(TH!I$1,SMALL(_DNL1,ROWS($1:30)),),OFFSET(TH!H$1,SMALL(_DNL1,ROWS($1:30)),)))</f>
        <v/>
      </c>
      <c r="F43" s="115">
        <f ca="1">IF(ROWS($1:30)&gt;COUNT(_DNL1),0,OFFSET(TH!J$1,SMALL(_DNL1,ROWS($1:30)),))</f>
        <v>0</v>
      </c>
      <c r="G43" s="115">
        <f ca="1">IF(ROWS($1:30)&gt;COUNT(_DNL1),0,IF(OFFSET(TH!K$1,SMALL(_DNL1,ROWS($1:30)),)&lt;&gt;0,OFFSET(TH!K$1,SMALL(_DNL1,ROWS($1:30)),),0))</f>
        <v>0</v>
      </c>
      <c r="H43" s="110">
        <f t="shared" ca="1" si="5"/>
        <v>0</v>
      </c>
      <c r="I43" s="115">
        <f ca="1">IF(ROWS($1:30)&gt;COUNT(_DNL1),0,IF(OFFSET(TH!M$1,SMALL(_DNL1,ROWS($1:30)),)&lt;&gt;0,OFFSET(TH!M$1,SMALL(_DNL1,ROWS($1:30)),),0))</f>
        <v>0</v>
      </c>
      <c r="J43" s="110">
        <f t="shared" ca="1" si="6"/>
        <v>0</v>
      </c>
      <c r="K43" s="110">
        <f t="shared" ca="1" si="7"/>
        <v>0</v>
      </c>
      <c r="L43" s="110">
        <f t="shared" ca="1" si="8"/>
        <v>0</v>
      </c>
      <c r="M43" s="110"/>
      <c r="N43" s="185"/>
    </row>
    <row r="44" spans="1:14">
      <c r="A44" s="21" t="str">
        <f t="shared" ca="1" si="4"/>
        <v/>
      </c>
      <c r="B44" s="112" t="str">
        <f ca="1">IF(ROWS($1:31)&gt;COUNT(_DNL1),"",OFFSET(TH!D$1,SMALL(_DNL1,ROWS($1:31)),)&amp;"/"&amp;OFFSET(TH!C$1,SMALL(_DNL1,ROWS($1:31)),))</f>
        <v/>
      </c>
      <c r="C44" s="113" t="str">
        <f ca="1">IF(ROWS($1:31)&gt;COUNT(_DNL1),"",OFFSET(TH!E$1,SMALL(_DNL1,ROWS($1:31)),))</f>
        <v/>
      </c>
      <c r="D44" s="114" t="str">
        <f ca="1">IF(ROWS($1:31)&gt;COUNT(_DNL1),"",OFFSET(TH!F$1,SMALL(_DNL1,ROWS($1:31)),))</f>
        <v/>
      </c>
      <c r="E44" s="112" t="str">
        <f ca="1">IF(ROWS($1:31)&gt;COUNT(_DNL1),"",IF(OFFSET(TH!H$1,SMALL(_DNL1,ROWS($1:31)),)="1521",OFFSET(TH!I$1,SMALL(_DNL1,ROWS($1:31)),),OFFSET(TH!H$1,SMALL(_DNL1,ROWS($1:31)),)))</f>
        <v/>
      </c>
      <c r="F44" s="115">
        <f ca="1">IF(ROWS($1:31)&gt;COUNT(_DNL1),0,OFFSET(TH!J$1,SMALL(_DNL1,ROWS($1:31)),))</f>
        <v>0</v>
      </c>
      <c r="G44" s="115">
        <f ca="1">IF(ROWS($1:31)&gt;COUNT(_DNL1),0,IF(OFFSET(TH!K$1,SMALL(_DNL1,ROWS($1:31)),)&lt;&gt;0,OFFSET(TH!K$1,SMALL(_DNL1,ROWS($1:31)),),0))</f>
        <v>0</v>
      </c>
      <c r="H44" s="110">
        <f t="shared" ca="1" si="5"/>
        <v>0</v>
      </c>
      <c r="I44" s="115">
        <f ca="1">IF(ROWS($1:31)&gt;COUNT(_DNL1),0,IF(OFFSET(TH!M$1,SMALL(_DNL1,ROWS($1:31)),)&lt;&gt;0,OFFSET(TH!M$1,SMALL(_DNL1,ROWS($1:31)),),0))</f>
        <v>0</v>
      </c>
      <c r="J44" s="110">
        <f t="shared" ca="1" si="6"/>
        <v>0</v>
      </c>
      <c r="K44" s="110">
        <f t="shared" ca="1" si="7"/>
        <v>0</v>
      </c>
      <c r="L44" s="110">
        <f t="shared" ca="1" si="8"/>
        <v>0</v>
      </c>
      <c r="M44" s="110"/>
      <c r="N44" s="185"/>
    </row>
    <row r="45" spans="1:14">
      <c r="A45" s="21" t="str">
        <f t="shared" ca="1" si="4"/>
        <v/>
      </c>
      <c r="B45" s="112" t="str">
        <f ca="1">IF(ROWS($1:32)&gt;COUNT(_DNL1),"",OFFSET(TH!D$1,SMALL(_DNL1,ROWS($1:32)),)&amp;"/"&amp;OFFSET(TH!C$1,SMALL(_DNL1,ROWS($1:32)),))</f>
        <v/>
      </c>
      <c r="C45" s="113" t="str">
        <f ca="1">IF(ROWS($1:32)&gt;COUNT(_DNL1),"",OFFSET(TH!E$1,SMALL(_DNL1,ROWS($1:32)),))</f>
        <v/>
      </c>
      <c r="D45" s="114" t="str">
        <f ca="1">IF(ROWS($1:32)&gt;COUNT(_DNL1),"",OFFSET(TH!F$1,SMALL(_DNL1,ROWS($1:32)),))</f>
        <v/>
      </c>
      <c r="E45" s="112" t="str">
        <f ca="1">IF(ROWS($1:32)&gt;COUNT(_DNL1),"",IF(OFFSET(TH!H$1,SMALL(_DNL1,ROWS($1:32)),)="1521",OFFSET(TH!I$1,SMALL(_DNL1,ROWS($1:32)),),OFFSET(TH!H$1,SMALL(_DNL1,ROWS($1:32)),)))</f>
        <v/>
      </c>
      <c r="F45" s="115">
        <f ca="1">IF(ROWS($1:32)&gt;COUNT(_DNL1),0,OFFSET(TH!J$1,SMALL(_DNL1,ROWS($1:32)),))</f>
        <v>0</v>
      </c>
      <c r="G45" s="115">
        <f ca="1">IF(ROWS($1:32)&gt;COUNT(_DNL1),0,IF(OFFSET(TH!K$1,SMALL(_DNL1,ROWS($1:32)),)&lt;&gt;0,OFFSET(TH!K$1,SMALL(_DNL1,ROWS($1:32)),),0))</f>
        <v>0</v>
      </c>
      <c r="H45" s="110">
        <f t="shared" ca="1" si="5"/>
        <v>0</v>
      </c>
      <c r="I45" s="115">
        <f ca="1">IF(ROWS($1:32)&gt;COUNT(_DNL1),0,IF(OFFSET(TH!M$1,SMALL(_DNL1,ROWS($1:32)),)&lt;&gt;0,OFFSET(TH!M$1,SMALL(_DNL1,ROWS($1:32)),),0))</f>
        <v>0</v>
      </c>
      <c r="J45" s="110">
        <f t="shared" ca="1" si="6"/>
        <v>0</v>
      </c>
      <c r="K45" s="110">
        <f t="shared" ca="1" si="7"/>
        <v>0</v>
      </c>
      <c r="L45" s="110">
        <f t="shared" ca="1" si="8"/>
        <v>0</v>
      </c>
      <c r="M45" s="110"/>
      <c r="N45" s="185"/>
    </row>
    <row r="46" spans="1:14">
      <c r="A46" s="21" t="str">
        <f t="shared" ca="1" si="4"/>
        <v/>
      </c>
      <c r="B46" s="112" t="str">
        <f ca="1">IF(ROWS($1:33)&gt;COUNT(_DNL1),"",OFFSET(TH!D$1,SMALL(_DNL1,ROWS($1:33)),)&amp;"/"&amp;OFFSET(TH!C$1,SMALL(_DNL1,ROWS($1:33)),))</f>
        <v/>
      </c>
      <c r="C46" s="113" t="str">
        <f ca="1">IF(ROWS($1:33)&gt;COUNT(_DNL1),"",OFFSET(TH!E$1,SMALL(_DNL1,ROWS($1:33)),))</f>
        <v/>
      </c>
      <c r="D46" s="114" t="str">
        <f ca="1">IF(ROWS($1:33)&gt;COUNT(_DNL1),"",OFFSET(TH!F$1,SMALL(_DNL1,ROWS($1:33)),))</f>
        <v/>
      </c>
      <c r="E46" s="112" t="str">
        <f ca="1">IF(ROWS($1:33)&gt;COUNT(_DNL1),"",IF(OFFSET(TH!H$1,SMALL(_DNL1,ROWS($1:33)),)="1521",OFFSET(TH!I$1,SMALL(_DNL1,ROWS($1:33)),),OFFSET(TH!H$1,SMALL(_DNL1,ROWS($1:33)),)))</f>
        <v/>
      </c>
      <c r="F46" s="115">
        <f ca="1">IF(ROWS($1:33)&gt;COUNT(_DNL1),0,OFFSET(TH!J$1,SMALL(_DNL1,ROWS($1:33)),))</f>
        <v>0</v>
      </c>
      <c r="G46" s="115">
        <f ca="1">IF(ROWS($1:33)&gt;COUNT(_DNL1),0,IF(OFFSET(TH!K$1,SMALL(_DNL1,ROWS($1:33)),)&lt;&gt;0,OFFSET(TH!K$1,SMALL(_DNL1,ROWS($1:33)),),0))</f>
        <v>0</v>
      </c>
      <c r="H46" s="110">
        <f t="shared" ca="1" si="5"/>
        <v>0</v>
      </c>
      <c r="I46" s="115">
        <f ca="1">IF(ROWS($1:33)&gt;COUNT(_DNL1),0,IF(OFFSET(TH!M$1,SMALL(_DNL1,ROWS($1:33)),)&lt;&gt;0,OFFSET(TH!M$1,SMALL(_DNL1,ROWS($1:33)),),0))</f>
        <v>0</v>
      </c>
      <c r="J46" s="110">
        <f t="shared" ca="1" si="6"/>
        <v>0</v>
      </c>
      <c r="K46" s="110">
        <f t="shared" ca="1" si="7"/>
        <v>0</v>
      </c>
      <c r="L46" s="110">
        <f t="shared" ca="1" si="8"/>
        <v>0</v>
      </c>
      <c r="M46" s="110"/>
      <c r="N46" s="185"/>
    </row>
    <row r="47" spans="1:14">
      <c r="A47" s="21" t="str">
        <f t="shared" ca="1" si="4"/>
        <v/>
      </c>
      <c r="B47" s="112" t="str">
        <f ca="1">IF(ROWS($1:34)&gt;COUNT(_DNL1),"",OFFSET(TH!D$1,SMALL(_DNL1,ROWS($1:34)),)&amp;"/"&amp;OFFSET(TH!C$1,SMALL(_DNL1,ROWS($1:34)),))</f>
        <v/>
      </c>
      <c r="C47" s="113" t="str">
        <f ca="1">IF(ROWS($1:34)&gt;COUNT(_DNL1),"",OFFSET(TH!E$1,SMALL(_DNL1,ROWS($1:34)),))</f>
        <v/>
      </c>
      <c r="D47" s="114" t="str">
        <f ca="1">IF(ROWS($1:34)&gt;COUNT(_DNL1),"",OFFSET(TH!F$1,SMALL(_DNL1,ROWS($1:34)),))</f>
        <v/>
      </c>
      <c r="E47" s="112" t="str">
        <f ca="1">IF(ROWS($1:34)&gt;COUNT(_DNL1),"",IF(OFFSET(TH!H$1,SMALL(_DNL1,ROWS($1:34)),)="1521",OFFSET(TH!I$1,SMALL(_DNL1,ROWS($1:34)),),OFFSET(TH!H$1,SMALL(_DNL1,ROWS($1:34)),)))</f>
        <v/>
      </c>
      <c r="F47" s="115">
        <f ca="1">IF(ROWS($1:34)&gt;COUNT(_DNL1),0,OFFSET(TH!J$1,SMALL(_DNL1,ROWS($1:34)),))</f>
        <v>0</v>
      </c>
      <c r="G47" s="115">
        <f ca="1">IF(ROWS($1:34)&gt;COUNT(_DNL1),0,IF(OFFSET(TH!K$1,SMALL(_DNL1,ROWS($1:34)),)&lt;&gt;0,OFFSET(TH!K$1,SMALL(_DNL1,ROWS($1:34)),),0))</f>
        <v>0</v>
      </c>
      <c r="H47" s="110">
        <f t="shared" ca="1" si="5"/>
        <v>0</v>
      </c>
      <c r="I47" s="115">
        <f ca="1">IF(ROWS($1:34)&gt;COUNT(_DNL1),0,IF(OFFSET(TH!M$1,SMALL(_DNL1,ROWS($1:34)),)&lt;&gt;0,OFFSET(TH!M$1,SMALL(_DNL1,ROWS($1:34)),),0))</f>
        <v>0</v>
      </c>
      <c r="J47" s="110">
        <f t="shared" ca="1" si="6"/>
        <v>0</v>
      </c>
      <c r="K47" s="110">
        <f t="shared" ca="1" si="7"/>
        <v>0</v>
      </c>
      <c r="L47" s="110">
        <f t="shared" ca="1" si="8"/>
        <v>0</v>
      </c>
      <c r="M47" s="110"/>
      <c r="N47" s="185"/>
    </row>
    <row r="48" spans="1:14">
      <c r="A48" s="21" t="str">
        <f t="shared" ca="1" si="4"/>
        <v/>
      </c>
      <c r="B48" s="112" t="str">
        <f ca="1">IF(ROWS($1:35)&gt;COUNT(_DNL1),"",OFFSET(TH!D$1,SMALL(_DNL1,ROWS($1:35)),)&amp;"/"&amp;OFFSET(TH!C$1,SMALL(_DNL1,ROWS($1:35)),))</f>
        <v/>
      </c>
      <c r="C48" s="113" t="str">
        <f ca="1">IF(ROWS($1:35)&gt;COUNT(_DNL1),"",OFFSET(TH!E$1,SMALL(_DNL1,ROWS($1:35)),))</f>
        <v/>
      </c>
      <c r="D48" s="114" t="str">
        <f ca="1">IF(ROWS($1:35)&gt;COUNT(_DNL1),"",OFFSET(TH!F$1,SMALL(_DNL1,ROWS($1:35)),))</f>
        <v/>
      </c>
      <c r="E48" s="112" t="str">
        <f ca="1">IF(ROWS($1:35)&gt;COUNT(_DNL1),"",IF(OFFSET(TH!H$1,SMALL(_DNL1,ROWS($1:35)),)="1521",OFFSET(TH!I$1,SMALL(_DNL1,ROWS($1:35)),),OFFSET(TH!H$1,SMALL(_DNL1,ROWS($1:35)),)))</f>
        <v/>
      </c>
      <c r="F48" s="115">
        <f ca="1">IF(ROWS($1:35)&gt;COUNT(_DNL1),0,OFFSET(TH!J$1,SMALL(_DNL1,ROWS($1:35)),))</f>
        <v>0</v>
      </c>
      <c r="G48" s="115">
        <f ca="1">IF(ROWS($1:35)&gt;COUNT(_DNL1),0,IF(OFFSET(TH!K$1,SMALL(_DNL1,ROWS($1:35)),)&lt;&gt;0,OFFSET(TH!K$1,SMALL(_DNL1,ROWS($1:35)),),0))</f>
        <v>0</v>
      </c>
      <c r="H48" s="110">
        <f t="shared" ca="1" si="5"/>
        <v>0</v>
      </c>
      <c r="I48" s="115">
        <f ca="1">IF(ROWS($1:35)&gt;COUNT(_DNL1),0,IF(OFFSET(TH!M$1,SMALL(_DNL1,ROWS($1:35)),)&lt;&gt;0,OFFSET(TH!M$1,SMALL(_DNL1,ROWS($1:35)),),0))</f>
        <v>0</v>
      </c>
      <c r="J48" s="110">
        <f t="shared" ca="1" si="6"/>
        <v>0</v>
      </c>
      <c r="K48" s="110">
        <f t="shared" ca="1" si="7"/>
        <v>0</v>
      </c>
      <c r="L48" s="110">
        <f t="shared" ca="1" si="8"/>
        <v>0</v>
      </c>
      <c r="M48" s="110"/>
      <c r="N48" s="185"/>
    </row>
    <row r="49" spans="1:14">
      <c r="A49" s="21" t="str">
        <f t="shared" ca="1" si="4"/>
        <v/>
      </c>
      <c r="B49" s="112" t="str">
        <f ca="1">IF(ROWS($1:36)&gt;COUNT(_DNL1),"",OFFSET(TH!D$1,SMALL(_DNL1,ROWS($1:36)),)&amp;"/"&amp;OFFSET(TH!C$1,SMALL(_DNL1,ROWS($1:36)),))</f>
        <v/>
      </c>
      <c r="C49" s="113" t="str">
        <f ca="1">IF(ROWS($1:36)&gt;COUNT(_DNL1),"",OFFSET(TH!E$1,SMALL(_DNL1,ROWS($1:36)),))</f>
        <v/>
      </c>
      <c r="D49" s="114" t="str">
        <f ca="1">IF(ROWS($1:36)&gt;COUNT(_DNL1),"",OFFSET(TH!F$1,SMALL(_DNL1,ROWS($1:36)),))</f>
        <v/>
      </c>
      <c r="E49" s="112" t="str">
        <f ca="1">IF(ROWS($1:36)&gt;COUNT(_DNL1),"",IF(OFFSET(TH!H$1,SMALL(_DNL1,ROWS($1:36)),)="1521",OFFSET(TH!I$1,SMALL(_DNL1,ROWS($1:36)),),OFFSET(TH!H$1,SMALL(_DNL1,ROWS($1:36)),)))</f>
        <v/>
      </c>
      <c r="F49" s="115">
        <f ca="1">IF(ROWS($1:36)&gt;COUNT(_DNL1),0,OFFSET(TH!J$1,SMALL(_DNL1,ROWS($1:36)),))</f>
        <v>0</v>
      </c>
      <c r="G49" s="115">
        <f ca="1">IF(ROWS($1:36)&gt;COUNT(_DNL1),0,IF(OFFSET(TH!K$1,SMALL(_DNL1,ROWS($1:36)),)&lt;&gt;0,OFFSET(TH!K$1,SMALL(_DNL1,ROWS($1:36)),),0))</f>
        <v>0</v>
      </c>
      <c r="H49" s="110">
        <f t="shared" ca="1" si="5"/>
        <v>0</v>
      </c>
      <c r="I49" s="115">
        <f ca="1">IF(ROWS($1:36)&gt;COUNT(_DNL1),0,IF(OFFSET(TH!M$1,SMALL(_DNL1,ROWS($1:36)),)&lt;&gt;0,OFFSET(TH!M$1,SMALL(_DNL1,ROWS($1:36)),),0))</f>
        <v>0</v>
      </c>
      <c r="J49" s="110">
        <f t="shared" ca="1" si="6"/>
        <v>0</v>
      </c>
      <c r="K49" s="110">
        <f t="shared" ca="1" si="7"/>
        <v>0</v>
      </c>
      <c r="L49" s="110">
        <f t="shared" ca="1" si="8"/>
        <v>0</v>
      </c>
      <c r="M49" s="110"/>
      <c r="N49" s="185"/>
    </row>
    <row r="50" spans="1:14">
      <c r="A50" s="21" t="str">
        <f t="shared" ca="1" si="4"/>
        <v/>
      </c>
      <c r="B50" s="112" t="str">
        <f ca="1">IF(ROWS($1:37)&gt;COUNT(_DNL1),"",OFFSET(TH!D$1,SMALL(_DNL1,ROWS($1:37)),)&amp;"/"&amp;OFFSET(TH!C$1,SMALL(_DNL1,ROWS($1:37)),))</f>
        <v/>
      </c>
      <c r="C50" s="113" t="str">
        <f ca="1">IF(ROWS($1:37)&gt;COUNT(_DNL1),"",OFFSET(TH!E$1,SMALL(_DNL1,ROWS($1:37)),))</f>
        <v/>
      </c>
      <c r="D50" s="114" t="str">
        <f ca="1">IF(ROWS($1:37)&gt;COUNT(_DNL1),"",OFFSET(TH!F$1,SMALL(_DNL1,ROWS($1:37)),))</f>
        <v/>
      </c>
      <c r="E50" s="112" t="str">
        <f ca="1">IF(ROWS($1:37)&gt;COUNT(_DNL1),"",IF(OFFSET(TH!H$1,SMALL(_DNL1,ROWS($1:37)),)="1521",OFFSET(TH!I$1,SMALL(_DNL1,ROWS($1:37)),),OFFSET(TH!H$1,SMALL(_DNL1,ROWS($1:37)),)))</f>
        <v/>
      </c>
      <c r="F50" s="115">
        <f ca="1">IF(ROWS($1:37)&gt;COUNT(_DNL1),0,OFFSET(TH!J$1,SMALL(_DNL1,ROWS($1:37)),))</f>
        <v>0</v>
      </c>
      <c r="G50" s="115">
        <f ca="1">IF(ROWS($1:37)&gt;COUNT(_DNL1),0,IF(OFFSET(TH!K$1,SMALL(_DNL1,ROWS($1:37)),)&lt;&gt;0,OFFSET(TH!K$1,SMALL(_DNL1,ROWS($1:37)),),0))</f>
        <v>0</v>
      </c>
      <c r="H50" s="110">
        <f t="shared" ca="1" si="5"/>
        <v>0</v>
      </c>
      <c r="I50" s="115">
        <f ca="1">IF(ROWS($1:37)&gt;COUNT(_DNL1),0,IF(OFFSET(TH!M$1,SMALL(_DNL1,ROWS($1:37)),)&lt;&gt;0,OFFSET(TH!M$1,SMALL(_DNL1,ROWS($1:37)),),0))</f>
        <v>0</v>
      </c>
      <c r="J50" s="110">
        <f t="shared" ca="1" si="6"/>
        <v>0</v>
      </c>
      <c r="K50" s="110">
        <f t="shared" ca="1" si="7"/>
        <v>0</v>
      </c>
      <c r="L50" s="110">
        <f t="shared" ca="1" si="8"/>
        <v>0</v>
      </c>
      <c r="M50" s="110"/>
      <c r="N50" s="185"/>
    </row>
    <row r="51" spans="1:14">
      <c r="A51" s="21" t="str">
        <f t="shared" ca="1" si="4"/>
        <v/>
      </c>
      <c r="B51" s="112" t="str">
        <f ca="1">IF(ROWS($1:38)&gt;COUNT(_DNL1),"",OFFSET(TH!D$1,SMALL(_DNL1,ROWS($1:38)),)&amp;"/"&amp;OFFSET(TH!C$1,SMALL(_DNL1,ROWS($1:38)),))</f>
        <v/>
      </c>
      <c r="C51" s="113" t="str">
        <f ca="1">IF(ROWS($1:38)&gt;COUNT(_DNL1),"",OFFSET(TH!E$1,SMALL(_DNL1,ROWS($1:38)),))</f>
        <v/>
      </c>
      <c r="D51" s="114" t="str">
        <f ca="1">IF(ROWS($1:38)&gt;COUNT(_DNL1),"",OFFSET(TH!F$1,SMALL(_DNL1,ROWS($1:38)),))</f>
        <v/>
      </c>
      <c r="E51" s="112" t="str">
        <f ca="1">IF(ROWS($1:38)&gt;COUNT(_DNL1),"",IF(OFFSET(TH!H$1,SMALL(_DNL1,ROWS($1:38)),)="1521",OFFSET(TH!I$1,SMALL(_DNL1,ROWS($1:38)),),OFFSET(TH!H$1,SMALL(_DNL1,ROWS($1:38)),)))</f>
        <v/>
      </c>
      <c r="F51" s="115">
        <f ca="1">IF(ROWS($1:38)&gt;COUNT(_DNL1),0,OFFSET(TH!J$1,SMALL(_DNL1,ROWS($1:38)),))</f>
        <v>0</v>
      </c>
      <c r="G51" s="115">
        <f ca="1">IF(ROWS($1:38)&gt;COUNT(_DNL1),0,IF(OFFSET(TH!K$1,SMALL(_DNL1,ROWS($1:38)),)&lt;&gt;0,OFFSET(TH!K$1,SMALL(_DNL1,ROWS($1:38)),),0))</f>
        <v>0</v>
      </c>
      <c r="H51" s="110">
        <f t="shared" ca="1" si="5"/>
        <v>0</v>
      </c>
      <c r="I51" s="115">
        <f ca="1">IF(ROWS($1:38)&gt;COUNT(_DNL1),0,IF(OFFSET(TH!M$1,SMALL(_DNL1,ROWS($1:38)),)&lt;&gt;0,OFFSET(TH!M$1,SMALL(_DNL1,ROWS($1:38)),),0))</f>
        <v>0</v>
      </c>
      <c r="J51" s="110">
        <f t="shared" ca="1" si="6"/>
        <v>0</v>
      </c>
      <c r="K51" s="110">
        <f t="shared" ca="1" si="7"/>
        <v>0</v>
      </c>
      <c r="L51" s="110">
        <f t="shared" ca="1" si="8"/>
        <v>0</v>
      </c>
      <c r="M51" s="110"/>
      <c r="N51" s="185"/>
    </row>
    <row r="52" spans="1:14">
      <c r="A52" s="21" t="str">
        <f t="shared" ca="1" si="4"/>
        <v/>
      </c>
      <c r="B52" s="112" t="str">
        <f ca="1">IF(ROWS($1:39)&gt;COUNT(_DNL1),"",OFFSET(TH!D$1,SMALL(_DNL1,ROWS($1:39)),)&amp;"/"&amp;OFFSET(TH!C$1,SMALL(_DNL1,ROWS($1:39)),))</f>
        <v/>
      </c>
      <c r="C52" s="113" t="str">
        <f ca="1">IF(ROWS($1:39)&gt;COUNT(_DNL1),"",OFFSET(TH!E$1,SMALL(_DNL1,ROWS($1:39)),))</f>
        <v/>
      </c>
      <c r="D52" s="114" t="str">
        <f ca="1">IF(ROWS($1:39)&gt;COUNT(_DNL1),"",OFFSET(TH!F$1,SMALL(_DNL1,ROWS($1:39)),))</f>
        <v/>
      </c>
      <c r="E52" s="112" t="str">
        <f ca="1">IF(ROWS($1:39)&gt;COUNT(_DNL1),"",IF(OFFSET(TH!H$1,SMALL(_DNL1,ROWS($1:39)),)="1521",OFFSET(TH!I$1,SMALL(_DNL1,ROWS($1:39)),),OFFSET(TH!H$1,SMALL(_DNL1,ROWS($1:39)),)))</f>
        <v/>
      </c>
      <c r="F52" s="115">
        <f ca="1">IF(ROWS($1:39)&gt;COUNT(_DNL1),0,OFFSET(TH!J$1,SMALL(_DNL1,ROWS($1:39)),))</f>
        <v>0</v>
      </c>
      <c r="G52" s="115">
        <f ca="1">IF(ROWS($1:39)&gt;COUNT(_DNL1),0,IF(OFFSET(TH!K$1,SMALL(_DNL1,ROWS($1:39)),)&lt;&gt;0,OFFSET(TH!K$1,SMALL(_DNL1,ROWS($1:39)),),0))</f>
        <v>0</v>
      </c>
      <c r="H52" s="110">
        <f t="shared" ca="1" si="5"/>
        <v>0</v>
      </c>
      <c r="I52" s="115">
        <f ca="1">IF(ROWS($1:39)&gt;COUNT(_DNL1),0,IF(OFFSET(TH!M$1,SMALL(_DNL1,ROWS($1:39)),)&lt;&gt;0,OFFSET(TH!M$1,SMALL(_DNL1,ROWS($1:39)),),0))</f>
        <v>0</v>
      </c>
      <c r="J52" s="110">
        <f t="shared" ca="1" si="6"/>
        <v>0</v>
      </c>
      <c r="K52" s="110">
        <f t="shared" ca="1" si="7"/>
        <v>0</v>
      </c>
      <c r="L52" s="110">
        <f t="shared" ca="1" si="8"/>
        <v>0</v>
      </c>
      <c r="M52" s="110"/>
      <c r="N52" s="185"/>
    </row>
    <row r="53" spans="1:14">
      <c r="A53" s="21" t="str">
        <f t="shared" ca="1" si="4"/>
        <v/>
      </c>
      <c r="B53" s="112" t="str">
        <f ca="1">IF(ROWS($1:40)&gt;COUNT(_DNL1),"",OFFSET(TH!D$1,SMALL(_DNL1,ROWS($1:40)),)&amp;"/"&amp;OFFSET(TH!C$1,SMALL(_DNL1,ROWS($1:40)),))</f>
        <v/>
      </c>
      <c r="C53" s="113" t="str">
        <f ca="1">IF(ROWS($1:40)&gt;COUNT(_DNL1),"",OFFSET(TH!E$1,SMALL(_DNL1,ROWS($1:40)),))</f>
        <v/>
      </c>
      <c r="D53" s="114" t="str">
        <f ca="1">IF(ROWS($1:40)&gt;COUNT(_DNL1),"",OFFSET(TH!F$1,SMALL(_DNL1,ROWS($1:40)),))</f>
        <v/>
      </c>
      <c r="E53" s="112" t="str">
        <f ca="1">IF(ROWS($1:40)&gt;COUNT(_DNL1),"",IF(OFFSET(TH!H$1,SMALL(_DNL1,ROWS($1:40)),)="1521",OFFSET(TH!I$1,SMALL(_DNL1,ROWS($1:40)),),OFFSET(TH!H$1,SMALL(_DNL1,ROWS($1:40)),)))</f>
        <v/>
      </c>
      <c r="F53" s="115">
        <f ca="1">IF(ROWS($1:40)&gt;COUNT(_DNL1),0,OFFSET(TH!J$1,SMALL(_DNL1,ROWS($1:40)),))</f>
        <v>0</v>
      </c>
      <c r="G53" s="115">
        <f ca="1">IF(ROWS($1:40)&gt;COUNT(_DNL1),0,IF(OFFSET(TH!K$1,SMALL(_DNL1,ROWS($1:40)),)&lt;&gt;0,OFFSET(TH!K$1,SMALL(_DNL1,ROWS($1:40)),),0))</f>
        <v>0</v>
      </c>
      <c r="H53" s="110">
        <f t="shared" ca="1" si="5"/>
        <v>0</v>
      </c>
      <c r="I53" s="115">
        <f ca="1">IF(ROWS($1:40)&gt;COUNT(_DNL1),0,IF(OFFSET(TH!M$1,SMALL(_DNL1,ROWS($1:40)),)&lt;&gt;0,OFFSET(TH!M$1,SMALL(_DNL1,ROWS($1:40)),),0))</f>
        <v>0</v>
      </c>
      <c r="J53" s="110">
        <f t="shared" ca="1" si="6"/>
        <v>0</v>
      </c>
      <c r="K53" s="110">
        <f t="shared" ca="1" si="7"/>
        <v>0</v>
      </c>
      <c r="L53" s="110">
        <f t="shared" ca="1" si="8"/>
        <v>0</v>
      </c>
      <c r="M53" s="110"/>
      <c r="N53" s="185"/>
    </row>
    <row r="54" spans="1:14">
      <c r="A54" s="21" t="str">
        <f t="shared" ca="1" si="4"/>
        <v/>
      </c>
      <c r="B54" s="112" t="str">
        <f ca="1">IF(ROWS($1:41)&gt;COUNT(_DNL1),"",OFFSET(TH!D$1,SMALL(_DNL1,ROWS($1:41)),)&amp;"/"&amp;OFFSET(TH!C$1,SMALL(_DNL1,ROWS($1:41)),))</f>
        <v/>
      </c>
      <c r="C54" s="113" t="str">
        <f ca="1">IF(ROWS($1:41)&gt;COUNT(_DNL1),"",OFFSET(TH!E$1,SMALL(_DNL1,ROWS($1:41)),))</f>
        <v/>
      </c>
      <c r="D54" s="114" t="str">
        <f ca="1">IF(ROWS($1:41)&gt;COUNT(_DNL1),"",OFFSET(TH!F$1,SMALL(_DNL1,ROWS($1:41)),))</f>
        <v/>
      </c>
      <c r="E54" s="112" t="str">
        <f ca="1">IF(ROWS($1:41)&gt;COUNT(_DNL1),"",IF(OFFSET(TH!H$1,SMALL(_DNL1,ROWS($1:41)),)="1521",OFFSET(TH!I$1,SMALL(_DNL1,ROWS($1:41)),),OFFSET(TH!H$1,SMALL(_DNL1,ROWS($1:41)),)))</f>
        <v/>
      </c>
      <c r="F54" s="115">
        <f ca="1">IF(ROWS($1:41)&gt;COUNT(_DNL1),0,OFFSET(TH!J$1,SMALL(_DNL1,ROWS($1:41)),))</f>
        <v>0</v>
      </c>
      <c r="G54" s="115">
        <f ca="1">IF(ROWS($1:41)&gt;COUNT(_DNL1),0,IF(OFFSET(TH!K$1,SMALL(_DNL1,ROWS($1:41)),)&lt;&gt;0,OFFSET(TH!K$1,SMALL(_DNL1,ROWS($1:41)),),0))</f>
        <v>0</v>
      </c>
      <c r="H54" s="110">
        <f t="shared" ca="1" si="5"/>
        <v>0</v>
      </c>
      <c r="I54" s="115">
        <f ca="1">IF(ROWS($1:41)&gt;COUNT(_DNL1),0,IF(OFFSET(TH!M$1,SMALL(_DNL1,ROWS($1:41)),)&lt;&gt;0,OFFSET(TH!M$1,SMALL(_DNL1,ROWS($1:41)),),0))</f>
        <v>0</v>
      </c>
      <c r="J54" s="110">
        <f t="shared" ca="1" si="6"/>
        <v>0</v>
      </c>
      <c r="K54" s="110">
        <f t="shared" ca="1" si="7"/>
        <v>0</v>
      </c>
      <c r="L54" s="110">
        <f t="shared" ca="1" si="8"/>
        <v>0</v>
      </c>
      <c r="M54" s="110"/>
      <c r="N54" s="185"/>
    </row>
    <row r="55" spans="1:14">
      <c r="A55" s="21" t="str">
        <f t="shared" ca="1" si="4"/>
        <v/>
      </c>
      <c r="B55" s="112" t="str">
        <f ca="1">IF(ROWS($1:42)&gt;COUNT(_DNL1),"",OFFSET(TH!D$1,SMALL(_DNL1,ROWS($1:42)),)&amp;"/"&amp;OFFSET(TH!C$1,SMALL(_DNL1,ROWS($1:42)),))</f>
        <v/>
      </c>
      <c r="C55" s="113" t="str">
        <f ca="1">IF(ROWS($1:42)&gt;COUNT(_DNL1),"",OFFSET(TH!E$1,SMALL(_DNL1,ROWS($1:42)),))</f>
        <v/>
      </c>
      <c r="D55" s="114" t="str">
        <f ca="1">IF(ROWS($1:42)&gt;COUNT(_DNL1),"",OFFSET(TH!F$1,SMALL(_DNL1,ROWS($1:42)),))</f>
        <v/>
      </c>
      <c r="E55" s="112" t="str">
        <f ca="1">IF(ROWS($1:42)&gt;COUNT(_DNL1),"",IF(OFFSET(TH!H$1,SMALL(_DNL1,ROWS($1:42)),)="1521",OFFSET(TH!I$1,SMALL(_DNL1,ROWS($1:42)),),OFFSET(TH!H$1,SMALL(_DNL1,ROWS($1:42)),)))</f>
        <v/>
      </c>
      <c r="F55" s="115">
        <f ca="1">IF(ROWS($1:42)&gt;COUNT(_DNL1),0,OFFSET(TH!J$1,SMALL(_DNL1,ROWS($1:42)),))</f>
        <v>0</v>
      </c>
      <c r="G55" s="115">
        <f ca="1">IF(ROWS($1:42)&gt;COUNT(_DNL1),0,IF(OFFSET(TH!K$1,SMALL(_DNL1,ROWS($1:42)),)&lt;&gt;0,OFFSET(TH!K$1,SMALL(_DNL1,ROWS($1:42)),),0))</f>
        <v>0</v>
      </c>
      <c r="H55" s="110">
        <f t="shared" ca="1" si="5"/>
        <v>0</v>
      </c>
      <c r="I55" s="115">
        <f ca="1">IF(ROWS($1:42)&gt;COUNT(_DNL1),0,IF(OFFSET(TH!M$1,SMALL(_DNL1,ROWS($1:42)),)&lt;&gt;0,OFFSET(TH!M$1,SMALL(_DNL1,ROWS($1:42)),),0))</f>
        <v>0</v>
      </c>
      <c r="J55" s="110">
        <f t="shared" ca="1" si="6"/>
        <v>0</v>
      </c>
      <c r="K55" s="110">
        <f t="shared" ca="1" si="7"/>
        <v>0</v>
      </c>
      <c r="L55" s="110">
        <f t="shared" ca="1" si="8"/>
        <v>0</v>
      </c>
      <c r="M55" s="110"/>
      <c r="N55" s="185"/>
    </row>
    <row r="56" spans="1:14">
      <c r="A56" s="21" t="str">
        <f t="shared" ca="1" si="4"/>
        <v/>
      </c>
      <c r="B56" s="112" t="str">
        <f ca="1">IF(ROWS($1:43)&gt;COUNT(_DNL1),"",OFFSET(TH!D$1,SMALL(_DNL1,ROWS($1:43)),)&amp;"/"&amp;OFFSET(TH!C$1,SMALL(_DNL1,ROWS($1:43)),))</f>
        <v/>
      </c>
      <c r="C56" s="113" t="str">
        <f ca="1">IF(ROWS($1:43)&gt;COUNT(_DNL1),"",OFFSET(TH!E$1,SMALL(_DNL1,ROWS($1:43)),))</f>
        <v/>
      </c>
      <c r="D56" s="114" t="str">
        <f ca="1">IF(ROWS($1:43)&gt;COUNT(_DNL1),"",OFFSET(TH!F$1,SMALL(_DNL1,ROWS($1:43)),))</f>
        <v/>
      </c>
      <c r="E56" s="112" t="str">
        <f ca="1">IF(ROWS($1:43)&gt;COUNT(_DNL1),"",IF(OFFSET(TH!H$1,SMALL(_DNL1,ROWS($1:43)),)="1521",OFFSET(TH!I$1,SMALL(_DNL1,ROWS($1:43)),),OFFSET(TH!H$1,SMALL(_DNL1,ROWS($1:43)),)))</f>
        <v/>
      </c>
      <c r="F56" s="115">
        <f ca="1">IF(ROWS($1:43)&gt;COUNT(_DNL1),0,OFFSET(TH!J$1,SMALL(_DNL1,ROWS($1:43)),))</f>
        <v>0</v>
      </c>
      <c r="G56" s="115">
        <f ca="1">IF(ROWS($1:43)&gt;COUNT(_DNL1),0,IF(OFFSET(TH!K$1,SMALL(_DNL1,ROWS($1:43)),)&lt;&gt;0,OFFSET(TH!K$1,SMALL(_DNL1,ROWS($1:43)),),0))</f>
        <v>0</v>
      </c>
      <c r="H56" s="110">
        <f t="shared" ca="1" si="5"/>
        <v>0</v>
      </c>
      <c r="I56" s="115">
        <f ca="1">IF(ROWS($1:43)&gt;COUNT(_DNL1),0,IF(OFFSET(TH!M$1,SMALL(_DNL1,ROWS($1:43)),)&lt;&gt;0,OFFSET(TH!M$1,SMALL(_DNL1,ROWS($1:43)),),0))</f>
        <v>0</v>
      </c>
      <c r="J56" s="110">
        <f t="shared" ca="1" si="6"/>
        <v>0</v>
      </c>
      <c r="K56" s="110">
        <f t="shared" ca="1" si="7"/>
        <v>0</v>
      </c>
      <c r="L56" s="110">
        <f t="shared" ca="1" si="8"/>
        <v>0</v>
      </c>
      <c r="M56" s="110"/>
      <c r="N56" s="185"/>
    </row>
    <row r="57" spans="1:14">
      <c r="A57" s="21" t="str">
        <f t="shared" ca="1" si="4"/>
        <v/>
      </c>
      <c r="B57" s="112" t="str">
        <f ca="1">IF(ROWS($1:44)&gt;COUNT(_DNL1),"",OFFSET(TH!D$1,SMALL(_DNL1,ROWS($1:44)),)&amp;"/"&amp;OFFSET(TH!C$1,SMALL(_DNL1,ROWS($1:44)),))</f>
        <v/>
      </c>
      <c r="C57" s="113" t="str">
        <f ca="1">IF(ROWS($1:44)&gt;COUNT(_DNL1),"",OFFSET(TH!E$1,SMALL(_DNL1,ROWS($1:44)),))</f>
        <v/>
      </c>
      <c r="D57" s="114" t="str">
        <f ca="1">IF(ROWS($1:44)&gt;COUNT(_DNL1),"",OFFSET(TH!F$1,SMALL(_DNL1,ROWS($1:44)),))</f>
        <v/>
      </c>
      <c r="E57" s="112" t="str">
        <f ca="1">IF(ROWS($1:44)&gt;COUNT(_DNL1),"",IF(OFFSET(TH!H$1,SMALL(_DNL1,ROWS($1:44)),)="1521",OFFSET(TH!I$1,SMALL(_DNL1,ROWS($1:44)),),OFFSET(TH!H$1,SMALL(_DNL1,ROWS($1:44)),)))</f>
        <v/>
      </c>
      <c r="F57" s="115">
        <f ca="1">IF(ROWS($1:44)&gt;COUNT(_DNL1),0,OFFSET(TH!J$1,SMALL(_DNL1,ROWS($1:44)),))</f>
        <v>0</v>
      </c>
      <c r="G57" s="115">
        <f ca="1">IF(ROWS($1:44)&gt;COUNT(_DNL1),0,IF(OFFSET(TH!K$1,SMALL(_DNL1,ROWS($1:44)),)&lt;&gt;0,OFFSET(TH!K$1,SMALL(_DNL1,ROWS($1:44)),),0))</f>
        <v>0</v>
      </c>
      <c r="H57" s="110">
        <f t="shared" ca="1" si="5"/>
        <v>0</v>
      </c>
      <c r="I57" s="115">
        <f ca="1">IF(ROWS($1:44)&gt;COUNT(_DNL1),0,IF(OFFSET(TH!M$1,SMALL(_DNL1,ROWS($1:44)),)&lt;&gt;0,OFFSET(TH!M$1,SMALL(_DNL1,ROWS($1:44)),),0))</f>
        <v>0</v>
      </c>
      <c r="J57" s="110">
        <f t="shared" ca="1" si="6"/>
        <v>0</v>
      </c>
      <c r="K57" s="110">
        <f t="shared" ca="1" si="7"/>
        <v>0</v>
      </c>
      <c r="L57" s="110">
        <f t="shared" ca="1" si="8"/>
        <v>0</v>
      </c>
      <c r="M57" s="110"/>
      <c r="N57" s="185"/>
    </row>
    <row r="58" spans="1:14">
      <c r="A58" s="21" t="str">
        <f t="shared" ca="1" si="4"/>
        <v/>
      </c>
      <c r="B58" s="112" t="str">
        <f ca="1">IF(ROWS($1:45)&gt;COUNT(_DNL1),"",OFFSET(TH!D$1,SMALL(_DNL1,ROWS($1:45)),)&amp;"/"&amp;OFFSET(TH!C$1,SMALL(_DNL1,ROWS($1:45)),))</f>
        <v/>
      </c>
      <c r="C58" s="113" t="str">
        <f ca="1">IF(ROWS($1:45)&gt;COUNT(_DNL1),"",OFFSET(TH!E$1,SMALL(_DNL1,ROWS($1:45)),))</f>
        <v/>
      </c>
      <c r="D58" s="114" t="str">
        <f ca="1">IF(ROWS($1:45)&gt;COUNT(_DNL1),"",OFFSET(TH!F$1,SMALL(_DNL1,ROWS($1:45)),))</f>
        <v/>
      </c>
      <c r="E58" s="112" t="str">
        <f ca="1">IF(ROWS($1:45)&gt;COUNT(_DNL1),"",IF(OFFSET(TH!H$1,SMALL(_DNL1,ROWS($1:45)),)="1521",OFFSET(TH!I$1,SMALL(_DNL1,ROWS($1:45)),),OFFSET(TH!H$1,SMALL(_DNL1,ROWS($1:45)),)))</f>
        <v/>
      </c>
      <c r="F58" s="115">
        <f ca="1">IF(ROWS($1:45)&gt;COUNT(_DNL1),0,OFFSET(TH!J$1,SMALL(_DNL1,ROWS($1:45)),))</f>
        <v>0</v>
      </c>
      <c r="G58" s="115">
        <f ca="1">IF(ROWS($1:45)&gt;COUNT(_DNL1),0,IF(OFFSET(TH!K$1,SMALL(_DNL1,ROWS($1:45)),)&lt;&gt;0,OFFSET(TH!K$1,SMALL(_DNL1,ROWS($1:45)),),0))</f>
        <v>0</v>
      </c>
      <c r="H58" s="110">
        <f t="shared" ca="1" si="5"/>
        <v>0</v>
      </c>
      <c r="I58" s="115">
        <f ca="1">IF(ROWS($1:45)&gt;COUNT(_DNL1),0,IF(OFFSET(TH!M$1,SMALL(_DNL1,ROWS($1:45)),)&lt;&gt;0,OFFSET(TH!M$1,SMALL(_DNL1,ROWS($1:45)),),0))</f>
        <v>0</v>
      </c>
      <c r="J58" s="110">
        <f t="shared" ca="1" si="6"/>
        <v>0</v>
      </c>
      <c r="K58" s="110">
        <f t="shared" ca="1" si="7"/>
        <v>0</v>
      </c>
      <c r="L58" s="110">
        <f t="shared" ca="1" si="8"/>
        <v>0</v>
      </c>
      <c r="M58" s="110"/>
      <c r="N58" s="185"/>
    </row>
    <row r="59" spans="1:14">
      <c r="A59" s="21" t="str">
        <f t="shared" ca="1" si="4"/>
        <v/>
      </c>
      <c r="B59" s="112" t="str">
        <f ca="1">IF(ROWS($1:46)&gt;COUNT(_DNL1),"",OFFSET(TH!D$1,SMALL(_DNL1,ROWS($1:46)),)&amp;"/"&amp;OFFSET(TH!C$1,SMALL(_DNL1,ROWS($1:46)),))</f>
        <v/>
      </c>
      <c r="C59" s="113" t="str">
        <f ca="1">IF(ROWS($1:46)&gt;COUNT(_DNL1),"",OFFSET(TH!E$1,SMALL(_DNL1,ROWS($1:46)),))</f>
        <v/>
      </c>
      <c r="D59" s="114" t="str">
        <f ca="1">IF(ROWS($1:46)&gt;COUNT(_DNL1),"",OFFSET(TH!F$1,SMALL(_DNL1,ROWS($1:46)),))</f>
        <v/>
      </c>
      <c r="E59" s="112" t="str">
        <f ca="1">IF(ROWS($1:46)&gt;COUNT(_DNL1),"",IF(OFFSET(TH!H$1,SMALL(_DNL1,ROWS($1:46)),)="1521",OFFSET(TH!I$1,SMALL(_DNL1,ROWS($1:46)),),OFFSET(TH!H$1,SMALL(_DNL1,ROWS($1:46)),)))</f>
        <v/>
      </c>
      <c r="F59" s="115">
        <f ca="1">IF(ROWS($1:46)&gt;COUNT(_DNL1),0,OFFSET(TH!J$1,SMALL(_DNL1,ROWS($1:46)),))</f>
        <v>0</v>
      </c>
      <c r="G59" s="115">
        <f ca="1">IF(ROWS($1:46)&gt;COUNT(_DNL1),0,IF(OFFSET(TH!K$1,SMALL(_DNL1,ROWS($1:46)),)&lt;&gt;0,OFFSET(TH!K$1,SMALL(_DNL1,ROWS($1:46)),),0))</f>
        <v>0</v>
      </c>
      <c r="H59" s="110">
        <f t="shared" ca="1" si="5"/>
        <v>0</v>
      </c>
      <c r="I59" s="115">
        <f ca="1">IF(ROWS($1:46)&gt;COUNT(_DNL1),0,IF(OFFSET(TH!M$1,SMALL(_DNL1,ROWS($1:46)),)&lt;&gt;0,OFFSET(TH!M$1,SMALL(_DNL1,ROWS($1:46)),),0))</f>
        <v>0</v>
      </c>
      <c r="J59" s="110">
        <f t="shared" ca="1" si="6"/>
        <v>0</v>
      </c>
      <c r="K59" s="110">
        <f t="shared" ca="1" si="7"/>
        <v>0</v>
      </c>
      <c r="L59" s="110">
        <f t="shared" ca="1" si="8"/>
        <v>0</v>
      </c>
      <c r="M59" s="110"/>
      <c r="N59" s="185"/>
    </row>
    <row r="60" spans="1:14">
      <c r="A60" s="21" t="str">
        <f t="shared" ca="1" si="4"/>
        <v/>
      </c>
      <c r="B60" s="112" t="str">
        <f ca="1">IF(ROWS($1:47)&gt;COUNT(_DNL1),"",OFFSET(TH!D$1,SMALL(_DNL1,ROWS($1:47)),)&amp;"/"&amp;OFFSET(TH!C$1,SMALL(_DNL1,ROWS($1:47)),))</f>
        <v/>
      </c>
      <c r="C60" s="113" t="str">
        <f ca="1">IF(ROWS($1:47)&gt;COUNT(_DNL1),"",OFFSET(TH!E$1,SMALL(_DNL1,ROWS($1:47)),))</f>
        <v/>
      </c>
      <c r="D60" s="114" t="str">
        <f ca="1">IF(ROWS($1:47)&gt;COUNT(_DNL1),"",OFFSET(TH!F$1,SMALL(_DNL1,ROWS($1:47)),))</f>
        <v/>
      </c>
      <c r="E60" s="112" t="str">
        <f ca="1">IF(ROWS($1:47)&gt;COUNT(_DNL1),"",IF(OFFSET(TH!H$1,SMALL(_DNL1,ROWS($1:47)),)="1521",OFFSET(TH!I$1,SMALL(_DNL1,ROWS($1:47)),),OFFSET(TH!H$1,SMALL(_DNL1,ROWS($1:47)),)))</f>
        <v/>
      </c>
      <c r="F60" s="115">
        <f ca="1">IF(ROWS($1:47)&gt;COUNT(_DNL1),0,OFFSET(TH!J$1,SMALL(_DNL1,ROWS($1:47)),))</f>
        <v>0</v>
      </c>
      <c r="G60" s="115">
        <f ca="1">IF(ROWS($1:47)&gt;COUNT(_DNL1),0,IF(OFFSET(TH!K$1,SMALL(_DNL1,ROWS($1:47)),)&lt;&gt;0,OFFSET(TH!K$1,SMALL(_DNL1,ROWS($1:47)),),0))</f>
        <v>0</v>
      </c>
      <c r="H60" s="110">
        <f t="shared" ca="1" si="5"/>
        <v>0</v>
      </c>
      <c r="I60" s="115">
        <f ca="1">IF(ROWS($1:47)&gt;COUNT(_DNL1),0,IF(OFFSET(TH!M$1,SMALL(_DNL1,ROWS($1:47)),)&lt;&gt;0,OFFSET(TH!M$1,SMALL(_DNL1,ROWS($1:47)),),0))</f>
        <v>0</v>
      </c>
      <c r="J60" s="110">
        <f t="shared" ca="1" si="6"/>
        <v>0</v>
      </c>
      <c r="K60" s="110">
        <f t="shared" ca="1" si="7"/>
        <v>0</v>
      </c>
      <c r="L60" s="110">
        <f t="shared" ca="1" si="8"/>
        <v>0</v>
      </c>
      <c r="M60" s="110"/>
      <c r="N60" s="185"/>
    </row>
    <row r="61" spans="1:14">
      <c r="A61" s="21" t="str">
        <f t="shared" ca="1" si="4"/>
        <v/>
      </c>
      <c r="B61" s="112" t="str">
        <f ca="1">IF(ROWS($1:48)&gt;COUNT(_DNL1),"",OFFSET(TH!D$1,SMALL(_DNL1,ROWS($1:48)),)&amp;"/"&amp;OFFSET(TH!C$1,SMALL(_DNL1,ROWS($1:48)),))</f>
        <v/>
      </c>
      <c r="C61" s="113" t="str">
        <f ca="1">IF(ROWS($1:48)&gt;COUNT(_DNL1),"",OFFSET(TH!E$1,SMALL(_DNL1,ROWS($1:48)),))</f>
        <v/>
      </c>
      <c r="D61" s="114" t="str">
        <f ca="1">IF(ROWS($1:48)&gt;COUNT(_DNL1),"",OFFSET(TH!F$1,SMALL(_DNL1,ROWS($1:48)),))</f>
        <v/>
      </c>
      <c r="E61" s="112" t="str">
        <f ca="1">IF(ROWS($1:48)&gt;COUNT(_DNL1),"",IF(OFFSET(TH!H$1,SMALL(_DNL1,ROWS($1:48)),)="1521",OFFSET(TH!I$1,SMALL(_DNL1,ROWS($1:48)),),OFFSET(TH!H$1,SMALL(_DNL1,ROWS($1:48)),)))</f>
        <v/>
      </c>
      <c r="F61" s="115">
        <f ca="1">IF(ROWS($1:48)&gt;COUNT(_DNL1),0,OFFSET(TH!J$1,SMALL(_DNL1,ROWS($1:48)),))</f>
        <v>0</v>
      </c>
      <c r="G61" s="115">
        <f ca="1">IF(ROWS($1:48)&gt;COUNT(_DNL1),0,IF(OFFSET(TH!K$1,SMALL(_DNL1,ROWS($1:48)),)&lt;&gt;0,OFFSET(TH!K$1,SMALL(_DNL1,ROWS($1:48)),),0))</f>
        <v>0</v>
      </c>
      <c r="H61" s="110">
        <f t="shared" ca="1" si="5"/>
        <v>0</v>
      </c>
      <c r="I61" s="115">
        <f ca="1">IF(ROWS($1:48)&gt;COUNT(_DNL1),0,IF(OFFSET(TH!M$1,SMALL(_DNL1,ROWS($1:48)),)&lt;&gt;0,OFFSET(TH!M$1,SMALL(_DNL1,ROWS($1:48)),),0))</f>
        <v>0</v>
      </c>
      <c r="J61" s="110">
        <f t="shared" ca="1" si="6"/>
        <v>0</v>
      </c>
      <c r="K61" s="110">
        <f t="shared" ca="1" si="7"/>
        <v>0</v>
      </c>
      <c r="L61" s="110">
        <f t="shared" ca="1" si="8"/>
        <v>0</v>
      </c>
      <c r="M61" s="110"/>
      <c r="N61" s="185"/>
    </row>
    <row r="62" spans="1:14">
      <c r="A62" s="21" t="str">
        <f t="shared" ca="1" si="4"/>
        <v/>
      </c>
      <c r="B62" s="112" t="str">
        <f ca="1">IF(ROWS($1:49)&gt;COUNT(_DNL1),"",OFFSET(TH!D$1,SMALL(_DNL1,ROWS($1:49)),)&amp;"/"&amp;OFFSET(TH!C$1,SMALL(_DNL1,ROWS($1:49)),))</f>
        <v/>
      </c>
      <c r="C62" s="113" t="str">
        <f ca="1">IF(ROWS($1:49)&gt;COUNT(_DNL1),"",OFFSET(TH!E$1,SMALL(_DNL1,ROWS($1:49)),))</f>
        <v/>
      </c>
      <c r="D62" s="114" t="str">
        <f ca="1">IF(ROWS($1:49)&gt;COUNT(_DNL1),"",OFFSET(TH!F$1,SMALL(_DNL1,ROWS($1:49)),))</f>
        <v/>
      </c>
      <c r="E62" s="112" t="str">
        <f ca="1">IF(ROWS($1:49)&gt;COUNT(_DNL1),"",IF(OFFSET(TH!H$1,SMALL(_DNL1,ROWS($1:49)),)="1521",OFFSET(TH!I$1,SMALL(_DNL1,ROWS($1:49)),),OFFSET(TH!H$1,SMALL(_DNL1,ROWS($1:49)),)))</f>
        <v/>
      </c>
      <c r="F62" s="115">
        <f ca="1">IF(ROWS($1:49)&gt;COUNT(_DNL1),0,OFFSET(TH!J$1,SMALL(_DNL1,ROWS($1:49)),))</f>
        <v>0</v>
      </c>
      <c r="G62" s="115">
        <f ca="1">IF(ROWS($1:49)&gt;COUNT(_DNL1),0,IF(OFFSET(TH!K$1,SMALL(_DNL1,ROWS($1:49)),)&lt;&gt;0,OFFSET(TH!K$1,SMALL(_DNL1,ROWS($1:49)),),0))</f>
        <v>0</v>
      </c>
      <c r="H62" s="110">
        <f t="shared" ca="1" si="5"/>
        <v>0</v>
      </c>
      <c r="I62" s="115">
        <f ca="1">IF(ROWS($1:49)&gt;COUNT(_DNL1),0,IF(OFFSET(TH!M$1,SMALL(_DNL1,ROWS($1:49)),)&lt;&gt;0,OFFSET(TH!M$1,SMALL(_DNL1,ROWS($1:49)),),0))</f>
        <v>0</v>
      </c>
      <c r="J62" s="110">
        <f t="shared" ca="1" si="6"/>
        <v>0</v>
      </c>
      <c r="K62" s="110">
        <f t="shared" ca="1" si="7"/>
        <v>0</v>
      </c>
      <c r="L62" s="110">
        <f t="shared" ca="1" si="8"/>
        <v>0</v>
      </c>
      <c r="M62" s="110"/>
      <c r="N62" s="185"/>
    </row>
    <row r="63" spans="1:14">
      <c r="A63" s="21" t="str">
        <f t="shared" ca="1" si="4"/>
        <v/>
      </c>
      <c r="B63" s="112" t="str">
        <f ca="1">IF(ROWS($1:50)&gt;COUNT(_DNL1),"",OFFSET(TH!D$1,SMALL(_DNL1,ROWS($1:50)),)&amp;"/"&amp;OFFSET(TH!C$1,SMALL(_DNL1,ROWS($1:50)),))</f>
        <v/>
      </c>
      <c r="C63" s="113" t="str">
        <f ca="1">IF(ROWS($1:50)&gt;COUNT(_DNL1),"",OFFSET(TH!E$1,SMALL(_DNL1,ROWS($1:50)),))</f>
        <v/>
      </c>
      <c r="D63" s="114" t="str">
        <f ca="1">IF(ROWS($1:50)&gt;COUNT(_DNL1),"",OFFSET(TH!F$1,SMALL(_DNL1,ROWS($1:50)),))</f>
        <v/>
      </c>
      <c r="E63" s="112" t="str">
        <f ca="1">IF(ROWS($1:50)&gt;COUNT(_DNL1),"",IF(OFFSET(TH!H$1,SMALL(_DNL1,ROWS($1:50)),)="1521",OFFSET(TH!I$1,SMALL(_DNL1,ROWS($1:50)),),OFFSET(TH!H$1,SMALL(_DNL1,ROWS($1:50)),)))</f>
        <v/>
      </c>
      <c r="F63" s="115">
        <f ca="1">IF(ROWS($1:50)&gt;COUNT(_DNL1),0,OFFSET(TH!J$1,SMALL(_DNL1,ROWS($1:50)),))</f>
        <v>0</v>
      </c>
      <c r="G63" s="115">
        <f ca="1">IF(ROWS($1:50)&gt;COUNT(_DNL1),0,IF(OFFSET(TH!K$1,SMALL(_DNL1,ROWS($1:50)),)&lt;&gt;0,OFFSET(TH!K$1,SMALL(_DNL1,ROWS($1:50)),),0))</f>
        <v>0</v>
      </c>
      <c r="H63" s="110">
        <f t="shared" ca="1" si="5"/>
        <v>0</v>
      </c>
      <c r="I63" s="115">
        <f ca="1">IF(ROWS($1:50)&gt;COUNT(_DNL1),0,IF(OFFSET(TH!M$1,SMALL(_DNL1,ROWS($1:50)),)&lt;&gt;0,OFFSET(TH!M$1,SMALL(_DNL1,ROWS($1:50)),),0))</f>
        <v>0</v>
      </c>
      <c r="J63" s="110">
        <f t="shared" ca="1" si="6"/>
        <v>0</v>
      </c>
      <c r="K63" s="110">
        <f t="shared" ca="1" si="7"/>
        <v>0</v>
      </c>
      <c r="L63" s="110">
        <f t="shared" ca="1" si="8"/>
        <v>0</v>
      </c>
      <c r="M63" s="110"/>
      <c r="N63" s="185"/>
    </row>
    <row r="64" spans="1:14">
      <c r="A64" s="21" t="str">
        <f t="shared" ca="1" si="4"/>
        <v/>
      </c>
      <c r="B64" s="112" t="str">
        <f ca="1">IF(ROWS($1:51)&gt;COUNT(_DNL1),"",OFFSET(TH!D$1,SMALL(_DNL1,ROWS($1:51)),)&amp;"/"&amp;OFFSET(TH!C$1,SMALL(_DNL1,ROWS($1:51)),))</f>
        <v/>
      </c>
      <c r="C64" s="113" t="str">
        <f ca="1">IF(ROWS($1:51)&gt;COUNT(_DNL1),"",OFFSET(TH!E$1,SMALL(_DNL1,ROWS($1:51)),))</f>
        <v/>
      </c>
      <c r="D64" s="114" t="str">
        <f ca="1">IF(ROWS($1:51)&gt;COUNT(_DNL1),"",OFFSET(TH!F$1,SMALL(_DNL1,ROWS($1:51)),))</f>
        <v/>
      </c>
      <c r="E64" s="112" t="str">
        <f ca="1">IF(ROWS($1:51)&gt;COUNT(_DNL1),"",IF(OFFSET(TH!H$1,SMALL(_DNL1,ROWS($1:51)),)="1521",OFFSET(TH!I$1,SMALL(_DNL1,ROWS($1:51)),),OFFSET(TH!H$1,SMALL(_DNL1,ROWS($1:51)),)))</f>
        <v/>
      </c>
      <c r="F64" s="115">
        <f ca="1">IF(ROWS($1:51)&gt;COUNT(_DNL1),0,OFFSET(TH!J$1,SMALL(_DNL1,ROWS($1:51)),))</f>
        <v>0</v>
      </c>
      <c r="G64" s="115">
        <f ca="1">IF(ROWS($1:51)&gt;COUNT(_DNL1),0,IF(OFFSET(TH!K$1,SMALL(_DNL1,ROWS($1:51)),)&lt;&gt;0,OFFSET(TH!K$1,SMALL(_DNL1,ROWS($1:51)),),0))</f>
        <v>0</v>
      </c>
      <c r="H64" s="110">
        <f t="shared" ca="1" si="5"/>
        <v>0</v>
      </c>
      <c r="I64" s="115">
        <f ca="1">IF(ROWS($1:51)&gt;COUNT(_DNL1),0,IF(OFFSET(TH!M$1,SMALL(_DNL1,ROWS($1:51)),)&lt;&gt;0,OFFSET(TH!M$1,SMALL(_DNL1,ROWS($1:51)),),0))</f>
        <v>0</v>
      </c>
      <c r="J64" s="110">
        <f t="shared" ca="1" si="6"/>
        <v>0</v>
      </c>
      <c r="K64" s="110">
        <f t="shared" ca="1" si="7"/>
        <v>0</v>
      </c>
      <c r="L64" s="110">
        <f t="shared" ca="1" si="8"/>
        <v>0</v>
      </c>
      <c r="M64" s="110"/>
      <c r="N64" s="185"/>
    </row>
    <row r="65" spans="1:14">
      <c r="A65" s="21" t="str">
        <f t="shared" ca="1" si="4"/>
        <v/>
      </c>
      <c r="B65" s="112" t="str">
        <f ca="1">IF(ROWS($1:52)&gt;COUNT(_DNL1),"",OFFSET(TH!D$1,SMALL(_DNL1,ROWS($1:52)),)&amp;"/"&amp;OFFSET(TH!C$1,SMALL(_DNL1,ROWS($1:52)),))</f>
        <v/>
      </c>
      <c r="C65" s="113" t="str">
        <f ca="1">IF(ROWS($1:52)&gt;COUNT(_DNL1),"",OFFSET(TH!E$1,SMALL(_DNL1,ROWS($1:52)),))</f>
        <v/>
      </c>
      <c r="D65" s="114" t="str">
        <f ca="1">IF(ROWS($1:52)&gt;COUNT(_DNL1),"",OFFSET(TH!F$1,SMALL(_DNL1,ROWS($1:52)),))</f>
        <v/>
      </c>
      <c r="E65" s="112" t="str">
        <f ca="1">IF(ROWS($1:52)&gt;COUNT(_DNL1),"",IF(OFFSET(TH!H$1,SMALL(_DNL1,ROWS($1:52)),)="1521",OFFSET(TH!I$1,SMALL(_DNL1,ROWS($1:52)),),OFFSET(TH!H$1,SMALL(_DNL1,ROWS($1:52)),)))</f>
        <v/>
      </c>
      <c r="F65" s="115">
        <f ca="1">IF(ROWS($1:52)&gt;COUNT(_DNL1),0,OFFSET(TH!J$1,SMALL(_DNL1,ROWS($1:52)),))</f>
        <v>0</v>
      </c>
      <c r="G65" s="115">
        <f ca="1">IF(ROWS($1:52)&gt;COUNT(_DNL1),0,IF(OFFSET(TH!K$1,SMALL(_DNL1,ROWS($1:52)),)&lt;&gt;0,OFFSET(TH!K$1,SMALL(_DNL1,ROWS($1:52)),),0))</f>
        <v>0</v>
      </c>
      <c r="H65" s="110">
        <f t="shared" ca="1" si="5"/>
        <v>0</v>
      </c>
      <c r="I65" s="115">
        <f ca="1">IF(ROWS($1:52)&gt;COUNT(_DNL1),0,IF(OFFSET(TH!M$1,SMALL(_DNL1,ROWS($1:52)),)&lt;&gt;0,OFFSET(TH!M$1,SMALL(_DNL1,ROWS($1:52)),),0))</f>
        <v>0</v>
      </c>
      <c r="J65" s="110">
        <f t="shared" ca="1" si="6"/>
        <v>0</v>
      </c>
      <c r="K65" s="110">
        <f t="shared" ca="1" si="7"/>
        <v>0</v>
      </c>
      <c r="L65" s="110">
        <f t="shared" ca="1" si="8"/>
        <v>0</v>
      </c>
      <c r="M65" s="110"/>
      <c r="N65" s="185"/>
    </row>
    <row r="66" spans="1:14">
      <c r="A66" s="21" t="str">
        <f t="shared" ca="1" si="4"/>
        <v/>
      </c>
      <c r="B66" s="112" t="str">
        <f ca="1">IF(ROWS($1:53)&gt;COUNT(_DNL1),"",OFFSET(TH!D$1,SMALL(_DNL1,ROWS($1:53)),)&amp;"/"&amp;OFFSET(TH!C$1,SMALL(_DNL1,ROWS($1:53)),))</f>
        <v/>
      </c>
      <c r="C66" s="113" t="str">
        <f ca="1">IF(ROWS($1:53)&gt;COUNT(_DNL1),"",OFFSET(TH!E$1,SMALL(_DNL1,ROWS($1:53)),))</f>
        <v/>
      </c>
      <c r="D66" s="114" t="str">
        <f ca="1">IF(ROWS($1:53)&gt;COUNT(_DNL1),"",OFFSET(TH!F$1,SMALL(_DNL1,ROWS($1:53)),))</f>
        <v/>
      </c>
      <c r="E66" s="112" t="str">
        <f ca="1">IF(ROWS($1:53)&gt;COUNT(_DNL1),"",IF(OFFSET(TH!H$1,SMALL(_DNL1,ROWS($1:53)),)="1521",OFFSET(TH!I$1,SMALL(_DNL1,ROWS($1:53)),),OFFSET(TH!H$1,SMALL(_DNL1,ROWS($1:53)),)))</f>
        <v/>
      </c>
      <c r="F66" s="115">
        <f ca="1">IF(ROWS($1:53)&gt;COUNT(_DNL1),0,OFFSET(TH!J$1,SMALL(_DNL1,ROWS($1:53)),))</f>
        <v>0</v>
      </c>
      <c r="G66" s="115">
        <f ca="1">IF(ROWS($1:53)&gt;COUNT(_DNL1),0,IF(OFFSET(TH!K$1,SMALL(_DNL1,ROWS($1:53)),)&lt;&gt;0,OFFSET(TH!K$1,SMALL(_DNL1,ROWS($1:53)),),0))</f>
        <v>0</v>
      </c>
      <c r="H66" s="110">
        <f t="shared" ca="1" si="5"/>
        <v>0</v>
      </c>
      <c r="I66" s="115">
        <f ca="1">IF(ROWS($1:53)&gt;COUNT(_DNL1),0,IF(OFFSET(TH!M$1,SMALL(_DNL1,ROWS($1:53)),)&lt;&gt;0,OFFSET(TH!M$1,SMALL(_DNL1,ROWS($1:53)),),0))</f>
        <v>0</v>
      </c>
      <c r="J66" s="110">
        <f t="shared" ca="1" si="6"/>
        <v>0</v>
      </c>
      <c r="K66" s="110">
        <f t="shared" ca="1" si="7"/>
        <v>0</v>
      </c>
      <c r="L66" s="110">
        <f t="shared" ca="1" si="8"/>
        <v>0</v>
      </c>
      <c r="M66" s="110"/>
      <c r="N66" s="185"/>
    </row>
    <row r="67" spans="1:14">
      <c r="A67" s="21" t="str">
        <f t="shared" ca="1" si="4"/>
        <v/>
      </c>
      <c r="B67" s="112" t="str">
        <f ca="1">IF(ROWS($1:54)&gt;COUNT(_DNL1),"",OFFSET(TH!D$1,SMALL(_DNL1,ROWS($1:54)),)&amp;"/"&amp;OFFSET(TH!C$1,SMALL(_DNL1,ROWS($1:54)),))</f>
        <v/>
      </c>
      <c r="C67" s="113" t="str">
        <f ca="1">IF(ROWS($1:54)&gt;COUNT(_DNL1),"",OFFSET(TH!E$1,SMALL(_DNL1,ROWS($1:54)),))</f>
        <v/>
      </c>
      <c r="D67" s="114" t="str">
        <f ca="1">IF(ROWS($1:54)&gt;COUNT(_DNL1),"",OFFSET(TH!F$1,SMALL(_DNL1,ROWS($1:54)),))</f>
        <v/>
      </c>
      <c r="E67" s="112" t="str">
        <f ca="1">IF(ROWS($1:54)&gt;COUNT(_DNL1),"",IF(OFFSET(TH!H$1,SMALL(_DNL1,ROWS($1:54)),)="1521",OFFSET(TH!I$1,SMALL(_DNL1,ROWS($1:54)),),OFFSET(TH!H$1,SMALL(_DNL1,ROWS($1:54)),)))</f>
        <v/>
      </c>
      <c r="F67" s="115">
        <f ca="1">IF(ROWS($1:54)&gt;COUNT(_DNL1),0,OFFSET(TH!J$1,SMALL(_DNL1,ROWS($1:54)),))</f>
        <v>0</v>
      </c>
      <c r="G67" s="115">
        <f ca="1">IF(ROWS($1:54)&gt;COUNT(_DNL1),0,IF(OFFSET(TH!K$1,SMALL(_DNL1,ROWS($1:54)),)&lt;&gt;0,OFFSET(TH!K$1,SMALL(_DNL1,ROWS($1:54)),),0))</f>
        <v>0</v>
      </c>
      <c r="H67" s="110">
        <f t="shared" ca="1" si="5"/>
        <v>0</v>
      </c>
      <c r="I67" s="115">
        <f ca="1">IF(ROWS($1:54)&gt;COUNT(_DNL1),0,IF(OFFSET(TH!M$1,SMALL(_DNL1,ROWS($1:54)),)&lt;&gt;0,OFFSET(TH!M$1,SMALL(_DNL1,ROWS($1:54)),),0))</f>
        <v>0</v>
      </c>
      <c r="J67" s="110">
        <f t="shared" ca="1" si="6"/>
        <v>0</v>
      </c>
      <c r="K67" s="110">
        <f t="shared" ca="1" si="7"/>
        <v>0</v>
      </c>
      <c r="L67" s="110">
        <f t="shared" ca="1" si="8"/>
        <v>0</v>
      </c>
      <c r="M67" s="110"/>
      <c r="N67" s="185"/>
    </row>
    <row r="68" spans="1:14">
      <c r="A68" s="21" t="str">
        <f t="shared" ca="1" si="4"/>
        <v/>
      </c>
      <c r="B68" s="112" t="str">
        <f ca="1">IF(ROWS($1:55)&gt;COUNT(_DNL1),"",OFFSET(TH!D$1,SMALL(_DNL1,ROWS($1:55)),)&amp;"/"&amp;OFFSET(TH!C$1,SMALL(_DNL1,ROWS($1:55)),))</f>
        <v/>
      </c>
      <c r="C68" s="113" t="str">
        <f ca="1">IF(ROWS($1:55)&gt;COUNT(_DNL1),"",OFFSET(TH!E$1,SMALL(_DNL1,ROWS($1:55)),))</f>
        <v/>
      </c>
      <c r="D68" s="114" t="str">
        <f ca="1">IF(ROWS($1:55)&gt;COUNT(_DNL1),"",OFFSET(TH!F$1,SMALL(_DNL1,ROWS($1:55)),))</f>
        <v/>
      </c>
      <c r="E68" s="112" t="str">
        <f ca="1">IF(ROWS($1:55)&gt;COUNT(_DNL1),"",IF(OFFSET(TH!H$1,SMALL(_DNL1,ROWS($1:55)),)="1521",OFFSET(TH!I$1,SMALL(_DNL1,ROWS($1:55)),),OFFSET(TH!H$1,SMALL(_DNL1,ROWS($1:55)),)))</f>
        <v/>
      </c>
      <c r="F68" s="115">
        <f ca="1">IF(ROWS($1:55)&gt;COUNT(_DNL1),0,OFFSET(TH!J$1,SMALL(_DNL1,ROWS($1:55)),))</f>
        <v>0</v>
      </c>
      <c r="G68" s="115">
        <f ca="1">IF(ROWS($1:55)&gt;COUNT(_DNL1),0,IF(OFFSET(TH!K$1,SMALL(_DNL1,ROWS($1:55)),)&lt;&gt;0,OFFSET(TH!K$1,SMALL(_DNL1,ROWS($1:55)),),0))</f>
        <v>0</v>
      </c>
      <c r="H68" s="110">
        <f t="shared" ca="1" si="5"/>
        <v>0</v>
      </c>
      <c r="I68" s="115">
        <f ca="1">IF(ROWS($1:55)&gt;COUNT(_DNL1),0,IF(OFFSET(TH!M$1,SMALL(_DNL1,ROWS($1:55)),)&lt;&gt;0,OFFSET(TH!M$1,SMALL(_DNL1,ROWS($1:55)),),0))</f>
        <v>0</v>
      </c>
      <c r="J68" s="110">
        <f t="shared" ca="1" si="6"/>
        <v>0</v>
      </c>
      <c r="K68" s="110">
        <f t="shared" ca="1" si="7"/>
        <v>0</v>
      </c>
      <c r="L68" s="110">
        <f t="shared" ca="1" si="8"/>
        <v>0</v>
      </c>
      <c r="M68" s="110"/>
      <c r="N68" s="185"/>
    </row>
    <row r="69" spans="1:14">
      <c r="A69" s="21" t="str">
        <f t="shared" ca="1" si="4"/>
        <v/>
      </c>
      <c r="B69" s="112" t="str">
        <f ca="1">IF(ROWS($1:56)&gt;COUNT(_DNL1),"",OFFSET(TH!D$1,SMALL(_DNL1,ROWS($1:56)),)&amp;"/"&amp;OFFSET(TH!C$1,SMALL(_DNL1,ROWS($1:56)),))</f>
        <v/>
      </c>
      <c r="C69" s="113" t="str">
        <f ca="1">IF(ROWS($1:56)&gt;COUNT(_DNL1),"",OFFSET(TH!E$1,SMALL(_DNL1,ROWS($1:56)),))</f>
        <v/>
      </c>
      <c r="D69" s="114" t="str">
        <f ca="1">IF(ROWS($1:56)&gt;COUNT(_DNL1),"",OFFSET(TH!F$1,SMALL(_DNL1,ROWS($1:56)),))</f>
        <v/>
      </c>
      <c r="E69" s="112" t="str">
        <f ca="1">IF(ROWS($1:56)&gt;COUNT(_DNL1),"",IF(OFFSET(TH!H$1,SMALL(_DNL1,ROWS($1:56)),)="1521",OFFSET(TH!I$1,SMALL(_DNL1,ROWS($1:56)),),OFFSET(TH!H$1,SMALL(_DNL1,ROWS($1:56)),)))</f>
        <v/>
      </c>
      <c r="F69" s="115">
        <f ca="1">IF(ROWS($1:56)&gt;COUNT(_DNL1),0,OFFSET(TH!J$1,SMALL(_DNL1,ROWS($1:56)),))</f>
        <v>0</v>
      </c>
      <c r="G69" s="115">
        <f ca="1">IF(ROWS($1:56)&gt;COUNT(_DNL1),0,IF(OFFSET(TH!K$1,SMALL(_DNL1,ROWS($1:56)),)&lt;&gt;0,OFFSET(TH!K$1,SMALL(_DNL1,ROWS($1:56)),),0))</f>
        <v>0</v>
      </c>
      <c r="H69" s="110">
        <f t="shared" ca="1" si="5"/>
        <v>0</v>
      </c>
      <c r="I69" s="115">
        <f ca="1">IF(ROWS($1:56)&gt;COUNT(_DNL1),0,IF(OFFSET(TH!M$1,SMALL(_DNL1,ROWS($1:56)),)&lt;&gt;0,OFFSET(TH!M$1,SMALL(_DNL1,ROWS($1:56)),),0))</f>
        <v>0</v>
      </c>
      <c r="J69" s="110">
        <f t="shared" ca="1" si="6"/>
        <v>0</v>
      </c>
      <c r="K69" s="110">
        <f t="shared" ca="1" si="7"/>
        <v>0</v>
      </c>
      <c r="L69" s="110">
        <f t="shared" ca="1" si="8"/>
        <v>0</v>
      </c>
      <c r="M69" s="110"/>
      <c r="N69" s="185"/>
    </row>
    <row r="70" spans="1:14">
      <c r="A70" s="21" t="str">
        <f t="shared" ca="1" si="4"/>
        <v/>
      </c>
      <c r="B70" s="112" t="str">
        <f ca="1">IF(ROWS($1:57)&gt;COUNT(_DNL1),"",OFFSET(TH!D$1,SMALL(_DNL1,ROWS($1:57)),)&amp;"/"&amp;OFFSET(TH!C$1,SMALL(_DNL1,ROWS($1:57)),))</f>
        <v/>
      </c>
      <c r="C70" s="113" t="str">
        <f ca="1">IF(ROWS($1:57)&gt;COUNT(_DNL1),"",OFFSET(TH!E$1,SMALL(_DNL1,ROWS($1:57)),))</f>
        <v/>
      </c>
      <c r="D70" s="114" t="str">
        <f ca="1">IF(ROWS($1:57)&gt;COUNT(_DNL1),"",OFFSET(TH!F$1,SMALL(_DNL1,ROWS($1:57)),))</f>
        <v/>
      </c>
      <c r="E70" s="112" t="str">
        <f ca="1">IF(ROWS($1:57)&gt;COUNT(_DNL1),"",IF(OFFSET(TH!H$1,SMALL(_DNL1,ROWS($1:57)),)="1521",OFFSET(TH!I$1,SMALL(_DNL1,ROWS($1:57)),),OFFSET(TH!H$1,SMALL(_DNL1,ROWS($1:57)),)))</f>
        <v/>
      </c>
      <c r="F70" s="115">
        <f ca="1">IF(ROWS($1:57)&gt;COUNT(_DNL1),0,OFFSET(TH!J$1,SMALL(_DNL1,ROWS($1:57)),))</f>
        <v>0</v>
      </c>
      <c r="G70" s="115">
        <f ca="1">IF(ROWS($1:57)&gt;COUNT(_DNL1),0,IF(OFFSET(TH!K$1,SMALL(_DNL1,ROWS($1:57)),)&lt;&gt;0,OFFSET(TH!K$1,SMALL(_DNL1,ROWS($1:57)),),0))</f>
        <v>0</v>
      </c>
      <c r="H70" s="110">
        <f t="shared" ca="1" si="5"/>
        <v>0</v>
      </c>
      <c r="I70" s="115">
        <f ca="1">IF(ROWS($1:57)&gt;COUNT(_DNL1),0,IF(OFFSET(TH!M$1,SMALL(_DNL1,ROWS($1:57)),)&lt;&gt;0,OFFSET(TH!M$1,SMALL(_DNL1,ROWS($1:57)),),0))</f>
        <v>0</v>
      </c>
      <c r="J70" s="110">
        <f t="shared" ca="1" si="6"/>
        <v>0</v>
      </c>
      <c r="K70" s="110">
        <f t="shared" ca="1" si="7"/>
        <v>0</v>
      </c>
      <c r="L70" s="110">
        <f t="shared" ca="1" si="8"/>
        <v>0</v>
      </c>
      <c r="M70" s="110"/>
      <c r="N70" s="185"/>
    </row>
    <row r="71" spans="1:14">
      <c r="A71" s="21" t="str">
        <f t="shared" ca="1" si="4"/>
        <v/>
      </c>
      <c r="B71" s="112" t="str">
        <f ca="1">IF(ROWS($1:58)&gt;COUNT(_DNL1),"",OFFSET(TH!D$1,SMALL(_DNL1,ROWS($1:58)),)&amp;"/"&amp;OFFSET(TH!C$1,SMALL(_DNL1,ROWS($1:58)),))</f>
        <v/>
      </c>
      <c r="C71" s="113" t="str">
        <f ca="1">IF(ROWS($1:58)&gt;COUNT(_DNL1),"",OFFSET(TH!E$1,SMALL(_DNL1,ROWS($1:58)),))</f>
        <v/>
      </c>
      <c r="D71" s="114" t="str">
        <f ca="1">IF(ROWS($1:58)&gt;COUNT(_DNL1),"",OFFSET(TH!F$1,SMALL(_DNL1,ROWS($1:58)),))</f>
        <v/>
      </c>
      <c r="E71" s="112" t="str">
        <f ca="1">IF(ROWS($1:58)&gt;COUNT(_DNL1),"",IF(OFFSET(TH!H$1,SMALL(_DNL1,ROWS($1:58)),)="1521",OFFSET(TH!I$1,SMALL(_DNL1,ROWS($1:58)),),OFFSET(TH!H$1,SMALL(_DNL1,ROWS($1:58)),)))</f>
        <v/>
      </c>
      <c r="F71" s="115">
        <f ca="1">IF(ROWS($1:58)&gt;COUNT(_DNL1),0,OFFSET(TH!J$1,SMALL(_DNL1,ROWS($1:58)),))</f>
        <v>0</v>
      </c>
      <c r="G71" s="115">
        <f ca="1">IF(ROWS($1:58)&gt;COUNT(_DNL1),0,IF(OFFSET(TH!K$1,SMALL(_DNL1,ROWS($1:58)),)&lt;&gt;0,OFFSET(TH!K$1,SMALL(_DNL1,ROWS($1:58)),),0))</f>
        <v>0</v>
      </c>
      <c r="H71" s="110">
        <f t="shared" ca="1" si="5"/>
        <v>0</v>
      </c>
      <c r="I71" s="115">
        <f ca="1">IF(ROWS($1:58)&gt;COUNT(_DNL1),0,IF(OFFSET(TH!M$1,SMALL(_DNL1,ROWS($1:58)),)&lt;&gt;0,OFFSET(TH!M$1,SMALL(_DNL1,ROWS($1:58)),),0))</f>
        <v>0</v>
      </c>
      <c r="J71" s="110">
        <f t="shared" ca="1" si="6"/>
        <v>0</v>
      </c>
      <c r="K71" s="110">
        <f t="shared" ca="1" si="7"/>
        <v>0</v>
      </c>
      <c r="L71" s="110">
        <f t="shared" ca="1" si="8"/>
        <v>0</v>
      </c>
      <c r="M71" s="110"/>
      <c r="N71" s="185"/>
    </row>
    <row r="72" spans="1:14">
      <c r="A72" s="21"/>
      <c r="B72" s="14"/>
      <c r="C72" s="15"/>
      <c r="D72" s="16"/>
      <c r="E72" s="35"/>
      <c r="F72" s="44"/>
      <c r="G72" s="12"/>
      <c r="H72" s="12"/>
      <c r="I72" s="12"/>
      <c r="J72" s="12"/>
      <c r="K72" s="12"/>
      <c r="L72" s="12"/>
      <c r="M72" s="22"/>
      <c r="N72" s="185"/>
    </row>
    <row r="73" spans="1:14">
      <c r="A73" s="17"/>
      <c r="B73" s="17"/>
      <c r="C73" s="17"/>
      <c r="D73" s="17" t="s">
        <v>21</v>
      </c>
      <c r="E73" s="9" t="s">
        <v>22</v>
      </c>
      <c r="F73" s="9" t="s">
        <v>22</v>
      </c>
      <c r="G73" s="18">
        <f ca="1">SUM(G14:G72)</f>
        <v>0</v>
      </c>
      <c r="H73" s="18">
        <f ca="1">SUM(H14:H72)</f>
        <v>0</v>
      </c>
      <c r="I73" s="18">
        <f ca="1">SUM(I14:I72)</f>
        <v>5.8</v>
      </c>
      <c r="J73" s="18">
        <f ca="1">SUM(J14:J72)</f>
        <v>0</v>
      </c>
      <c r="K73" s="18">
        <f ca="1">K13+G73-I73</f>
        <v>964.2</v>
      </c>
      <c r="L73" s="18">
        <f ca="1">L13+H73-J73</f>
        <v>0</v>
      </c>
      <c r="M73" s="17"/>
      <c r="N73" s="185"/>
    </row>
    <row r="74" spans="1:14">
      <c r="B74" s="19" t="s">
        <v>43</v>
      </c>
      <c r="G74" s="23"/>
      <c r="N74" s="185"/>
    </row>
    <row r="75" spans="1:14">
      <c r="B75" s="68" t="str">
        <f ca="1">IF(ISERROR(" - Ngày mở sổ: ngày "&amp;DAY(C14)&amp;" tháng "&amp;MONTH(C14)&amp;" năm "&amp;YEAR(C14))," - Ngày mở sổ: ngày 01 tháng  01 năm 2015 "," - Ngày mở sổ: ngày "&amp;DAY(C14)&amp;" tháng "&amp;MONTH(C14)&amp;" năm "&amp;YEAR(C14))</f>
        <v xml:space="preserve"> - Ngày mở sổ: ngày 4 tháng 1 năm 2016</v>
      </c>
      <c r="G75" s="23"/>
      <c r="I75" s="23"/>
      <c r="N75" s="185"/>
    </row>
    <row r="76" spans="1:14">
      <c r="B76" s="20"/>
      <c r="C76" s="20"/>
      <c r="D76" s="20"/>
      <c r="F76" s="20"/>
      <c r="G76" s="24"/>
      <c r="H76" s="7"/>
      <c r="I76" s="26"/>
      <c r="J76" s="255" t="s">
        <v>87</v>
      </c>
      <c r="K76" s="255"/>
      <c r="L76" s="255"/>
      <c r="M76" s="255"/>
      <c r="N76" s="185"/>
    </row>
    <row r="77" spans="1:14">
      <c r="B77" s="255" t="s">
        <v>23</v>
      </c>
      <c r="C77" s="255"/>
      <c r="D77" s="255"/>
      <c r="E77" s="255" t="s">
        <v>24</v>
      </c>
      <c r="F77" s="255"/>
      <c r="G77" s="255"/>
      <c r="H77" s="255"/>
      <c r="I77" s="255"/>
      <c r="J77" s="255" t="s">
        <v>25</v>
      </c>
      <c r="K77" s="255"/>
      <c r="L77" s="255"/>
      <c r="M77" s="255"/>
      <c r="N77" s="185"/>
    </row>
    <row r="78" spans="1:14">
      <c r="B78" s="255" t="s">
        <v>26</v>
      </c>
      <c r="C78" s="255" t="s">
        <v>27</v>
      </c>
      <c r="D78" s="255" t="s">
        <v>26</v>
      </c>
      <c r="E78" s="255" t="s">
        <v>26</v>
      </c>
      <c r="F78" s="255"/>
      <c r="G78" s="255"/>
      <c r="H78" s="255" t="s">
        <v>28</v>
      </c>
      <c r="I78" s="255"/>
      <c r="J78" s="255" t="s">
        <v>28</v>
      </c>
      <c r="K78" s="255"/>
      <c r="L78" s="255"/>
      <c r="M78" s="255"/>
      <c r="N78" s="185"/>
    </row>
    <row r="79" spans="1:14">
      <c r="N79" s="186"/>
    </row>
    <row r="80" spans="1:14">
      <c r="E80" s="6"/>
    </row>
    <row r="82" spans="5:5" customFormat="1" ht="12.75">
      <c r="E82" s="39"/>
    </row>
  </sheetData>
  <mergeCells count="21">
    <mergeCell ref="A10:A11"/>
    <mergeCell ref="J8:L8"/>
    <mergeCell ref="K10:L10"/>
    <mergeCell ref="F10:F11"/>
    <mergeCell ref="J2:M2"/>
    <mergeCell ref="J3:M4"/>
    <mergeCell ref="B5:M5"/>
    <mergeCell ref="B6:M6"/>
    <mergeCell ref="J78:M78"/>
    <mergeCell ref="I10:J10"/>
    <mergeCell ref="B78:D78"/>
    <mergeCell ref="E78:I78"/>
    <mergeCell ref="D10:D11"/>
    <mergeCell ref="B10:C10"/>
    <mergeCell ref="E10:E11"/>
    <mergeCell ref="G10:H10"/>
    <mergeCell ref="J77:M77"/>
    <mergeCell ref="J76:M76"/>
    <mergeCell ref="M10:M11"/>
    <mergeCell ref="B77:D77"/>
    <mergeCell ref="E77:I77"/>
  </mergeCells>
  <phoneticPr fontId="30" type="noConversion"/>
  <conditionalFormatting sqref="B14:G71 I14:M71">
    <cfRule type="expression" dxfId="0" priority="1" stopIfTrue="1">
      <formula>$B14&lt;&gt;""</formula>
    </cfRule>
  </conditionalFormatting>
  <dataValidations count="2">
    <dataValidation type="list" allowBlank="1" showInputMessage="1" showErrorMessage="1" sqref="J8:L8">
      <formula1>OFFSET(INDIRECT(ADDRESS(MATCH($O$10,NXT,0)+11,3,,,"NXT")),0,0,COUNTIF(NXT,$O$10),1)</formula1>
    </dataValidation>
    <dataValidation type="list" allowBlank="1" showInputMessage="1" showErrorMessage="1" sqref="O10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60"/>
  </sheetPr>
  <dimension ref="A1:L134"/>
  <sheetViews>
    <sheetView topLeftCell="A4" zoomScale="90" workbookViewId="0">
      <pane ySplit="10" topLeftCell="A14" activePane="bottomLeft" state="frozen"/>
      <selection activeCell="A4" sqref="A4"/>
      <selection pane="bottomLeft" activeCell="E7" sqref="E7"/>
    </sheetView>
  </sheetViews>
  <sheetFormatPr defaultRowHeight="14.25"/>
  <cols>
    <col min="1" max="1" width="4.42578125" style="56" customWidth="1"/>
    <col min="2" max="2" width="9.140625" style="56"/>
    <col min="3" max="3" width="9.140625" style="106" customWidth="1"/>
    <col min="4" max="4" width="10.85546875" style="106" customWidth="1"/>
    <col min="5" max="5" width="39.42578125" style="107" customWidth="1"/>
    <col min="6" max="6" width="10.85546875" style="108" customWidth="1"/>
    <col min="7" max="7" width="9" style="109" customWidth="1"/>
    <col min="8" max="8" width="9.5703125" style="109" customWidth="1"/>
    <col min="9" max="9" width="10" style="109" customWidth="1"/>
    <col min="10" max="10" width="8" style="56" customWidth="1"/>
    <col min="11" max="11" width="2.42578125" style="56" customWidth="1"/>
    <col min="12" max="12" width="6.5703125" style="56" customWidth="1"/>
    <col min="13" max="16384" width="9.140625" style="56"/>
  </cols>
  <sheetData>
    <row r="1" spans="1:12" ht="15" customHeight="1">
      <c r="A1" s="51" t="s">
        <v>54</v>
      </c>
      <c r="B1" s="52"/>
      <c r="C1" s="52"/>
      <c r="D1" s="52"/>
      <c r="E1" s="53"/>
      <c r="F1" s="52"/>
      <c r="G1" s="54"/>
      <c r="H1" s="55" t="s">
        <v>102</v>
      </c>
      <c r="I1" s="56"/>
      <c r="J1" s="57"/>
      <c r="K1" s="57"/>
      <c r="L1" s="190"/>
    </row>
    <row r="2" spans="1:12" ht="15" customHeight="1">
      <c r="A2" s="58" t="s">
        <v>44</v>
      </c>
      <c r="B2" s="59"/>
      <c r="C2" s="59"/>
      <c r="D2" s="59"/>
      <c r="E2" s="60"/>
      <c r="F2" s="61"/>
      <c r="G2" s="62"/>
      <c r="H2" s="63" t="s">
        <v>88</v>
      </c>
      <c r="I2" s="56"/>
      <c r="J2" s="57"/>
      <c r="K2" s="57"/>
    </row>
    <row r="3" spans="1:12" ht="15">
      <c r="A3" s="59"/>
      <c r="B3" s="59"/>
      <c r="C3" s="59"/>
      <c r="D3" s="59"/>
      <c r="E3" s="60"/>
      <c r="F3" s="61"/>
      <c r="G3" s="62"/>
      <c r="H3" s="63" t="s">
        <v>96</v>
      </c>
      <c r="I3" s="56"/>
      <c r="J3" s="57"/>
      <c r="K3" s="57"/>
    </row>
    <row r="4" spans="1:12" ht="18.75" customHeight="1">
      <c r="A4" s="64"/>
      <c r="B4" s="64"/>
      <c r="C4" s="64"/>
      <c r="D4" s="64"/>
      <c r="E4" s="65" t="s">
        <v>55</v>
      </c>
      <c r="F4" s="64"/>
      <c r="G4" s="64"/>
      <c r="H4" s="64"/>
      <c r="I4" s="64"/>
      <c r="J4" s="57"/>
      <c r="K4" s="57"/>
    </row>
    <row r="5" spans="1:12" ht="15">
      <c r="A5" s="66"/>
      <c r="B5" s="66"/>
      <c r="C5" s="66"/>
      <c r="D5" s="66"/>
      <c r="E5" s="67" t="str">
        <f ca="1">IF(ISERROR("Ngày lập thẻ: ngày "&amp;DAY(B14)&amp;"/"&amp;MONTH(B14)&amp;"/"&amp;YEAR(B14)),"Ngày lập thẻ: ngày 01/ 01/2015 ","Ngày lập thẻ: ngày "&amp;DAY(B14)&amp;"/"&amp;MONTH(B14)&amp;"/"&amp;YEAR(B14))</f>
        <v xml:space="preserve">Ngày lập thẻ: ngày 01/ 01/2015 </v>
      </c>
      <c r="F5" s="66"/>
      <c r="G5" s="66"/>
      <c r="H5" s="66"/>
      <c r="I5" s="66"/>
      <c r="J5" s="57"/>
      <c r="K5" s="57"/>
    </row>
    <row r="6" spans="1:12" ht="15">
      <c r="A6" s="66"/>
      <c r="B6" s="66"/>
      <c r="C6" s="66"/>
      <c r="D6" s="66"/>
      <c r="E6" s="67" t="s">
        <v>56</v>
      </c>
      <c r="F6" s="66"/>
      <c r="G6" s="66"/>
      <c r="H6" s="66"/>
      <c r="I6" s="66"/>
      <c r="J6" s="57"/>
      <c r="K6" s="57"/>
    </row>
    <row r="7" spans="1:12" ht="15">
      <c r="A7" s="68" t="s">
        <v>66</v>
      </c>
      <c r="B7" s="68"/>
      <c r="C7" s="69"/>
      <c r="D7" s="69"/>
      <c r="E7" s="70" t="s">
        <v>74</v>
      </c>
      <c r="F7" s="61"/>
      <c r="G7" s="71"/>
      <c r="H7" s="71"/>
      <c r="I7" s="71"/>
      <c r="J7" s="57"/>
      <c r="K7" s="57"/>
    </row>
    <row r="8" spans="1:12" ht="15">
      <c r="A8" s="68" t="s">
        <v>69</v>
      </c>
      <c r="B8" s="68"/>
      <c r="C8" s="57" t="e">
        <f>VLOOKUP($E$7,NXT!$C$12:$L$184,2,0)</f>
        <v>#N/A</v>
      </c>
      <c r="D8" s="68"/>
      <c r="E8" s="70"/>
      <c r="F8" s="61"/>
      <c r="G8" s="71"/>
      <c r="H8" s="71"/>
      <c r="I8" s="71"/>
      <c r="J8" s="57"/>
      <c r="K8" s="57"/>
    </row>
    <row r="9" spans="1:12" ht="15">
      <c r="A9" s="266" t="s">
        <v>57</v>
      </c>
      <c r="B9" s="267"/>
      <c r="C9" s="267"/>
      <c r="D9" s="267"/>
      <c r="E9" s="70"/>
      <c r="F9" s="61"/>
      <c r="G9" s="71"/>
      <c r="H9" s="71"/>
      <c r="I9" s="71"/>
      <c r="J9" s="72"/>
      <c r="K9" s="72"/>
    </row>
    <row r="10" spans="1:12" ht="19.5" customHeight="1">
      <c r="A10" s="268" t="s">
        <v>58</v>
      </c>
      <c r="B10" s="273" t="s">
        <v>59</v>
      </c>
      <c r="C10" s="269" t="s">
        <v>9</v>
      </c>
      <c r="D10" s="270"/>
      <c r="E10" s="271" t="s">
        <v>2</v>
      </c>
      <c r="F10" s="280" t="s">
        <v>72</v>
      </c>
      <c r="G10" s="279" t="s">
        <v>11</v>
      </c>
      <c r="H10" s="279"/>
      <c r="I10" s="270"/>
      <c r="J10" s="275" t="s">
        <v>134</v>
      </c>
      <c r="K10" s="178"/>
      <c r="L10" s="191" t="s">
        <v>128</v>
      </c>
    </row>
    <row r="11" spans="1:12" ht="19.5" customHeight="1">
      <c r="A11" s="268"/>
      <c r="B11" s="274"/>
      <c r="C11" s="73" t="s">
        <v>5</v>
      </c>
      <c r="D11" s="73" t="s">
        <v>6</v>
      </c>
      <c r="E11" s="272"/>
      <c r="F11" s="281"/>
      <c r="G11" s="74" t="s">
        <v>5</v>
      </c>
      <c r="H11" s="74" t="s">
        <v>6</v>
      </c>
      <c r="I11" s="74" t="s">
        <v>7</v>
      </c>
      <c r="J11" s="276"/>
      <c r="K11" s="178"/>
    </row>
    <row r="12" spans="1:12" ht="15">
      <c r="A12" s="75" t="s">
        <v>13</v>
      </c>
      <c r="B12" s="76" t="s">
        <v>14</v>
      </c>
      <c r="C12" s="77" t="s">
        <v>15</v>
      </c>
      <c r="D12" s="77" t="s">
        <v>16</v>
      </c>
      <c r="E12" s="78" t="s">
        <v>60</v>
      </c>
      <c r="F12" s="76" t="s">
        <v>61</v>
      </c>
      <c r="G12" s="79">
        <v>1</v>
      </c>
      <c r="H12" s="79">
        <v>2</v>
      </c>
      <c r="I12" s="79">
        <v>3</v>
      </c>
      <c r="J12" s="77" t="s">
        <v>62</v>
      </c>
      <c r="K12" s="179"/>
    </row>
    <row r="13" spans="1:12" ht="16.5" customHeight="1">
      <c r="A13" s="80"/>
      <c r="B13" s="81"/>
      <c r="C13" s="82"/>
      <c r="D13" s="82"/>
      <c r="E13" s="83" t="s">
        <v>35</v>
      </c>
      <c r="F13" s="81"/>
      <c r="G13" s="84"/>
      <c r="H13" s="84"/>
      <c r="I13" s="85" t="e">
        <f>VLOOKUP($E$7,NXT!$C$12:$L$184,3,0)</f>
        <v>#N/A</v>
      </c>
      <c r="J13" s="80"/>
      <c r="K13" s="180"/>
    </row>
    <row r="14" spans="1:12" ht="16.5" customHeight="1">
      <c r="A14" s="86" t="str">
        <f ca="1">IF(B14&lt;&gt;"",ROW()-(ROW()-1),"")</f>
        <v/>
      </c>
      <c r="B14" s="87" t="str">
        <f ca="1">IF(ROWS($1:1)&gt;COUNT(Dong3),"",OFFSET(TH!E$1,SMALL(Dong3,ROWS($1:1)),))</f>
        <v/>
      </c>
      <c r="C14" s="87" t="str">
        <f ca="1">IF(ROWS($1:1)&gt;COUNT(Dong3),"",IF(LEFT((OFFSET(TH!D$1,SMALL(Dong3,ROWS($1:1)),)),1)&lt;&gt;"N","",(OFFSET(TH!D$1,SMALL(Dong3,ROWS($1:1)),)&amp;"/"&amp;OFFSET(TH!C$1,SMALL(Dong3,ROWS($1:1)),))))</f>
        <v/>
      </c>
      <c r="D14" s="87" t="str">
        <f ca="1">IF(ROWS($1:1)&gt;COUNT(Dong3),"",IF(LEFT((OFFSET(TH!D$1,SMALL(Dong3,ROWS($1:1)),)),1)&lt;&gt;"X","",(OFFSET(TH!D$1,SMALL(Dong3,ROWS($1:1)),)&amp;"/"&amp;OFFSET(TH!C$1,SMALL(Dong3,ROWS($1:1)),))))</f>
        <v/>
      </c>
      <c r="E14" s="88" t="str">
        <f ca="1">IF(ROWS($1:1)&gt;COUNT(Dong3),"",OFFSET(TH!F$1,SMALL(Dong3,ROWS($1:1)),))</f>
        <v/>
      </c>
      <c r="F14" s="87" t="str">
        <f ca="1">B14</f>
        <v/>
      </c>
      <c r="G14" s="89">
        <f ca="1">IF(ROWS($1:1)&gt;COUNT(Dong3),0,IF(OFFSET(TH!K$1,SMALL(Dong3,ROWS($1:1)),)&lt;&gt;0,OFFSET(TH!K$1,SMALL(Dong3,ROWS($1:1)),),0))</f>
        <v>0</v>
      </c>
      <c r="H14" s="89">
        <f ca="1">IF(ROWS($1:1)&gt;COUNT(Dong3),0,IF(OFFSET(TH!M$1,SMALL(Dong3,ROWS($1:1)),)&lt;&gt;0,OFFSET(TH!M$1,SMALL(Dong3,ROWS($1:1)),),0))</f>
        <v>0</v>
      </c>
      <c r="I14" s="90">
        <f ca="1">IF(E14&lt;&gt;"",I13+G14-H14,0)</f>
        <v>0</v>
      </c>
      <c r="J14" s="91"/>
      <c r="K14" s="181"/>
    </row>
    <row r="15" spans="1:12" ht="16.5" customHeight="1">
      <c r="A15" s="92" t="str">
        <f ca="1">IF(B15&lt;&gt;"",A14+1,"")</f>
        <v/>
      </c>
      <c r="B15" s="87" t="str">
        <f ca="1">IF(ROWS($1:2)&gt;COUNT(Dong3),"",OFFSET(TH!E$1,SMALL(Dong3,ROWS($1:2)),))</f>
        <v/>
      </c>
      <c r="C15" s="87" t="str">
        <f ca="1">IF(ROWS($1:2)&gt;COUNT(Dong3),"",IF(LEFT((OFFSET(TH!D$1,SMALL(Dong3,ROWS($1:2)),)),1)&lt;&gt;"N","",(OFFSET(TH!D$1,SMALL(Dong3,ROWS($1:2)),)&amp;"/"&amp;OFFSET(TH!C$1,SMALL(Dong3,ROWS($1:2)),))))</f>
        <v/>
      </c>
      <c r="D15" s="87" t="str">
        <f ca="1">IF(ROWS($1:2)&gt;COUNT(Dong3),"",IF(LEFT((OFFSET(TH!D$1,SMALL(Dong3,ROWS($1:2)),)),1)&lt;&gt;"X","",(OFFSET(TH!D$1,SMALL(Dong3,ROWS($1:2)),)&amp;"/"&amp;OFFSET(TH!C$1,SMALL(Dong3,ROWS($1:2)),))))</f>
        <v/>
      </c>
      <c r="E15" s="88" t="str">
        <f ca="1">IF(ROWS($1:2)&gt;COUNT(Dong3),"",OFFSET(TH!F$1,SMALL(Dong3,ROWS($1:2)),))</f>
        <v/>
      </c>
      <c r="F15" s="87" t="str">
        <f t="shared" ref="F15:F23" ca="1" si="0">B15</f>
        <v/>
      </c>
      <c r="G15" s="89">
        <f ca="1">IF(ROWS($1:2)&gt;COUNT(Dong3),0,IF(OFFSET(TH!K$1,SMALL(Dong3,ROWS($1:2)),)&lt;&gt;0,OFFSET(TH!K$1,SMALL(Dong3,ROWS($1:2)),),0))</f>
        <v>0</v>
      </c>
      <c r="H15" s="89">
        <f ca="1">IF(ROWS($1:2)&gt;COUNT(Dong3),0,IF(OFFSET(TH!M$1,SMALL(Dong3,ROWS($1:2)),)&lt;&gt;0,OFFSET(TH!M$1,SMALL(Dong3,ROWS($1:2)),),0))</f>
        <v>0</v>
      </c>
      <c r="I15" s="90">
        <f t="shared" ref="I15:I23" ca="1" si="1">IF(E15&lt;&gt;"",I14+G15-H15,0)</f>
        <v>0</v>
      </c>
      <c r="J15" s="91"/>
      <c r="K15" s="181"/>
    </row>
    <row r="16" spans="1:12" ht="16.5" customHeight="1">
      <c r="A16" s="92" t="str">
        <f t="shared" ref="A16:A23" ca="1" si="2">IF(B16&lt;&gt;"",A15+1,"")</f>
        <v/>
      </c>
      <c r="B16" s="87" t="str">
        <f ca="1">IF(ROWS($1:3)&gt;COUNT(Dong3),"",OFFSET(TH!E$1,SMALL(Dong3,ROWS($1:3)),))</f>
        <v/>
      </c>
      <c r="C16" s="87" t="str">
        <f ca="1">IF(ROWS($1:3)&gt;COUNT(Dong3),"",IF(LEFT((OFFSET(TH!D$1,SMALL(Dong3,ROWS($1:3)),)),1)&lt;&gt;"N","",(OFFSET(TH!D$1,SMALL(Dong3,ROWS($1:3)),)&amp;"/"&amp;OFFSET(TH!C$1,SMALL(Dong3,ROWS($1:3)),))))</f>
        <v/>
      </c>
      <c r="D16" s="87" t="str">
        <f ca="1">IF(ROWS($1:3)&gt;COUNT(Dong3),"",IF(LEFT((OFFSET(TH!D$1,SMALL(Dong3,ROWS($1:3)),)),1)&lt;&gt;"X","",(OFFSET(TH!D$1,SMALL(Dong3,ROWS($1:3)),)&amp;"/"&amp;OFFSET(TH!C$1,SMALL(Dong3,ROWS($1:3)),))))</f>
        <v/>
      </c>
      <c r="E16" s="88" t="str">
        <f ca="1">IF(ROWS($1:3)&gt;COUNT(Dong3),"",OFFSET(TH!F$1,SMALL(Dong3,ROWS($1:3)),))</f>
        <v/>
      </c>
      <c r="F16" s="87" t="str">
        <f t="shared" ca="1" si="0"/>
        <v/>
      </c>
      <c r="G16" s="89">
        <f ca="1">IF(ROWS($1:3)&gt;COUNT(Dong3),0,IF(OFFSET(TH!K$1,SMALL(Dong3,ROWS($1:3)),)&lt;&gt;0,OFFSET(TH!K$1,SMALL(Dong3,ROWS($1:3)),),0))</f>
        <v>0</v>
      </c>
      <c r="H16" s="89">
        <f ca="1">IF(ROWS($1:3)&gt;COUNT(Dong3),0,IF(OFFSET(TH!M$1,SMALL(Dong3,ROWS($1:3)),)&lt;&gt;0,OFFSET(TH!M$1,SMALL(Dong3,ROWS($1:3)),),0))</f>
        <v>0</v>
      </c>
      <c r="I16" s="90">
        <f t="shared" ca="1" si="1"/>
        <v>0</v>
      </c>
      <c r="J16" s="91"/>
      <c r="K16" s="181"/>
    </row>
    <row r="17" spans="1:11" ht="16.5" customHeight="1">
      <c r="A17" s="92" t="str">
        <f t="shared" ca="1" si="2"/>
        <v/>
      </c>
      <c r="B17" s="87" t="str">
        <f ca="1">IF(ROWS($1:4)&gt;COUNT(Dong3),"",OFFSET(TH!E$1,SMALL(Dong3,ROWS($1:4)),))</f>
        <v/>
      </c>
      <c r="C17" s="87" t="str">
        <f ca="1">IF(ROWS($1:4)&gt;COUNT(Dong3),"",IF(LEFT((OFFSET(TH!D$1,SMALL(Dong3,ROWS($1:4)),)),1)&lt;&gt;"N","",(OFFSET(TH!D$1,SMALL(Dong3,ROWS($1:4)),)&amp;"/"&amp;OFFSET(TH!C$1,SMALL(Dong3,ROWS($1:4)),))))</f>
        <v/>
      </c>
      <c r="D17" s="87" t="str">
        <f ca="1">IF(ROWS($1:4)&gt;COUNT(Dong3),"",IF(LEFT((OFFSET(TH!D$1,SMALL(Dong3,ROWS($1:4)),)),1)&lt;&gt;"X","",(OFFSET(TH!D$1,SMALL(Dong3,ROWS($1:4)),)&amp;"/"&amp;OFFSET(TH!C$1,SMALL(Dong3,ROWS($1:4)),))))</f>
        <v/>
      </c>
      <c r="E17" s="88" t="str">
        <f ca="1">IF(ROWS($1:4)&gt;COUNT(Dong3),"",OFFSET(TH!F$1,SMALL(Dong3,ROWS($1:4)),))</f>
        <v/>
      </c>
      <c r="F17" s="87" t="str">
        <f t="shared" ca="1" si="0"/>
        <v/>
      </c>
      <c r="G17" s="89">
        <f ca="1">IF(ROWS($1:4)&gt;COUNT(Dong3),0,IF(OFFSET(TH!K$1,SMALL(Dong3,ROWS($1:4)),)&lt;&gt;0,OFFSET(TH!K$1,SMALL(Dong3,ROWS($1:4)),),0))</f>
        <v>0</v>
      </c>
      <c r="H17" s="89">
        <f ca="1">IF(ROWS($1:4)&gt;COUNT(Dong3),0,IF(OFFSET(TH!M$1,SMALL(Dong3,ROWS($1:4)),)&lt;&gt;0,OFFSET(TH!M$1,SMALL(Dong3,ROWS($1:4)),),0))</f>
        <v>0</v>
      </c>
      <c r="I17" s="90">
        <f t="shared" ca="1" si="1"/>
        <v>0</v>
      </c>
      <c r="J17" s="91"/>
      <c r="K17" s="181"/>
    </row>
    <row r="18" spans="1:11" ht="16.5" customHeight="1">
      <c r="A18" s="92" t="str">
        <f t="shared" ca="1" si="2"/>
        <v/>
      </c>
      <c r="B18" s="87" t="str">
        <f ca="1">IF(ROWS($1:5)&gt;COUNT(Dong3),"",OFFSET(TH!E$1,SMALL(Dong3,ROWS($1:5)),))</f>
        <v/>
      </c>
      <c r="C18" s="87" t="str">
        <f ca="1">IF(ROWS($1:5)&gt;COUNT(Dong3),"",IF(LEFT((OFFSET(TH!D$1,SMALL(Dong3,ROWS($1:5)),)),1)&lt;&gt;"N","",(OFFSET(TH!D$1,SMALL(Dong3,ROWS($1:5)),)&amp;"/"&amp;OFFSET(TH!C$1,SMALL(Dong3,ROWS($1:5)),))))</f>
        <v/>
      </c>
      <c r="D18" s="87" t="str">
        <f ca="1">IF(ROWS($1:5)&gt;COUNT(Dong3),"",IF(LEFT((OFFSET(TH!D$1,SMALL(Dong3,ROWS($1:5)),)),1)&lt;&gt;"X","",(OFFSET(TH!D$1,SMALL(Dong3,ROWS($1:5)),)&amp;"/"&amp;OFFSET(TH!C$1,SMALL(Dong3,ROWS($1:5)),))))</f>
        <v/>
      </c>
      <c r="E18" s="88" t="str">
        <f ca="1">IF(ROWS($1:5)&gt;COUNT(Dong3),"",OFFSET(TH!F$1,SMALL(Dong3,ROWS($1:5)),))</f>
        <v/>
      </c>
      <c r="F18" s="87" t="str">
        <f t="shared" ca="1" si="0"/>
        <v/>
      </c>
      <c r="G18" s="89">
        <f ca="1">IF(ROWS($1:5)&gt;COUNT(Dong3),0,IF(OFFSET(TH!K$1,SMALL(Dong3,ROWS($1:5)),)&lt;&gt;0,OFFSET(TH!K$1,SMALL(Dong3,ROWS($1:5)),),0))</f>
        <v>0</v>
      </c>
      <c r="H18" s="89">
        <f ca="1">IF(ROWS($1:5)&gt;COUNT(Dong3),0,IF(OFFSET(TH!M$1,SMALL(Dong3,ROWS($1:5)),)&lt;&gt;0,OFFSET(TH!M$1,SMALL(Dong3,ROWS($1:5)),),0))</f>
        <v>0</v>
      </c>
      <c r="I18" s="90">
        <f t="shared" ca="1" si="1"/>
        <v>0</v>
      </c>
      <c r="J18" s="91"/>
      <c r="K18" s="181"/>
    </row>
    <row r="19" spans="1:11" ht="16.5" customHeight="1">
      <c r="A19" s="92" t="str">
        <f t="shared" ca="1" si="2"/>
        <v/>
      </c>
      <c r="B19" s="87" t="str">
        <f ca="1">IF(ROWS($1:6)&gt;COUNT(Dong3),"",OFFSET(TH!E$1,SMALL(Dong3,ROWS($1:6)),))</f>
        <v/>
      </c>
      <c r="C19" s="87" t="str">
        <f ca="1">IF(ROWS($1:6)&gt;COUNT(Dong3),"",IF(LEFT((OFFSET(TH!D$1,SMALL(Dong3,ROWS($1:6)),)),1)&lt;&gt;"N","",(OFFSET(TH!D$1,SMALL(Dong3,ROWS($1:6)),)&amp;"/"&amp;OFFSET(TH!C$1,SMALL(Dong3,ROWS($1:6)),))))</f>
        <v/>
      </c>
      <c r="D19" s="87" t="str">
        <f ca="1">IF(ROWS($1:6)&gt;COUNT(Dong3),"",IF(LEFT((OFFSET(TH!D$1,SMALL(Dong3,ROWS($1:6)),)),1)&lt;&gt;"X","",(OFFSET(TH!D$1,SMALL(Dong3,ROWS($1:6)),)&amp;"/"&amp;OFFSET(TH!C$1,SMALL(Dong3,ROWS($1:6)),))))</f>
        <v/>
      </c>
      <c r="E19" s="88" t="str">
        <f ca="1">IF(ROWS($1:6)&gt;COUNT(Dong3),"",OFFSET(TH!F$1,SMALL(Dong3,ROWS($1:6)),))</f>
        <v/>
      </c>
      <c r="F19" s="87" t="str">
        <f t="shared" ca="1" si="0"/>
        <v/>
      </c>
      <c r="G19" s="89">
        <f ca="1">IF(ROWS($1:6)&gt;COUNT(Dong3),0,IF(OFFSET(TH!K$1,SMALL(Dong3,ROWS($1:6)),)&lt;&gt;0,OFFSET(TH!K$1,SMALL(Dong3,ROWS($1:6)),),0))</f>
        <v>0</v>
      </c>
      <c r="H19" s="89">
        <f ca="1">IF(ROWS($1:6)&gt;COUNT(Dong3),0,IF(OFFSET(TH!M$1,SMALL(Dong3,ROWS($1:6)),)&lt;&gt;0,OFFSET(TH!M$1,SMALL(Dong3,ROWS($1:6)),),0))</f>
        <v>0</v>
      </c>
      <c r="I19" s="90">
        <f t="shared" ca="1" si="1"/>
        <v>0</v>
      </c>
      <c r="J19" s="91"/>
      <c r="K19" s="181"/>
    </row>
    <row r="20" spans="1:11" ht="16.5" customHeight="1">
      <c r="A20" s="92" t="str">
        <f t="shared" ca="1" si="2"/>
        <v/>
      </c>
      <c r="B20" s="87" t="str">
        <f ca="1">IF(ROWS($1:7)&gt;COUNT(Dong3),"",OFFSET(TH!E$1,SMALL(Dong3,ROWS($1:7)),))</f>
        <v/>
      </c>
      <c r="C20" s="87" t="str">
        <f ca="1">IF(ROWS($1:7)&gt;COUNT(Dong3),"",IF(LEFT((OFFSET(TH!D$1,SMALL(Dong3,ROWS($1:7)),)),1)&lt;&gt;"N","",(OFFSET(TH!D$1,SMALL(Dong3,ROWS($1:7)),)&amp;"/"&amp;OFFSET(TH!C$1,SMALL(Dong3,ROWS($1:7)),))))</f>
        <v/>
      </c>
      <c r="D20" s="87" t="str">
        <f ca="1">IF(ROWS($1:7)&gt;COUNT(Dong3),"",IF(LEFT((OFFSET(TH!D$1,SMALL(Dong3,ROWS($1:7)),)),1)&lt;&gt;"X","",(OFFSET(TH!D$1,SMALL(Dong3,ROWS($1:7)),)&amp;"/"&amp;OFFSET(TH!C$1,SMALL(Dong3,ROWS($1:7)),))))</f>
        <v/>
      </c>
      <c r="E20" s="88" t="str">
        <f ca="1">IF(ROWS($1:7)&gt;COUNT(Dong3),"",OFFSET(TH!F$1,SMALL(Dong3,ROWS($1:7)),))</f>
        <v/>
      </c>
      <c r="F20" s="87" t="str">
        <f t="shared" ca="1" si="0"/>
        <v/>
      </c>
      <c r="G20" s="89">
        <f ca="1">IF(ROWS($1:7)&gt;COUNT(Dong3),0,IF(OFFSET(TH!K$1,SMALL(Dong3,ROWS($1:7)),)&lt;&gt;0,OFFSET(TH!K$1,SMALL(Dong3,ROWS($1:7)),),0))</f>
        <v>0</v>
      </c>
      <c r="H20" s="89">
        <f ca="1">IF(ROWS($1:7)&gt;COUNT(Dong3),0,IF(OFFSET(TH!M$1,SMALL(Dong3,ROWS($1:7)),)&lt;&gt;0,OFFSET(TH!M$1,SMALL(Dong3,ROWS($1:7)),),0))</f>
        <v>0</v>
      </c>
      <c r="I20" s="90">
        <f t="shared" ca="1" si="1"/>
        <v>0</v>
      </c>
      <c r="J20" s="91"/>
      <c r="K20" s="181"/>
    </row>
    <row r="21" spans="1:11" ht="16.5" customHeight="1">
      <c r="A21" s="92" t="str">
        <f t="shared" ca="1" si="2"/>
        <v/>
      </c>
      <c r="B21" s="87" t="str">
        <f ca="1">IF(ROWS($1:8)&gt;COUNT(Dong3),"",OFFSET(TH!E$1,SMALL(Dong3,ROWS($1:8)),))</f>
        <v/>
      </c>
      <c r="C21" s="87" t="str">
        <f ca="1">IF(ROWS($1:8)&gt;COUNT(Dong3),"",IF(LEFT((OFFSET(TH!D$1,SMALL(Dong3,ROWS($1:8)),)),1)&lt;&gt;"N","",(OFFSET(TH!D$1,SMALL(Dong3,ROWS($1:8)),)&amp;"/"&amp;OFFSET(TH!C$1,SMALL(Dong3,ROWS($1:8)),))))</f>
        <v/>
      </c>
      <c r="D21" s="87" t="str">
        <f ca="1">IF(ROWS($1:8)&gt;COUNT(Dong3),"",IF(LEFT((OFFSET(TH!D$1,SMALL(Dong3,ROWS($1:8)),)),1)&lt;&gt;"X","",(OFFSET(TH!D$1,SMALL(Dong3,ROWS($1:8)),)&amp;"/"&amp;OFFSET(TH!C$1,SMALL(Dong3,ROWS($1:8)),))))</f>
        <v/>
      </c>
      <c r="E21" s="88" t="str">
        <f ca="1">IF(ROWS($1:8)&gt;COUNT(Dong3),"",OFFSET(TH!F$1,SMALL(Dong3,ROWS($1:8)),))</f>
        <v/>
      </c>
      <c r="F21" s="87" t="str">
        <f t="shared" ca="1" si="0"/>
        <v/>
      </c>
      <c r="G21" s="89">
        <f ca="1">IF(ROWS($1:8)&gt;COUNT(Dong3),0,IF(OFFSET(TH!K$1,SMALL(Dong3,ROWS($1:8)),)&lt;&gt;0,OFFSET(TH!K$1,SMALL(Dong3,ROWS($1:8)),),0))</f>
        <v>0</v>
      </c>
      <c r="H21" s="89">
        <f ca="1">IF(ROWS($1:8)&gt;COUNT(Dong3),0,IF(OFFSET(TH!M$1,SMALL(Dong3,ROWS($1:8)),)&lt;&gt;0,OFFSET(TH!M$1,SMALL(Dong3,ROWS($1:8)),),0))</f>
        <v>0</v>
      </c>
      <c r="I21" s="90">
        <f t="shared" ca="1" si="1"/>
        <v>0</v>
      </c>
      <c r="J21" s="91"/>
      <c r="K21" s="181"/>
    </row>
    <row r="22" spans="1:11" ht="16.5" customHeight="1">
      <c r="A22" s="92" t="str">
        <f t="shared" ca="1" si="2"/>
        <v/>
      </c>
      <c r="B22" s="87" t="str">
        <f ca="1">IF(ROWS($1:9)&gt;COUNT(Dong3),"",OFFSET(TH!E$1,SMALL(Dong3,ROWS($1:9)),))</f>
        <v/>
      </c>
      <c r="C22" s="87" t="str">
        <f ca="1">IF(ROWS($1:9)&gt;COUNT(Dong3),"",IF(LEFT((OFFSET(TH!D$1,SMALL(Dong3,ROWS($1:9)),)),1)&lt;&gt;"N","",(OFFSET(TH!D$1,SMALL(Dong3,ROWS($1:9)),)&amp;"/"&amp;OFFSET(TH!C$1,SMALL(Dong3,ROWS($1:9)),))))</f>
        <v/>
      </c>
      <c r="D22" s="87" t="str">
        <f ca="1">IF(ROWS($1:9)&gt;COUNT(Dong3),"",IF(LEFT((OFFSET(TH!D$1,SMALL(Dong3,ROWS($1:9)),)),1)&lt;&gt;"X","",(OFFSET(TH!D$1,SMALL(Dong3,ROWS($1:9)),)&amp;"/"&amp;OFFSET(TH!C$1,SMALL(Dong3,ROWS($1:9)),))))</f>
        <v/>
      </c>
      <c r="E22" s="88" t="str">
        <f ca="1">IF(ROWS($1:9)&gt;COUNT(Dong3),"",OFFSET(TH!F$1,SMALL(Dong3,ROWS($1:9)),))</f>
        <v/>
      </c>
      <c r="F22" s="87" t="str">
        <f t="shared" ca="1" si="0"/>
        <v/>
      </c>
      <c r="G22" s="89">
        <f ca="1">IF(ROWS($1:9)&gt;COUNT(Dong3),0,IF(OFFSET(TH!K$1,SMALL(Dong3,ROWS($1:9)),)&lt;&gt;0,OFFSET(TH!K$1,SMALL(Dong3,ROWS($1:9)),),0))</f>
        <v>0</v>
      </c>
      <c r="H22" s="89">
        <f ca="1">IF(ROWS($1:9)&gt;COUNT(Dong3),0,IF(OFFSET(TH!M$1,SMALL(Dong3,ROWS($1:9)),)&lt;&gt;0,OFFSET(TH!M$1,SMALL(Dong3,ROWS($1:9)),),0))</f>
        <v>0</v>
      </c>
      <c r="I22" s="90">
        <f t="shared" ca="1" si="1"/>
        <v>0</v>
      </c>
      <c r="J22" s="91"/>
      <c r="K22" s="181"/>
    </row>
    <row r="23" spans="1:11" ht="16.5" customHeight="1">
      <c r="A23" s="92" t="str">
        <f t="shared" ca="1" si="2"/>
        <v/>
      </c>
      <c r="B23" s="87" t="str">
        <f ca="1">IF(ROWS($1:10)&gt;COUNT(Dong3),"",OFFSET(TH!E$1,SMALL(Dong3,ROWS($1:10)),))</f>
        <v/>
      </c>
      <c r="C23" s="87" t="str">
        <f ca="1">IF(ROWS($1:10)&gt;COUNT(Dong3),"",IF(LEFT((OFFSET(TH!D$1,SMALL(Dong3,ROWS($1:10)),)),1)&lt;&gt;"N","",(OFFSET(TH!D$1,SMALL(Dong3,ROWS($1:10)),)&amp;"/"&amp;OFFSET(TH!C$1,SMALL(Dong3,ROWS($1:10)),))))</f>
        <v/>
      </c>
      <c r="D23" s="87" t="str">
        <f ca="1">IF(ROWS($1:10)&gt;COUNT(Dong3),"",IF(LEFT((OFFSET(TH!D$1,SMALL(Dong3,ROWS($1:10)),)),1)&lt;&gt;"X","",(OFFSET(TH!D$1,SMALL(Dong3,ROWS($1:10)),)&amp;"/"&amp;OFFSET(TH!C$1,SMALL(Dong3,ROWS($1:10)),))))</f>
        <v/>
      </c>
      <c r="E23" s="88" t="str">
        <f ca="1">IF(ROWS($1:10)&gt;COUNT(Dong3),"",OFFSET(TH!F$1,SMALL(Dong3,ROWS($1:10)),))</f>
        <v/>
      </c>
      <c r="F23" s="87" t="str">
        <f t="shared" ca="1" si="0"/>
        <v/>
      </c>
      <c r="G23" s="89">
        <f ca="1">IF(ROWS($1:10)&gt;COUNT(Dong3),0,IF(OFFSET(TH!K$1,SMALL(Dong3,ROWS($1:10)),)&lt;&gt;0,OFFSET(TH!K$1,SMALL(Dong3,ROWS($1:10)),),0))</f>
        <v>0</v>
      </c>
      <c r="H23" s="89">
        <f ca="1">IF(ROWS($1:10)&gt;COUNT(Dong3),0,IF(OFFSET(TH!M$1,SMALL(Dong3,ROWS($1:10)),)&lt;&gt;0,OFFSET(TH!M$1,SMALL(Dong3,ROWS($1:10)),),0))</f>
        <v>0</v>
      </c>
      <c r="I23" s="90">
        <f t="shared" ca="1" si="1"/>
        <v>0</v>
      </c>
      <c r="J23" s="91"/>
      <c r="K23" s="181"/>
    </row>
    <row r="24" spans="1:11" ht="16.5" customHeight="1">
      <c r="A24" s="92" t="str">
        <f t="shared" ref="A24:A59" ca="1" si="3">IF(B24&lt;&gt;"",A23+1,"")</f>
        <v/>
      </c>
      <c r="B24" s="87" t="str">
        <f ca="1">IF(ROWS($1:11)&gt;COUNT(Dong3),"",OFFSET(TH!E$1,SMALL(Dong3,ROWS($1:11)),))</f>
        <v/>
      </c>
      <c r="C24" s="87" t="str">
        <f ca="1">IF(ROWS($1:11)&gt;COUNT(Dong3),"",IF(LEFT((OFFSET(TH!D$1,SMALL(Dong3,ROWS($1:11)),)),1)&lt;&gt;"N","",(OFFSET(TH!D$1,SMALL(Dong3,ROWS($1:11)),)&amp;"/"&amp;OFFSET(TH!C$1,SMALL(Dong3,ROWS($1:11)),))))</f>
        <v/>
      </c>
      <c r="D24" s="87" t="str">
        <f ca="1">IF(ROWS($1:11)&gt;COUNT(Dong3),"",IF(LEFT((OFFSET(TH!D$1,SMALL(Dong3,ROWS($1:11)),)),1)&lt;&gt;"X","",(OFFSET(TH!D$1,SMALL(Dong3,ROWS($1:11)),)&amp;"/"&amp;OFFSET(TH!C$1,SMALL(Dong3,ROWS($1:11)),))))</f>
        <v/>
      </c>
      <c r="E24" s="88" t="str">
        <f ca="1">IF(ROWS($1:11)&gt;COUNT(Dong3),"",OFFSET(TH!F$1,SMALL(Dong3,ROWS($1:11)),))</f>
        <v/>
      </c>
      <c r="F24" s="87" t="str">
        <f t="shared" ref="F24:F59" ca="1" si="4">B24</f>
        <v/>
      </c>
      <c r="G24" s="89">
        <f ca="1">IF(ROWS($1:11)&gt;COUNT(Dong3),0,IF(OFFSET(TH!K$1,SMALL(Dong3,ROWS($1:11)),)&lt;&gt;0,OFFSET(TH!K$1,SMALL(Dong3,ROWS($1:11)),),0))</f>
        <v>0</v>
      </c>
      <c r="H24" s="89">
        <f ca="1">IF(ROWS($1:11)&gt;COUNT(Dong3),0,IF(OFFSET(TH!M$1,SMALL(Dong3,ROWS($1:11)),)&lt;&gt;0,OFFSET(TH!M$1,SMALL(Dong3,ROWS($1:11)),),0))</f>
        <v>0</v>
      </c>
      <c r="I24" s="90">
        <f t="shared" ref="I24:I59" ca="1" si="5">IF(E24&lt;&gt;"",I23+G24-H24,0)</f>
        <v>0</v>
      </c>
      <c r="J24" s="91"/>
      <c r="K24" s="181"/>
    </row>
    <row r="25" spans="1:11" ht="16.5" customHeight="1">
      <c r="A25" s="92" t="str">
        <f t="shared" ca="1" si="3"/>
        <v/>
      </c>
      <c r="B25" s="87" t="str">
        <f ca="1">IF(ROWS($1:12)&gt;COUNT(Dong3),"",OFFSET(TH!E$1,SMALL(Dong3,ROWS($1:12)),))</f>
        <v/>
      </c>
      <c r="C25" s="87" t="str">
        <f ca="1">IF(ROWS($1:12)&gt;COUNT(Dong3),"",IF(LEFT((OFFSET(TH!D$1,SMALL(Dong3,ROWS($1:12)),)),1)&lt;&gt;"N","",(OFFSET(TH!D$1,SMALL(Dong3,ROWS($1:12)),)&amp;"/"&amp;OFFSET(TH!C$1,SMALL(Dong3,ROWS($1:12)),))))</f>
        <v/>
      </c>
      <c r="D25" s="87" t="str">
        <f ca="1">IF(ROWS($1:12)&gt;COUNT(Dong3),"",IF(LEFT((OFFSET(TH!D$1,SMALL(Dong3,ROWS($1:12)),)),1)&lt;&gt;"X","",(OFFSET(TH!D$1,SMALL(Dong3,ROWS($1:12)),)&amp;"/"&amp;OFFSET(TH!C$1,SMALL(Dong3,ROWS($1:12)),))))</f>
        <v/>
      </c>
      <c r="E25" s="88" t="str">
        <f ca="1">IF(ROWS($1:12)&gt;COUNT(Dong3),"",OFFSET(TH!F$1,SMALL(Dong3,ROWS($1:12)),))</f>
        <v/>
      </c>
      <c r="F25" s="87" t="str">
        <f t="shared" ca="1" si="4"/>
        <v/>
      </c>
      <c r="G25" s="89">
        <f ca="1">IF(ROWS($1:12)&gt;COUNT(Dong3),0,IF(OFFSET(TH!K$1,SMALL(Dong3,ROWS($1:12)),)&lt;&gt;0,OFFSET(TH!K$1,SMALL(Dong3,ROWS($1:12)),),0))</f>
        <v>0</v>
      </c>
      <c r="H25" s="89">
        <f ca="1">IF(ROWS($1:12)&gt;COUNT(Dong3),0,IF(OFFSET(TH!M$1,SMALL(Dong3,ROWS($1:12)),)&lt;&gt;0,OFFSET(TH!M$1,SMALL(Dong3,ROWS($1:12)),),0))</f>
        <v>0</v>
      </c>
      <c r="I25" s="90">
        <f t="shared" ca="1" si="5"/>
        <v>0</v>
      </c>
      <c r="J25" s="91"/>
      <c r="K25" s="181"/>
    </row>
    <row r="26" spans="1:11" ht="16.5" customHeight="1">
      <c r="A26" s="92" t="str">
        <f t="shared" ca="1" si="3"/>
        <v/>
      </c>
      <c r="B26" s="87" t="str">
        <f ca="1">IF(ROWS($1:13)&gt;COUNT(Dong3),"",OFFSET(TH!E$1,SMALL(Dong3,ROWS($1:13)),))</f>
        <v/>
      </c>
      <c r="C26" s="87" t="str">
        <f ca="1">IF(ROWS($1:13)&gt;COUNT(Dong3),"",IF(LEFT((OFFSET(TH!D$1,SMALL(Dong3,ROWS($1:13)),)),1)&lt;&gt;"N","",(OFFSET(TH!D$1,SMALL(Dong3,ROWS($1:13)),)&amp;"/"&amp;OFFSET(TH!C$1,SMALL(Dong3,ROWS($1:13)),))))</f>
        <v/>
      </c>
      <c r="D26" s="87" t="str">
        <f ca="1">IF(ROWS($1:13)&gt;COUNT(Dong3),"",IF(LEFT((OFFSET(TH!D$1,SMALL(Dong3,ROWS($1:13)),)),1)&lt;&gt;"X","",(OFFSET(TH!D$1,SMALL(Dong3,ROWS($1:13)),)&amp;"/"&amp;OFFSET(TH!C$1,SMALL(Dong3,ROWS($1:13)),))))</f>
        <v/>
      </c>
      <c r="E26" s="88" t="str">
        <f ca="1">IF(ROWS($1:13)&gt;COUNT(Dong3),"",OFFSET(TH!F$1,SMALL(Dong3,ROWS($1:13)),))</f>
        <v/>
      </c>
      <c r="F26" s="87" t="str">
        <f t="shared" ca="1" si="4"/>
        <v/>
      </c>
      <c r="G26" s="89">
        <f ca="1">IF(ROWS($1:13)&gt;COUNT(Dong3),0,IF(OFFSET(TH!K$1,SMALL(Dong3,ROWS($1:13)),)&lt;&gt;0,OFFSET(TH!K$1,SMALL(Dong3,ROWS($1:13)),),0))</f>
        <v>0</v>
      </c>
      <c r="H26" s="89">
        <f ca="1">IF(ROWS($1:13)&gt;COUNT(Dong3),0,IF(OFFSET(TH!M$1,SMALL(Dong3,ROWS($1:13)),)&lt;&gt;0,OFFSET(TH!M$1,SMALL(Dong3,ROWS($1:13)),),0))</f>
        <v>0</v>
      </c>
      <c r="I26" s="90">
        <f t="shared" ca="1" si="5"/>
        <v>0</v>
      </c>
      <c r="J26" s="91"/>
      <c r="K26" s="181"/>
    </row>
    <row r="27" spans="1:11" ht="16.5" customHeight="1">
      <c r="A27" s="92" t="str">
        <f t="shared" ca="1" si="3"/>
        <v/>
      </c>
      <c r="B27" s="87" t="str">
        <f ca="1">IF(ROWS($1:14)&gt;COUNT(Dong3),"",OFFSET(TH!E$1,SMALL(Dong3,ROWS($1:14)),))</f>
        <v/>
      </c>
      <c r="C27" s="87" t="str">
        <f ca="1">IF(ROWS($1:14)&gt;COUNT(Dong3),"",IF(LEFT((OFFSET(TH!D$1,SMALL(Dong3,ROWS($1:14)),)),1)&lt;&gt;"N","",(OFFSET(TH!D$1,SMALL(Dong3,ROWS($1:14)),)&amp;"/"&amp;OFFSET(TH!C$1,SMALL(Dong3,ROWS($1:14)),))))</f>
        <v/>
      </c>
      <c r="D27" s="87" t="str">
        <f ca="1">IF(ROWS($1:14)&gt;COUNT(Dong3),"",IF(LEFT((OFFSET(TH!D$1,SMALL(Dong3,ROWS($1:14)),)),1)&lt;&gt;"X","",(OFFSET(TH!D$1,SMALL(Dong3,ROWS($1:14)),)&amp;"/"&amp;OFFSET(TH!C$1,SMALL(Dong3,ROWS($1:14)),))))</f>
        <v/>
      </c>
      <c r="E27" s="88" t="str">
        <f ca="1">IF(ROWS($1:14)&gt;COUNT(Dong3),"",OFFSET(TH!F$1,SMALL(Dong3,ROWS($1:14)),))</f>
        <v/>
      </c>
      <c r="F27" s="87" t="str">
        <f t="shared" ca="1" si="4"/>
        <v/>
      </c>
      <c r="G27" s="89">
        <f ca="1">IF(ROWS($1:14)&gt;COUNT(Dong3),0,IF(OFFSET(TH!K$1,SMALL(Dong3,ROWS($1:14)),)&lt;&gt;0,OFFSET(TH!K$1,SMALL(Dong3,ROWS($1:14)),),0))</f>
        <v>0</v>
      </c>
      <c r="H27" s="89">
        <f ca="1">IF(ROWS($1:14)&gt;COUNT(Dong3),0,IF(OFFSET(TH!M$1,SMALL(Dong3,ROWS($1:14)),)&lt;&gt;0,OFFSET(TH!M$1,SMALL(Dong3,ROWS($1:14)),),0))</f>
        <v>0</v>
      </c>
      <c r="I27" s="90">
        <f t="shared" ca="1" si="5"/>
        <v>0</v>
      </c>
      <c r="J27" s="91"/>
      <c r="K27" s="181"/>
    </row>
    <row r="28" spans="1:11" ht="16.5" customHeight="1">
      <c r="A28" s="92" t="str">
        <f t="shared" ca="1" si="3"/>
        <v/>
      </c>
      <c r="B28" s="87" t="str">
        <f ca="1">IF(ROWS($1:15)&gt;COUNT(Dong3),"",OFFSET(TH!E$1,SMALL(Dong3,ROWS($1:15)),))</f>
        <v/>
      </c>
      <c r="C28" s="87" t="str">
        <f ca="1">IF(ROWS($1:15)&gt;COUNT(Dong3),"",IF(LEFT((OFFSET(TH!D$1,SMALL(Dong3,ROWS($1:15)),)),1)&lt;&gt;"N","",(OFFSET(TH!D$1,SMALL(Dong3,ROWS($1:15)),)&amp;"/"&amp;OFFSET(TH!C$1,SMALL(Dong3,ROWS($1:15)),))))</f>
        <v/>
      </c>
      <c r="D28" s="87" t="str">
        <f ca="1">IF(ROWS($1:15)&gt;COUNT(Dong3),"",IF(LEFT((OFFSET(TH!D$1,SMALL(Dong3,ROWS($1:15)),)),1)&lt;&gt;"X","",(OFFSET(TH!D$1,SMALL(Dong3,ROWS($1:15)),)&amp;"/"&amp;OFFSET(TH!C$1,SMALL(Dong3,ROWS($1:15)),))))</f>
        <v/>
      </c>
      <c r="E28" s="88" t="str">
        <f ca="1">IF(ROWS($1:15)&gt;COUNT(Dong3),"",OFFSET(TH!F$1,SMALL(Dong3,ROWS($1:15)),))</f>
        <v/>
      </c>
      <c r="F28" s="87" t="str">
        <f t="shared" ca="1" si="4"/>
        <v/>
      </c>
      <c r="G28" s="89">
        <f ca="1">IF(ROWS($1:15)&gt;COUNT(Dong3),0,IF(OFFSET(TH!K$1,SMALL(Dong3,ROWS($1:15)),)&lt;&gt;0,OFFSET(TH!K$1,SMALL(Dong3,ROWS($1:15)),),0))</f>
        <v>0</v>
      </c>
      <c r="H28" s="89">
        <f ca="1">IF(ROWS($1:15)&gt;COUNT(Dong3),0,IF(OFFSET(TH!M$1,SMALL(Dong3,ROWS($1:15)),)&lt;&gt;0,OFFSET(TH!M$1,SMALL(Dong3,ROWS($1:15)),),0))</f>
        <v>0</v>
      </c>
      <c r="I28" s="90">
        <f t="shared" ca="1" si="5"/>
        <v>0</v>
      </c>
      <c r="J28" s="91"/>
      <c r="K28" s="181"/>
    </row>
    <row r="29" spans="1:11" ht="16.5" customHeight="1">
      <c r="A29" s="92" t="str">
        <f t="shared" ca="1" si="3"/>
        <v/>
      </c>
      <c r="B29" s="87" t="str">
        <f ca="1">IF(ROWS($1:16)&gt;COUNT(Dong3),"",OFFSET(TH!E$1,SMALL(Dong3,ROWS($1:16)),))</f>
        <v/>
      </c>
      <c r="C29" s="87" t="str">
        <f ca="1">IF(ROWS($1:16)&gt;COUNT(Dong3),"",IF(LEFT((OFFSET(TH!D$1,SMALL(Dong3,ROWS($1:16)),)),1)&lt;&gt;"N","",(OFFSET(TH!D$1,SMALL(Dong3,ROWS($1:16)),)&amp;"/"&amp;OFFSET(TH!C$1,SMALL(Dong3,ROWS($1:16)),))))</f>
        <v/>
      </c>
      <c r="D29" s="87" t="str">
        <f ca="1">IF(ROWS($1:16)&gt;COUNT(Dong3),"",IF(LEFT((OFFSET(TH!D$1,SMALL(Dong3,ROWS($1:16)),)),1)&lt;&gt;"X","",(OFFSET(TH!D$1,SMALL(Dong3,ROWS($1:16)),)&amp;"/"&amp;OFFSET(TH!C$1,SMALL(Dong3,ROWS($1:16)),))))</f>
        <v/>
      </c>
      <c r="E29" s="88" t="str">
        <f ca="1">IF(ROWS($1:16)&gt;COUNT(Dong3),"",OFFSET(TH!F$1,SMALL(Dong3,ROWS($1:16)),))</f>
        <v/>
      </c>
      <c r="F29" s="87" t="str">
        <f t="shared" ca="1" si="4"/>
        <v/>
      </c>
      <c r="G29" s="89">
        <f ca="1">IF(ROWS($1:16)&gt;COUNT(Dong3),0,IF(OFFSET(TH!K$1,SMALL(Dong3,ROWS($1:16)),)&lt;&gt;0,OFFSET(TH!K$1,SMALL(Dong3,ROWS($1:16)),),0))</f>
        <v>0</v>
      </c>
      <c r="H29" s="89">
        <f ca="1">IF(ROWS($1:16)&gt;COUNT(Dong3),0,IF(OFFSET(TH!M$1,SMALL(Dong3,ROWS($1:16)),)&lt;&gt;0,OFFSET(TH!M$1,SMALL(Dong3,ROWS($1:16)),),0))</f>
        <v>0</v>
      </c>
      <c r="I29" s="90">
        <f t="shared" ca="1" si="5"/>
        <v>0</v>
      </c>
      <c r="J29" s="91"/>
      <c r="K29" s="181"/>
    </row>
    <row r="30" spans="1:11" ht="16.5" customHeight="1">
      <c r="A30" s="92" t="str">
        <f t="shared" ca="1" si="3"/>
        <v/>
      </c>
      <c r="B30" s="87" t="str">
        <f ca="1">IF(ROWS($1:17)&gt;COUNT(Dong3),"",OFFSET(TH!E$1,SMALL(Dong3,ROWS($1:17)),))</f>
        <v/>
      </c>
      <c r="C30" s="87" t="str">
        <f ca="1">IF(ROWS($1:17)&gt;COUNT(Dong3),"",IF(LEFT((OFFSET(TH!D$1,SMALL(Dong3,ROWS($1:17)),)),1)&lt;&gt;"N","",(OFFSET(TH!D$1,SMALL(Dong3,ROWS($1:17)),)&amp;"/"&amp;OFFSET(TH!C$1,SMALL(Dong3,ROWS($1:17)),))))</f>
        <v/>
      </c>
      <c r="D30" s="87" t="str">
        <f ca="1">IF(ROWS($1:17)&gt;COUNT(Dong3),"",IF(LEFT((OFFSET(TH!D$1,SMALL(Dong3,ROWS($1:17)),)),1)&lt;&gt;"X","",(OFFSET(TH!D$1,SMALL(Dong3,ROWS($1:17)),)&amp;"/"&amp;OFFSET(TH!C$1,SMALL(Dong3,ROWS($1:17)),))))</f>
        <v/>
      </c>
      <c r="E30" s="88" t="str">
        <f ca="1">IF(ROWS($1:17)&gt;COUNT(Dong3),"",OFFSET(TH!F$1,SMALL(Dong3,ROWS($1:17)),))</f>
        <v/>
      </c>
      <c r="F30" s="87" t="str">
        <f t="shared" ca="1" si="4"/>
        <v/>
      </c>
      <c r="G30" s="89">
        <f ca="1">IF(ROWS($1:17)&gt;COUNT(Dong3),0,IF(OFFSET(TH!K$1,SMALL(Dong3,ROWS($1:17)),)&lt;&gt;0,OFFSET(TH!K$1,SMALL(Dong3,ROWS($1:17)),),0))</f>
        <v>0</v>
      </c>
      <c r="H30" s="89">
        <f ca="1">IF(ROWS($1:17)&gt;COUNT(Dong3),0,IF(OFFSET(TH!M$1,SMALL(Dong3,ROWS($1:17)),)&lt;&gt;0,OFFSET(TH!M$1,SMALL(Dong3,ROWS($1:17)),),0))</f>
        <v>0</v>
      </c>
      <c r="I30" s="90">
        <f t="shared" ca="1" si="5"/>
        <v>0</v>
      </c>
      <c r="J30" s="91"/>
      <c r="K30" s="181"/>
    </row>
    <row r="31" spans="1:11" ht="16.5" customHeight="1">
      <c r="A31" s="92" t="str">
        <f t="shared" ca="1" si="3"/>
        <v/>
      </c>
      <c r="B31" s="87" t="str">
        <f ca="1">IF(ROWS($1:18)&gt;COUNT(Dong3),"",OFFSET(TH!E$1,SMALL(Dong3,ROWS($1:18)),))</f>
        <v/>
      </c>
      <c r="C31" s="87" t="str">
        <f ca="1">IF(ROWS($1:18)&gt;COUNT(Dong3),"",IF(LEFT((OFFSET(TH!D$1,SMALL(Dong3,ROWS($1:18)),)),1)&lt;&gt;"N","",(OFFSET(TH!D$1,SMALL(Dong3,ROWS($1:18)),)&amp;"/"&amp;OFFSET(TH!C$1,SMALL(Dong3,ROWS($1:18)),))))</f>
        <v/>
      </c>
      <c r="D31" s="87" t="str">
        <f ca="1">IF(ROWS($1:18)&gt;COUNT(Dong3),"",IF(LEFT((OFFSET(TH!D$1,SMALL(Dong3,ROWS($1:18)),)),1)&lt;&gt;"X","",(OFFSET(TH!D$1,SMALL(Dong3,ROWS($1:18)),)&amp;"/"&amp;OFFSET(TH!C$1,SMALL(Dong3,ROWS($1:18)),))))</f>
        <v/>
      </c>
      <c r="E31" s="88" t="str">
        <f ca="1">IF(ROWS($1:18)&gt;COUNT(Dong3),"",OFFSET(TH!F$1,SMALL(Dong3,ROWS($1:18)),))</f>
        <v/>
      </c>
      <c r="F31" s="87" t="str">
        <f t="shared" ca="1" si="4"/>
        <v/>
      </c>
      <c r="G31" s="89">
        <f ca="1">IF(ROWS($1:18)&gt;COUNT(Dong3),0,IF(OFFSET(TH!K$1,SMALL(Dong3,ROWS($1:18)),)&lt;&gt;0,OFFSET(TH!K$1,SMALL(Dong3,ROWS($1:18)),),0))</f>
        <v>0</v>
      </c>
      <c r="H31" s="89">
        <f ca="1">IF(ROWS($1:18)&gt;COUNT(Dong3),0,IF(OFFSET(TH!M$1,SMALL(Dong3,ROWS($1:18)),)&lt;&gt;0,OFFSET(TH!M$1,SMALL(Dong3,ROWS($1:18)),),0))</f>
        <v>0</v>
      </c>
      <c r="I31" s="90">
        <f t="shared" ca="1" si="5"/>
        <v>0</v>
      </c>
      <c r="J31" s="91"/>
      <c r="K31" s="181"/>
    </row>
    <row r="32" spans="1:11" ht="16.5" customHeight="1">
      <c r="A32" s="92" t="str">
        <f t="shared" ca="1" si="3"/>
        <v/>
      </c>
      <c r="B32" s="87" t="str">
        <f ca="1">IF(ROWS($1:19)&gt;COUNT(Dong3),"",OFFSET(TH!E$1,SMALL(Dong3,ROWS($1:19)),))</f>
        <v/>
      </c>
      <c r="C32" s="87" t="str">
        <f ca="1">IF(ROWS($1:19)&gt;COUNT(Dong3),"",IF(LEFT((OFFSET(TH!D$1,SMALL(Dong3,ROWS($1:19)),)),1)&lt;&gt;"N","",(OFFSET(TH!D$1,SMALL(Dong3,ROWS($1:19)),)&amp;"/"&amp;OFFSET(TH!C$1,SMALL(Dong3,ROWS($1:19)),))))</f>
        <v/>
      </c>
      <c r="D32" s="87" t="str">
        <f ca="1">IF(ROWS($1:19)&gt;COUNT(Dong3),"",IF(LEFT((OFFSET(TH!D$1,SMALL(Dong3,ROWS($1:19)),)),1)&lt;&gt;"X","",(OFFSET(TH!D$1,SMALL(Dong3,ROWS($1:19)),)&amp;"/"&amp;OFFSET(TH!C$1,SMALL(Dong3,ROWS($1:19)),))))</f>
        <v/>
      </c>
      <c r="E32" s="88" t="str">
        <f ca="1">IF(ROWS($1:19)&gt;COUNT(Dong3),"",OFFSET(TH!F$1,SMALL(Dong3,ROWS($1:19)),))</f>
        <v/>
      </c>
      <c r="F32" s="87" t="str">
        <f t="shared" ca="1" si="4"/>
        <v/>
      </c>
      <c r="G32" s="89">
        <f ca="1">IF(ROWS($1:19)&gt;COUNT(Dong3),0,IF(OFFSET(TH!K$1,SMALL(Dong3,ROWS($1:19)),)&lt;&gt;0,OFFSET(TH!K$1,SMALL(Dong3,ROWS($1:19)),),0))</f>
        <v>0</v>
      </c>
      <c r="H32" s="89">
        <f ca="1">IF(ROWS($1:19)&gt;COUNT(Dong3),0,IF(OFFSET(TH!M$1,SMALL(Dong3,ROWS($1:19)),)&lt;&gt;0,OFFSET(TH!M$1,SMALL(Dong3,ROWS($1:19)),),0))</f>
        <v>0</v>
      </c>
      <c r="I32" s="90">
        <f t="shared" ca="1" si="5"/>
        <v>0</v>
      </c>
      <c r="J32" s="91"/>
      <c r="K32" s="181"/>
    </row>
    <row r="33" spans="1:11" ht="16.5" customHeight="1">
      <c r="A33" s="92" t="str">
        <f t="shared" ca="1" si="3"/>
        <v/>
      </c>
      <c r="B33" s="87" t="str">
        <f ca="1">IF(ROWS($1:20)&gt;COUNT(Dong3),"",OFFSET(TH!E$1,SMALL(Dong3,ROWS($1:20)),))</f>
        <v/>
      </c>
      <c r="C33" s="87" t="str">
        <f ca="1">IF(ROWS($1:20)&gt;COUNT(Dong3),"",IF(LEFT((OFFSET(TH!D$1,SMALL(Dong3,ROWS($1:20)),)),1)&lt;&gt;"N","",(OFFSET(TH!D$1,SMALL(Dong3,ROWS($1:20)),)&amp;"/"&amp;OFFSET(TH!C$1,SMALL(Dong3,ROWS($1:20)),))))</f>
        <v/>
      </c>
      <c r="D33" s="87" t="str">
        <f ca="1">IF(ROWS($1:20)&gt;COUNT(Dong3),"",IF(LEFT((OFFSET(TH!D$1,SMALL(Dong3,ROWS($1:20)),)),1)&lt;&gt;"X","",(OFFSET(TH!D$1,SMALL(Dong3,ROWS($1:20)),)&amp;"/"&amp;OFFSET(TH!C$1,SMALL(Dong3,ROWS($1:20)),))))</f>
        <v/>
      </c>
      <c r="E33" s="88" t="str">
        <f ca="1">IF(ROWS($1:20)&gt;COUNT(Dong3),"",OFFSET(TH!F$1,SMALL(Dong3,ROWS($1:20)),))</f>
        <v/>
      </c>
      <c r="F33" s="87" t="str">
        <f t="shared" ca="1" si="4"/>
        <v/>
      </c>
      <c r="G33" s="89">
        <f ca="1">IF(ROWS($1:20)&gt;COUNT(Dong3),0,IF(OFFSET(TH!K$1,SMALL(Dong3,ROWS($1:20)),)&lt;&gt;0,OFFSET(TH!K$1,SMALL(Dong3,ROWS($1:20)),),0))</f>
        <v>0</v>
      </c>
      <c r="H33" s="89">
        <f ca="1">IF(ROWS($1:20)&gt;COUNT(Dong3),0,IF(OFFSET(TH!M$1,SMALL(Dong3,ROWS($1:20)),)&lt;&gt;0,OFFSET(TH!M$1,SMALL(Dong3,ROWS($1:20)),),0))</f>
        <v>0</v>
      </c>
      <c r="I33" s="90">
        <f t="shared" ca="1" si="5"/>
        <v>0</v>
      </c>
      <c r="J33" s="91"/>
      <c r="K33" s="181"/>
    </row>
    <row r="34" spans="1:11" ht="16.5" customHeight="1">
      <c r="A34" s="92" t="str">
        <f t="shared" ca="1" si="3"/>
        <v/>
      </c>
      <c r="B34" s="87" t="str">
        <f ca="1">IF(ROWS($1:21)&gt;COUNT(Dong3),"",OFFSET(TH!E$1,SMALL(Dong3,ROWS($1:21)),))</f>
        <v/>
      </c>
      <c r="C34" s="87" t="str">
        <f ca="1">IF(ROWS($1:21)&gt;COUNT(Dong3),"",IF(LEFT((OFFSET(TH!D$1,SMALL(Dong3,ROWS($1:21)),)),1)&lt;&gt;"N","",(OFFSET(TH!D$1,SMALL(Dong3,ROWS($1:21)),)&amp;"/"&amp;OFFSET(TH!C$1,SMALL(Dong3,ROWS($1:21)),))))</f>
        <v/>
      </c>
      <c r="D34" s="87" t="str">
        <f ca="1">IF(ROWS($1:21)&gt;COUNT(Dong3),"",IF(LEFT((OFFSET(TH!D$1,SMALL(Dong3,ROWS($1:21)),)),1)&lt;&gt;"X","",(OFFSET(TH!D$1,SMALL(Dong3,ROWS($1:21)),)&amp;"/"&amp;OFFSET(TH!C$1,SMALL(Dong3,ROWS($1:21)),))))</f>
        <v/>
      </c>
      <c r="E34" s="88" t="str">
        <f ca="1">IF(ROWS($1:21)&gt;COUNT(Dong3),"",OFFSET(TH!F$1,SMALL(Dong3,ROWS($1:21)),))</f>
        <v/>
      </c>
      <c r="F34" s="87" t="str">
        <f t="shared" ca="1" si="4"/>
        <v/>
      </c>
      <c r="G34" s="89">
        <f ca="1">IF(ROWS($1:21)&gt;COUNT(Dong3),0,IF(OFFSET(TH!K$1,SMALL(Dong3,ROWS($1:21)),)&lt;&gt;0,OFFSET(TH!K$1,SMALL(Dong3,ROWS($1:21)),),0))</f>
        <v>0</v>
      </c>
      <c r="H34" s="89">
        <f ca="1">IF(ROWS($1:21)&gt;COUNT(Dong3),0,IF(OFFSET(TH!M$1,SMALL(Dong3,ROWS($1:21)),)&lt;&gt;0,OFFSET(TH!M$1,SMALL(Dong3,ROWS($1:21)),),0))</f>
        <v>0</v>
      </c>
      <c r="I34" s="90">
        <f t="shared" ca="1" si="5"/>
        <v>0</v>
      </c>
      <c r="J34" s="91"/>
      <c r="K34" s="181"/>
    </row>
    <row r="35" spans="1:11" ht="16.5" customHeight="1">
      <c r="A35" s="92" t="str">
        <f t="shared" ca="1" si="3"/>
        <v/>
      </c>
      <c r="B35" s="87" t="str">
        <f ca="1">IF(ROWS($1:22)&gt;COUNT(Dong3),"",OFFSET(TH!E$1,SMALL(Dong3,ROWS($1:22)),))</f>
        <v/>
      </c>
      <c r="C35" s="87" t="str">
        <f ca="1">IF(ROWS($1:22)&gt;COUNT(Dong3),"",IF(LEFT((OFFSET(TH!D$1,SMALL(Dong3,ROWS($1:22)),)),1)&lt;&gt;"N","",(OFFSET(TH!D$1,SMALL(Dong3,ROWS($1:22)),)&amp;"/"&amp;OFFSET(TH!C$1,SMALL(Dong3,ROWS($1:22)),))))</f>
        <v/>
      </c>
      <c r="D35" s="87" t="str">
        <f ca="1">IF(ROWS($1:22)&gt;COUNT(Dong3),"",IF(LEFT((OFFSET(TH!D$1,SMALL(Dong3,ROWS($1:22)),)),1)&lt;&gt;"X","",(OFFSET(TH!D$1,SMALL(Dong3,ROWS($1:22)),)&amp;"/"&amp;OFFSET(TH!C$1,SMALL(Dong3,ROWS($1:22)),))))</f>
        <v/>
      </c>
      <c r="E35" s="88" t="str">
        <f ca="1">IF(ROWS($1:22)&gt;COUNT(Dong3),"",OFFSET(TH!F$1,SMALL(Dong3,ROWS($1:22)),))</f>
        <v/>
      </c>
      <c r="F35" s="87" t="str">
        <f t="shared" ca="1" si="4"/>
        <v/>
      </c>
      <c r="G35" s="89">
        <f ca="1">IF(ROWS($1:22)&gt;COUNT(Dong3),0,IF(OFFSET(TH!K$1,SMALL(Dong3,ROWS($1:22)),)&lt;&gt;0,OFFSET(TH!K$1,SMALL(Dong3,ROWS($1:22)),),0))</f>
        <v>0</v>
      </c>
      <c r="H35" s="89">
        <f ca="1">IF(ROWS($1:22)&gt;COUNT(Dong3),0,IF(OFFSET(TH!M$1,SMALL(Dong3,ROWS($1:22)),)&lt;&gt;0,OFFSET(TH!M$1,SMALL(Dong3,ROWS($1:22)),),0))</f>
        <v>0</v>
      </c>
      <c r="I35" s="90">
        <f t="shared" ca="1" si="5"/>
        <v>0</v>
      </c>
      <c r="J35" s="91"/>
      <c r="K35" s="181"/>
    </row>
    <row r="36" spans="1:11" ht="16.5" customHeight="1">
      <c r="A36" s="92" t="str">
        <f t="shared" ca="1" si="3"/>
        <v/>
      </c>
      <c r="B36" s="87" t="str">
        <f ca="1">IF(ROWS($1:23)&gt;COUNT(Dong3),"",OFFSET(TH!E$1,SMALL(Dong3,ROWS($1:23)),))</f>
        <v/>
      </c>
      <c r="C36" s="87" t="str">
        <f ca="1">IF(ROWS($1:23)&gt;COUNT(Dong3),"",IF(LEFT((OFFSET(TH!D$1,SMALL(Dong3,ROWS($1:23)),)),1)&lt;&gt;"N","",(OFFSET(TH!D$1,SMALL(Dong3,ROWS($1:23)),)&amp;"/"&amp;OFFSET(TH!C$1,SMALL(Dong3,ROWS($1:23)),))))</f>
        <v/>
      </c>
      <c r="D36" s="87" t="str">
        <f ca="1">IF(ROWS($1:23)&gt;COUNT(Dong3),"",IF(LEFT((OFFSET(TH!D$1,SMALL(Dong3,ROWS($1:23)),)),1)&lt;&gt;"X","",(OFFSET(TH!D$1,SMALL(Dong3,ROWS($1:23)),)&amp;"/"&amp;OFFSET(TH!C$1,SMALL(Dong3,ROWS($1:23)),))))</f>
        <v/>
      </c>
      <c r="E36" s="88" t="str">
        <f ca="1">IF(ROWS($1:23)&gt;COUNT(Dong3),"",OFFSET(TH!F$1,SMALL(Dong3,ROWS($1:23)),))</f>
        <v/>
      </c>
      <c r="F36" s="87" t="str">
        <f t="shared" ca="1" si="4"/>
        <v/>
      </c>
      <c r="G36" s="89">
        <f ca="1">IF(ROWS($1:23)&gt;COUNT(Dong3),0,IF(OFFSET(TH!K$1,SMALL(Dong3,ROWS($1:23)),)&lt;&gt;0,OFFSET(TH!K$1,SMALL(Dong3,ROWS($1:23)),),0))</f>
        <v>0</v>
      </c>
      <c r="H36" s="89">
        <f ca="1">IF(ROWS($1:23)&gt;COUNT(Dong3),0,IF(OFFSET(TH!M$1,SMALL(Dong3,ROWS($1:23)),)&lt;&gt;0,OFFSET(TH!M$1,SMALL(Dong3,ROWS($1:23)),),0))</f>
        <v>0</v>
      </c>
      <c r="I36" s="90">
        <f t="shared" ca="1" si="5"/>
        <v>0</v>
      </c>
      <c r="J36" s="91"/>
      <c r="K36" s="181"/>
    </row>
    <row r="37" spans="1:11" ht="16.5" customHeight="1">
      <c r="A37" s="92" t="str">
        <f t="shared" ca="1" si="3"/>
        <v/>
      </c>
      <c r="B37" s="87" t="str">
        <f ca="1">IF(ROWS($1:24)&gt;COUNT(Dong3),"",OFFSET(TH!E$1,SMALL(Dong3,ROWS($1:24)),))</f>
        <v/>
      </c>
      <c r="C37" s="87" t="str">
        <f ca="1">IF(ROWS($1:24)&gt;COUNT(Dong3),"",IF(LEFT((OFFSET(TH!D$1,SMALL(Dong3,ROWS($1:24)),)),1)&lt;&gt;"N","",(OFFSET(TH!D$1,SMALL(Dong3,ROWS($1:24)),)&amp;"/"&amp;OFFSET(TH!C$1,SMALL(Dong3,ROWS($1:24)),))))</f>
        <v/>
      </c>
      <c r="D37" s="87" t="str">
        <f ca="1">IF(ROWS($1:24)&gt;COUNT(Dong3),"",IF(LEFT((OFFSET(TH!D$1,SMALL(Dong3,ROWS($1:24)),)),1)&lt;&gt;"X","",(OFFSET(TH!D$1,SMALL(Dong3,ROWS($1:24)),)&amp;"/"&amp;OFFSET(TH!C$1,SMALL(Dong3,ROWS($1:24)),))))</f>
        <v/>
      </c>
      <c r="E37" s="88" t="str">
        <f ca="1">IF(ROWS($1:24)&gt;COUNT(Dong3),"",OFFSET(TH!F$1,SMALL(Dong3,ROWS($1:24)),))</f>
        <v/>
      </c>
      <c r="F37" s="87" t="str">
        <f t="shared" ca="1" si="4"/>
        <v/>
      </c>
      <c r="G37" s="89">
        <f ca="1">IF(ROWS($1:24)&gt;COUNT(Dong3),0,IF(OFFSET(TH!K$1,SMALL(Dong3,ROWS($1:24)),)&lt;&gt;0,OFFSET(TH!K$1,SMALL(Dong3,ROWS($1:24)),),0))</f>
        <v>0</v>
      </c>
      <c r="H37" s="89">
        <f ca="1">IF(ROWS($1:24)&gt;COUNT(Dong3),0,IF(OFFSET(TH!M$1,SMALL(Dong3,ROWS($1:24)),)&lt;&gt;0,OFFSET(TH!M$1,SMALL(Dong3,ROWS($1:24)),),0))</f>
        <v>0</v>
      </c>
      <c r="I37" s="90">
        <f t="shared" ca="1" si="5"/>
        <v>0</v>
      </c>
      <c r="J37" s="91"/>
      <c r="K37" s="181"/>
    </row>
    <row r="38" spans="1:11" ht="16.5" customHeight="1">
      <c r="A38" s="92" t="str">
        <f t="shared" ca="1" si="3"/>
        <v/>
      </c>
      <c r="B38" s="87" t="str">
        <f ca="1">IF(ROWS($1:25)&gt;COUNT(Dong3),"",OFFSET(TH!E$1,SMALL(Dong3,ROWS($1:25)),))</f>
        <v/>
      </c>
      <c r="C38" s="87" t="str">
        <f ca="1">IF(ROWS($1:25)&gt;COUNT(Dong3),"",IF(LEFT((OFFSET(TH!D$1,SMALL(Dong3,ROWS($1:25)),)),1)&lt;&gt;"N","",(OFFSET(TH!D$1,SMALL(Dong3,ROWS($1:25)),)&amp;"/"&amp;OFFSET(TH!C$1,SMALL(Dong3,ROWS($1:25)),))))</f>
        <v/>
      </c>
      <c r="D38" s="87" t="str">
        <f ca="1">IF(ROWS($1:25)&gt;COUNT(Dong3),"",IF(LEFT((OFFSET(TH!D$1,SMALL(Dong3,ROWS($1:25)),)),1)&lt;&gt;"X","",(OFFSET(TH!D$1,SMALL(Dong3,ROWS($1:25)),)&amp;"/"&amp;OFFSET(TH!C$1,SMALL(Dong3,ROWS($1:25)),))))</f>
        <v/>
      </c>
      <c r="E38" s="88" t="str">
        <f ca="1">IF(ROWS($1:25)&gt;COUNT(Dong3),"",OFFSET(TH!F$1,SMALL(Dong3,ROWS($1:25)),))</f>
        <v/>
      </c>
      <c r="F38" s="87" t="str">
        <f t="shared" ca="1" si="4"/>
        <v/>
      </c>
      <c r="G38" s="89">
        <f ca="1">IF(ROWS($1:25)&gt;COUNT(Dong3),0,IF(OFFSET(TH!K$1,SMALL(Dong3,ROWS($1:25)),)&lt;&gt;0,OFFSET(TH!K$1,SMALL(Dong3,ROWS($1:25)),),0))</f>
        <v>0</v>
      </c>
      <c r="H38" s="89">
        <f ca="1">IF(ROWS($1:25)&gt;COUNT(Dong3),0,IF(OFFSET(TH!M$1,SMALL(Dong3,ROWS($1:25)),)&lt;&gt;0,OFFSET(TH!M$1,SMALL(Dong3,ROWS($1:25)),),0))</f>
        <v>0</v>
      </c>
      <c r="I38" s="90">
        <f t="shared" ca="1" si="5"/>
        <v>0</v>
      </c>
      <c r="J38" s="91"/>
      <c r="K38" s="181"/>
    </row>
    <row r="39" spans="1:11" ht="16.5" customHeight="1">
      <c r="A39" s="92" t="str">
        <f t="shared" ca="1" si="3"/>
        <v/>
      </c>
      <c r="B39" s="87" t="str">
        <f ca="1">IF(ROWS($1:26)&gt;COUNT(Dong3),"",OFFSET(TH!E$1,SMALL(Dong3,ROWS($1:26)),))</f>
        <v/>
      </c>
      <c r="C39" s="87" t="str">
        <f ca="1">IF(ROWS($1:26)&gt;COUNT(Dong3),"",IF(LEFT((OFFSET(TH!D$1,SMALL(Dong3,ROWS($1:26)),)),1)&lt;&gt;"N","",(OFFSET(TH!D$1,SMALL(Dong3,ROWS($1:26)),)&amp;"/"&amp;OFFSET(TH!C$1,SMALL(Dong3,ROWS($1:26)),))))</f>
        <v/>
      </c>
      <c r="D39" s="87" t="str">
        <f ca="1">IF(ROWS($1:26)&gt;COUNT(Dong3),"",IF(LEFT((OFFSET(TH!D$1,SMALL(Dong3,ROWS($1:26)),)),1)&lt;&gt;"X","",(OFFSET(TH!D$1,SMALL(Dong3,ROWS($1:26)),)&amp;"/"&amp;OFFSET(TH!C$1,SMALL(Dong3,ROWS($1:26)),))))</f>
        <v/>
      </c>
      <c r="E39" s="88" t="str">
        <f ca="1">IF(ROWS($1:26)&gt;COUNT(Dong3),"",OFFSET(TH!F$1,SMALL(Dong3,ROWS($1:26)),))</f>
        <v/>
      </c>
      <c r="F39" s="87" t="str">
        <f t="shared" ca="1" si="4"/>
        <v/>
      </c>
      <c r="G39" s="89">
        <f ca="1">IF(ROWS($1:26)&gt;COUNT(Dong3),0,IF(OFFSET(TH!K$1,SMALL(Dong3,ROWS($1:26)),)&lt;&gt;0,OFFSET(TH!K$1,SMALL(Dong3,ROWS($1:26)),),0))</f>
        <v>0</v>
      </c>
      <c r="H39" s="89">
        <f ca="1">IF(ROWS($1:26)&gt;COUNT(Dong3),0,IF(OFFSET(TH!M$1,SMALL(Dong3,ROWS($1:26)),)&lt;&gt;0,OFFSET(TH!M$1,SMALL(Dong3,ROWS($1:26)),),0))</f>
        <v>0</v>
      </c>
      <c r="I39" s="90">
        <f t="shared" ca="1" si="5"/>
        <v>0</v>
      </c>
      <c r="J39" s="91"/>
      <c r="K39" s="181"/>
    </row>
    <row r="40" spans="1:11" ht="16.5" customHeight="1">
      <c r="A40" s="92" t="str">
        <f t="shared" ca="1" si="3"/>
        <v/>
      </c>
      <c r="B40" s="87" t="str">
        <f ca="1">IF(ROWS($1:27)&gt;COUNT(Dong3),"",OFFSET(TH!E$1,SMALL(Dong3,ROWS($1:27)),))</f>
        <v/>
      </c>
      <c r="C40" s="87" t="str">
        <f ca="1">IF(ROWS($1:27)&gt;COUNT(Dong3),"",IF(LEFT((OFFSET(TH!D$1,SMALL(Dong3,ROWS($1:27)),)),1)&lt;&gt;"N","",(OFFSET(TH!D$1,SMALL(Dong3,ROWS($1:27)),)&amp;"/"&amp;OFFSET(TH!C$1,SMALL(Dong3,ROWS($1:27)),))))</f>
        <v/>
      </c>
      <c r="D40" s="87" t="str">
        <f ca="1">IF(ROWS($1:27)&gt;COUNT(Dong3),"",IF(LEFT((OFFSET(TH!D$1,SMALL(Dong3,ROWS($1:27)),)),1)&lt;&gt;"X","",(OFFSET(TH!D$1,SMALL(Dong3,ROWS($1:27)),)&amp;"/"&amp;OFFSET(TH!C$1,SMALL(Dong3,ROWS($1:27)),))))</f>
        <v/>
      </c>
      <c r="E40" s="88" t="str">
        <f ca="1">IF(ROWS($1:27)&gt;COUNT(Dong3),"",OFFSET(TH!F$1,SMALL(Dong3,ROWS($1:27)),))</f>
        <v/>
      </c>
      <c r="F40" s="87" t="str">
        <f t="shared" ca="1" si="4"/>
        <v/>
      </c>
      <c r="G40" s="89">
        <f ca="1">IF(ROWS($1:27)&gt;COUNT(Dong3),0,IF(OFFSET(TH!K$1,SMALL(Dong3,ROWS($1:27)),)&lt;&gt;0,OFFSET(TH!K$1,SMALL(Dong3,ROWS($1:27)),),0))</f>
        <v>0</v>
      </c>
      <c r="H40" s="89">
        <f ca="1">IF(ROWS($1:27)&gt;COUNT(Dong3),0,IF(OFFSET(TH!M$1,SMALL(Dong3,ROWS($1:27)),)&lt;&gt;0,OFFSET(TH!M$1,SMALL(Dong3,ROWS($1:27)),),0))</f>
        <v>0</v>
      </c>
      <c r="I40" s="90">
        <f t="shared" ca="1" si="5"/>
        <v>0</v>
      </c>
      <c r="J40" s="91"/>
      <c r="K40" s="181"/>
    </row>
    <row r="41" spans="1:11" ht="16.5" customHeight="1">
      <c r="A41" s="92" t="str">
        <f t="shared" ca="1" si="3"/>
        <v/>
      </c>
      <c r="B41" s="87" t="str">
        <f ca="1">IF(ROWS($1:28)&gt;COUNT(Dong3),"",OFFSET(TH!E$1,SMALL(Dong3,ROWS($1:28)),))</f>
        <v/>
      </c>
      <c r="C41" s="87" t="str">
        <f ca="1">IF(ROWS($1:28)&gt;COUNT(Dong3),"",IF(LEFT((OFFSET(TH!D$1,SMALL(Dong3,ROWS($1:28)),)),1)&lt;&gt;"N","",(OFFSET(TH!D$1,SMALL(Dong3,ROWS($1:28)),)&amp;"/"&amp;OFFSET(TH!C$1,SMALL(Dong3,ROWS($1:28)),))))</f>
        <v/>
      </c>
      <c r="D41" s="87" t="str">
        <f ca="1">IF(ROWS($1:28)&gt;COUNT(Dong3),"",IF(LEFT((OFFSET(TH!D$1,SMALL(Dong3,ROWS($1:28)),)),1)&lt;&gt;"X","",(OFFSET(TH!D$1,SMALL(Dong3,ROWS($1:28)),)&amp;"/"&amp;OFFSET(TH!C$1,SMALL(Dong3,ROWS($1:28)),))))</f>
        <v/>
      </c>
      <c r="E41" s="88" t="str">
        <f ca="1">IF(ROWS($1:28)&gt;COUNT(Dong3),"",OFFSET(TH!F$1,SMALL(Dong3,ROWS($1:28)),))</f>
        <v/>
      </c>
      <c r="F41" s="87" t="str">
        <f t="shared" ca="1" si="4"/>
        <v/>
      </c>
      <c r="G41" s="89">
        <f ca="1">IF(ROWS($1:28)&gt;COUNT(Dong3),0,IF(OFFSET(TH!K$1,SMALL(Dong3,ROWS($1:28)),)&lt;&gt;0,OFFSET(TH!K$1,SMALL(Dong3,ROWS($1:28)),),0))</f>
        <v>0</v>
      </c>
      <c r="H41" s="89">
        <f ca="1">IF(ROWS($1:28)&gt;COUNT(Dong3),0,IF(OFFSET(TH!M$1,SMALL(Dong3,ROWS($1:28)),)&lt;&gt;0,OFFSET(TH!M$1,SMALL(Dong3,ROWS($1:28)),),0))</f>
        <v>0</v>
      </c>
      <c r="I41" s="90">
        <f t="shared" ca="1" si="5"/>
        <v>0</v>
      </c>
      <c r="J41" s="91"/>
      <c r="K41" s="181"/>
    </row>
    <row r="42" spans="1:11" ht="16.5" customHeight="1">
      <c r="A42" s="92" t="str">
        <f t="shared" ca="1" si="3"/>
        <v/>
      </c>
      <c r="B42" s="87" t="str">
        <f ca="1">IF(ROWS($1:29)&gt;COUNT(Dong3),"",OFFSET(TH!E$1,SMALL(Dong3,ROWS($1:29)),))</f>
        <v/>
      </c>
      <c r="C42" s="87" t="str">
        <f ca="1">IF(ROWS($1:29)&gt;COUNT(Dong3),"",IF(LEFT((OFFSET(TH!D$1,SMALL(Dong3,ROWS($1:29)),)),1)&lt;&gt;"N","",(OFFSET(TH!D$1,SMALL(Dong3,ROWS($1:29)),)&amp;"/"&amp;OFFSET(TH!C$1,SMALL(Dong3,ROWS($1:29)),))))</f>
        <v/>
      </c>
      <c r="D42" s="87" t="str">
        <f ca="1">IF(ROWS($1:29)&gt;COUNT(Dong3),"",IF(LEFT((OFFSET(TH!D$1,SMALL(Dong3,ROWS($1:29)),)),1)&lt;&gt;"X","",(OFFSET(TH!D$1,SMALL(Dong3,ROWS($1:29)),)&amp;"/"&amp;OFFSET(TH!C$1,SMALL(Dong3,ROWS($1:29)),))))</f>
        <v/>
      </c>
      <c r="E42" s="88" t="str">
        <f ca="1">IF(ROWS($1:29)&gt;COUNT(Dong3),"",OFFSET(TH!F$1,SMALL(Dong3,ROWS($1:29)),))</f>
        <v/>
      </c>
      <c r="F42" s="87" t="str">
        <f t="shared" ca="1" si="4"/>
        <v/>
      </c>
      <c r="G42" s="89">
        <f ca="1">IF(ROWS($1:29)&gt;COUNT(Dong3),0,IF(OFFSET(TH!K$1,SMALL(Dong3,ROWS($1:29)),)&lt;&gt;0,OFFSET(TH!K$1,SMALL(Dong3,ROWS($1:29)),),0))</f>
        <v>0</v>
      </c>
      <c r="H42" s="89">
        <f ca="1">IF(ROWS($1:29)&gt;COUNT(Dong3),0,IF(OFFSET(TH!M$1,SMALL(Dong3,ROWS($1:29)),)&lt;&gt;0,OFFSET(TH!M$1,SMALL(Dong3,ROWS($1:29)),),0))</f>
        <v>0</v>
      </c>
      <c r="I42" s="90">
        <f t="shared" ca="1" si="5"/>
        <v>0</v>
      </c>
      <c r="J42" s="91"/>
      <c r="K42" s="181"/>
    </row>
    <row r="43" spans="1:11" ht="16.5" customHeight="1">
      <c r="A43" s="92" t="str">
        <f t="shared" ca="1" si="3"/>
        <v/>
      </c>
      <c r="B43" s="87" t="str">
        <f ca="1">IF(ROWS($1:30)&gt;COUNT(Dong3),"",OFFSET(TH!E$1,SMALL(Dong3,ROWS($1:30)),))</f>
        <v/>
      </c>
      <c r="C43" s="87" t="str">
        <f ca="1">IF(ROWS($1:30)&gt;COUNT(Dong3),"",IF(LEFT((OFFSET(TH!D$1,SMALL(Dong3,ROWS($1:30)),)),1)&lt;&gt;"N","",(OFFSET(TH!D$1,SMALL(Dong3,ROWS($1:30)),)&amp;"/"&amp;OFFSET(TH!C$1,SMALL(Dong3,ROWS($1:30)),))))</f>
        <v/>
      </c>
      <c r="D43" s="87" t="str">
        <f ca="1">IF(ROWS($1:30)&gt;COUNT(Dong3),"",IF(LEFT((OFFSET(TH!D$1,SMALL(Dong3,ROWS($1:30)),)),1)&lt;&gt;"X","",(OFFSET(TH!D$1,SMALL(Dong3,ROWS($1:30)),)&amp;"/"&amp;OFFSET(TH!C$1,SMALL(Dong3,ROWS($1:30)),))))</f>
        <v/>
      </c>
      <c r="E43" s="88" t="str">
        <f ca="1">IF(ROWS($1:30)&gt;COUNT(Dong3),"",OFFSET(TH!F$1,SMALL(Dong3,ROWS($1:30)),))</f>
        <v/>
      </c>
      <c r="F43" s="87" t="str">
        <f t="shared" ca="1" si="4"/>
        <v/>
      </c>
      <c r="G43" s="89">
        <f ca="1">IF(ROWS($1:30)&gt;COUNT(Dong3),0,IF(OFFSET(TH!K$1,SMALL(Dong3,ROWS($1:30)),)&lt;&gt;0,OFFSET(TH!K$1,SMALL(Dong3,ROWS($1:30)),),0))</f>
        <v>0</v>
      </c>
      <c r="H43" s="89">
        <f ca="1">IF(ROWS($1:30)&gt;COUNT(Dong3),0,IF(OFFSET(TH!M$1,SMALL(Dong3,ROWS($1:30)),)&lt;&gt;0,OFFSET(TH!M$1,SMALL(Dong3,ROWS($1:30)),),0))</f>
        <v>0</v>
      </c>
      <c r="I43" s="90">
        <f t="shared" ca="1" si="5"/>
        <v>0</v>
      </c>
      <c r="J43" s="91"/>
      <c r="K43" s="181"/>
    </row>
    <row r="44" spans="1:11" ht="16.5" customHeight="1">
      <c r="A44" s="92" t="str">
        <f t="shared" ca="1" si="3"/>
        <v/>
      </c>
      <c r="B44" s="87" t="str">
        <f ca="1">IF(ROWS($1:31)&gt;COUNT(Dong3),"",OFFSET(TH!E$1,SMALL(Dong3,ROWS($1:31)),))</f>
        <v/>
      </c>
      <c r="C44" s="87" t="str">
        <f ca="1">IF(ROWS($1:31)&gt;COUNT(Dong3),"",IF(LEFT((OFFSET(TH!D$1,SMALL(Dong3,ROWS($1:31)),)),1)&lt;&gt;"N","",(OFFSET(TH!D$1,SMALL(Dong3,ROWS($1:31)),)&amp;"/"&amp;OFFSET(TH!C$1,SMALL(Dong3,ROWS($1:31)),))))</f>
        <v/>
      </c>
      <c r="D44" s="87" t="str">
        <f ca="1">IF(ROWS($1:31)&gt;COUNT(Dong3),"",IF(LEFT((OFFSET(TH!D$1,SMALL(Dong3,ROWS($1:31)),)),1)&lt;&gt;"X","",(OFFSET(TH!D$1,SMALL(Dong3,ROWS($1:31)),)&amp;"/"&amp;OFFSET(TH!C$1,SMALL(Dong3,ROWS($1:31)),))))</f>
        <v/>
      </c>
      <c r="E44" s="88" t="str">
        <f ca="1">IF(ROWS($1:31)&gt;COUNT(Dong3),"",OFFSET(TH!F$1,SMALL(Dong3,ROWS($1:31)),))</f>
        <v/>
      </c>
      <c r="F44" s="87" t="str">
        <f t="shared" ca="1" si="4"/>
        <v/>
      </c>
      <c r="G44" s="89">
        <f ca="1">IF(ROWS($1:31)&gt;COUNT(Dong3),0,IF(OFFSET(TH!K$1,SMALL(Dong3,ROWS($1:31)),)&lt;&gt;0,OFFSET(TH!K$1,SMALL(Dong3,ROWS($1:31)),),0))</f>
        <v>0</v>
      </c>
      <c r="H44" s="89">
        <f ca="1">IF(ROWS($1:31)&gt;COUNT(Dong3),0,IF(OFFSET(TH!M$1,SMALL(Dong3,ROWS($1:31)),)&lt;&gt;0,OFFSET(TH!M$1,SMALL(Dong3,ROWS($1:31)),),0))</f>
        <v>0</v>
      </c>
      <c r="I44" s="90">
        <f t="shared" ca="1" si="5"/>
        <v>0</v>
      </c>
      <c r="J44" s="91"/>
      <c r="K44" s="181"/>
    </row>
    <row r="45" spans="1:11" ht="16.5" customHeight="1">
      <c r="A45" s="92" t="str">
        <f t="shared" ca="1" si="3"/>
        <v/>
      </c>
      <c r="B45" s="87" t="str">
        <f ca="1">IF(ROWS($1:32)&gt;COUNT(Dong3),"",OFFSET(TH!E$1,SMALL(Dong3,ROWS($1:32)),))</f>
        <v/>
      </c>
      <c r="C45" s="87" t="str">
        <f ca="1">IF(ROWS($1:32)&gt;COUNT(Dong3),"",IF(LEFT((OFFSET(TH!D$1,SMALL(Dong3,ROWS($1:32)),)),1)&lt;&gt;"N","",(OFFSET(TH!D$1,SMALL(Dong3,ROWS($1:32)),)&amp;"/"&amp;OFFSET(TH!C$1,SMALL(Dong3,ROWS($1:32)),))))</f>
        <v/>
      </c>
      <c r="D45" s="87" t="str">
        <f ca="1">IF(ROWS($1:32)&gt;COUNT(Dong3),"",IF(LEFT((OFFSET(TH!D$1,SMALL(Dong3,ROWS($1:32)),)),1)&lt;&gt;"X","",(OFFSET(TH!D$1,SMALL(Dong3,ROWS($1:32)),)&amp;"/"&amp;OFFSET(TH!C$1,SMALL(Dong3,ROWS($1:32)),))))</f>
        <v/>
      </c>
      <c r="E45" s="88" t="str">
        <f ca="1">IF(ROWS($1:32)&gt;COUNT(Dong3),"",OFFSET(TH!F$1,SMALL(Dong3,ROWS($1:32)),))</f>
        <v/>
      </c>
      <c r="F45" s="87" t="str">
        <f t="shared" ca="1" si="4"/>
        <v/>
      </c>
      <c r="G45" s="89">
        <f ca="1">IF(ROWS($1:32)&gt;COUNT(Dong3),0,IF(OFFSET(TH!K$1,SMALL(Dong3,ROWS($1:32)),)&lt;&gt;0,OFFSET(TH!K$1,SMALL(Dong3,ROWS($1:32)),),0))</f>
        <v>0</v>
      </c>
      <c r="H45" s="89">
        <f ca="1">IF(ROWS($1:32)&gt;COUNT(Dong3),0,IF(OFFSET(TH!M$1,SMALL(Dong3,ROWS($1:32)),)&lt;&gt;0,OFFSET(TH!M$1,SMALL(Dong3,ROWS($1:32)),),0))</f>
        <v>0</v>
      </c>
      <c r="I45" s="90">
        <f t="shared" ca="1" si="5"/>
        <v>0</v>
      </c>
      <c r="J45" s="91"/>
      <c r="K45" s="181"/>
    </row>
    <row r="46" spans="1:11" ht="16.5" customHeight="1">
      <c r="A46" s="92" t="str">
        <f t="shared" ca="1" si="3"/>
        <v/>
      </c>
      <c r="B46" s="87" t="str">
        <f ca="1">IF(ROWS($1:33)&gt;COUNT(Dong3),"",OFFSET(TH!E$1,SMALL(Dong3,ROWS($1:33)),))</f>
        <v/>
      </c>
      <c r="C46" s="87" t="str">
        <f ca="1">IF(ROWS($1:33)&gt;COUNT(Dong3),"",IF(LEFT((OFFSET(TH!D$1,SMALL(Dong3,ROWS($1:33)),)),1)&lt;&gt;"N","",(OFFSET(TH!D$1,SMALL(Dong3,ROWS($1:33)),)&amp;"/"&amp;OFFSET(TH!C$1,SMALL(Dong3,ROWS($1:33)),))))</f>
        <v/>
      </c>
      <c r="D46" s="87" t="str">
        <f ca="1">IF(ROWS($1:33)&gt;COUNT(Dong3),"",IF(LEFT((OFFSET(TH!D$1,SMALL(Dong3,ROWS($1:33)),)),1)&lt;&gt;"X","",(OFFSET(TH!D$1,SMALL(Dong3,ROWS($1:33)),)&amp;"/"&amp;OFFSET(TH!C$1,SMALL(Dong3,ROWS($1:33)),))))</f>
        <v/>
      </c>
      <c r="E46" s="88" t="str">
        <f ca="1">IF(ROWS($1:33)&gt;COUNT(Dong3),"",OFFSET(TH!F$1,SMALL(Dong3,ROWS($1:33)),))</f>
        <v/>
      </c>
      <c r="F46" s="87" t="str">
        <f t="shared" ca="1" si="4"/>
        <v/>
      </c>
      <c r="G46" s="89">
        <f ca="1">IF(ROWS($1:33)&gt;COUNT(Dong3),0,IF(OFFSET(TH!K$1,SMALL(Dong3,ROWS($1:33)),)&lt;&gt;0,OFFSET(TH!K$1,SMALL(Dong3,ROWS($1:33)),),0))</f>
        <v>0</v>
      </c>
      <c r="H46" s="89">
        <f ca="1">IF(ROWS($1:33)&gt;COUNT(Dong3),0,IF(OFFSET(TH!M$1,SMALL(Dong3,ROWS($1:33)),)&lt;&gt;0,OFFSET(TH!M$1,SMALL(Dong3,ROWS($1:33)),),0))</f>
        <v>0</v>
      </c>
      <c r="I46" s="90">
        <f t="shared" ca="1" si="5"/>
        <v>0</v>
      </c>
      <c r="J46" s="91"/>
      <c r="K46" s="181"/>
    </row>
    <row r="47" spans="1:11" ht="16.5" customHeight="1">
      <c r="A47" s="92" t="str">
        <f t="shared" ca="1" si="3"/>
        <v/>
      </c>
      <c r="B47" s="87" t="str">
        <f ca="1">IF(ROWS($1:34)&gt;COUNT(Dong3),"",OFFSET(TH!E$1,SMALL(Dong3,ROWS($1:34)),))</f>
        <v/>
      </c>
      <c r="C47" s="87" t="str">
        <f ca="1">IF(ROWS($1:34)&gt;COUNT(Dong3),"",IF(LEFT((OFFSET(TH!D$1,SMALL(Dong3,ROWS($1:34)),)),1)&lt;&gt;"N","",(OFFSET(TH!D$1,SMALL(Dong3,ROWS($1:34)),)&amp;"/"&amp;OFFSET(TH!C$1,SMALL(Dong3,ROWS($1:34)),))))</f>
        <v/>
      </c>
      <c r="D47" s="87" t="str">
        <f ca="1">IF(ROWS($1:34)&gt;COUNT(Dong3),"",IF(LEFT((OFFSET(TH!D$1,SMALL(Dong3,ROWS($1:34)),)),1)&lt;&gt;"X","",(OFFSET(TH!D$1,SMALL(Dong3,ROWS($1:34)),)&amp;"/"&amp;OFFSET(TH!C$1,SMALL(Dong3,ROWS($1:34)),))))</f>
        <v/>
      </c>
      <c r="E47" s="88" t="str">
        <f ca="1">IF(ROWS($1:34)&gt;COUNT(Dong3),"",OFFSET(TH!F$1,SMALL(Dong3,ROWS($1:34)),))</f>
        <v/>
      </c>
      <c r="F47" s="87" t="str">
        <f t="shared" ca="1" si="4"/>
        <v/>
      </c>
      <c r="G47" s="89">
        <f ca="1">IF(ROWS($1:34)&gt;COUNT(Dong3),0,IF(OFFSET(TH!K$1,SMALL(Dong3,ROWS($1:34)),)&lt;&gt;0,OFFSET(TH!K$1,SMALL(Dong3,ROWS($1:34)),),0))</f>
        <v>0</v>
      </c>
      <c r="H47" s="89">
        <f ca="1">IF(ROWS($1:34)&gt;COUNT(Dong3),0,IF(OFFSET(TH!M$1,SMALL(Dong3,ROWS($1:34)),)&lt;&gt;0,OFFSET(TH!M$1,SMALL(Dong3,ROWS($1:34)),),0))</f>
        <v>0</v>
      </c>
      <c r="I47" s="90">
        <f t="shared" ca="1" si="5"/>
        <v>0</v>
      </c>
      <c r="J47" s="91"/>
      <c r="K47" s="181"/>
    </row>
    <row r="48" spans="1:11" ht="16.5" customHeight="1">
      <c r="A48" s="92" t="str">
        <f t="shared" ca="1" si="3"/>
        <v/>
      </c>
      <c r="B48" s="87" t="str">
        <f ca="1">IF(ROWS($1:35)&gt;COUNT(Dong3),"",OFFSET(TH!E$1,SMALL(Dong3,ROWS($1:35)),))</f>
        <v/>
      </c>
      <c r="C48" s="87" t="str">
        <f ca="1">IF(ROWS($1:35)&gt;COUNT(Dong3),"",IF(LEFT((OFFSET(TH!D$1,SMALL(Dong3,ROWS($1:35)),)),1)&lt;&gt;"N","",(OFFSET(TH!D$1,SMALL(Dong3,ROWS($1:35)),)&amp;"/"&amp;OFFSET(TH!C$1,SMALL(Dong3,ROWS($1:35)),))))</f>
        <v/>
      </c>
      <c r="D48" s="87" t="str">
        <f ca="1">IF(ROWS($1:35)&gt;COUNT(Dong3),"",IF(LEFT((OFFSET(TH!D$1,SMALL(Dong3,ROWS($1:35)),)),1)&lt;&gt;"X","",(OFFSET(TH!D$1,SMALL(Dong3,ROWS($1:35)),)&amp;"/"&amp;OFFSET(TH!C$1,SMALL(Dong3,ROWS($1:35)),))))</f>
        <v/>
      </c>
      <c r="E48" s="88" t="str">
        <f ca="1">IF(ROWS($1:35)&gt;COUNT(Dong3),"",OFFSET(TH!F$1,SMALL(Dong3,ROWS($1:35)),))</f>
        <v/>
      </c>
      <c r="F48" s="87" t="str">
        <f t="shared" ca="1" si="4"/>
        <v/>
      </c>
      <c r="G48" s="89">
        <f ca="1">IF(ROWS($1:35)&gt;COUNT(Dong3),0,IF(OFFSET(TH!K$1,SMALL(Dong3,ROWS($1:35)),)&lt;&gt;0,OFFSET(TH!K$1,SMALL(Dong3,ROWS($1:35)),),0))</f>
        <v>0</v>
      </c>
      <c r="H48" s="89">
        <f ca="1">IF(ROWS($1:35)&gt;COUNT(Dong3),0,IF(OFFSET(TH!M$1,SMALL(Dong3,ROWS($1:35)),)&lt;&gt;0,OFFSET(TH!M$1,SMALL(Dong3,ROWS($1:35)),),0))</f>
        <v>0</v>
      </c>
      <c r="I48" s="90">
        <f t="shared" ca="1" si="5"/>
        <v>0</v>
      </c>
      <c r="J48" s="91"/>
      <c r="K48" s="181"/>
    </row>
    <row r="49" spans="1:11" ht="16.5" customHeight="1">
      <c r="A49" s="92" t="str">
        <f t="shared" ca="1" si="3"/>
        <v/>
      </c>
      <c r="B49" s="87" t="str">
        <f ca="1">IF(ROWS($1:36)&gt;COUNT(Dong3),"",OFFSET(TH!E$1,SMALL(Dong3,ROWS($1:36)),))</f>
        <v/>
      </c>
      <c r="C49" s="87" t="str">
        <f ca="1">IF(ROWS($1:36)&gt;COUNT(Dong3),"",IF(LEFT((OFFSET(TH!D$1,SMALL(Dong3,ROWS($1:36)),)),1)&lt;&gt;"N","",(OFFSET(TH!D$1,SMALL(Dong3,ROWS($1:36)),)&amp;"/"&amp;OFFSET(TH!C$1,SMALL(Dong3,ROWS($1:36)),))))</f>
        <v/>
      </c>
      <c r="D49" s="87" t="str">
        <f ca="1">IF(ROWS($1:36)&gt;COUNT(Dong3),"",IF(LEFT((OFFSET(TH!D$1,SMALL(Dong3,ROWS($1:36)),)),1)&lt;&gt;"X","",(OFFSET(TH!D$1,SMALL(Dong3,ROWS($1:36)),)&amp;"/"&amp;OFFSET(TH!C$1,SMALL(Dong3,ROWS($1:36)),))))</f>
        <v/>
      </c>
      <c r="E49" s="88" t="str">
        <f ca="1">IF(ROWS($1:36)&gt;COUNT(Dong3),"",OFFSET(TH!F$1,SMALL(Dong3,ROWS($1:36)),))</f>
        <v/>
      </c>
      <c r="F49" s="87" t="str">
        <f t="shared" ca="1" si="4"/>
        <v/>
      </c>
      <c r="G49" s="89">
        <f ca="1">IF(ROWS($1:36)&gt;COUNT(Dong3),0,IF(OFFSET(TH!K$1,SMALL(Dong3,ROWS($1:36)),)&lt;&gt;0,OFFSET(TH!K$1,SMALL(Dong3,ROWS($1:36)),),0))</f>
        <v>0</v>
      </c>
      <c r="H49" s="89">
        <f ca="1">IF(ROWS($1:36)&gt;COUNT(Dong3),0,IF(OFFSET(TH!M$1,SMALL(Dong3,ROWS($1:36)),)&lt;&gt;0,OFFSET(TH!M$1,SMALL(Dong3,ROWS($1:36)),),0))</f>
        <v>0</v>
      </c>
      <c r="I49" s="90">
        <f t="shared" ca="1" si="5"/>
        <v>0</v>
      </c>
      <c r="J49" s="91"/>
      <c r="K49" s="181"/>
    </row>
    <row r="50" spans="1:11" ht="16.5" customHeight="1">
      <c r="A50" s="92" t="str">
        <f t="shared" ca="1" si="3"/>
        <v/>
      </c>
      <c r="B50" s="87" t="str">
        <f ca="1">IF(ROWS($1:37)&gt;COUNT(Dong3),"",OFFSET(TH!E$1,SMALL(Dong3,ROWS($1:37)),))</f>
        <v/>
      </c>
      <c r="C50" s="87" t="str">
        <f ca="1">IF(ROWS($1:37)&gt;COUNT(Dong3),"",IF(LEFT((OFFSET(TH!D$1,SMALL(Dong3,ROWS($1:37)),)),1)&lt;&gt;"N","",(OFFSET(TH!D$1,SMALL(Dong3,ROWS($1:37)),)&amp;"/"&amp;OFFSET(TH!C$1,SMALL(Dong3,ROWS($1:37)),))))</f>
        <v/>
      </c>
      <c r="D50" s="87" t="str">
        <f ca="1">IF(ROWS($1:37)&gt;COUNT(Dong3),"",IF(LEFT((OFFSET(TH!D$1,SMALL(Dong3,ROWS($1:37)),)),1)&lt;&gt;"X","",(OFFSET(TH!D$1,SMALL(Dong3,ROWS($1:37)),)&amp;"/"&amp;OFFSET(TH!C$1,SMALL(Dong3,ROWS($1:37)),))))</f>
        <v/>
      </c>
      <c r="E50" s="88" t="str">
        <f ca="1">IF(ROWS($1:37)&gt;COUNT(Dong3),"",OFFSET(TH!F$1,SMALL(Dong3,ROWS($1:37)),))</f>
        <v/>
      </c>
      <c r="F50" s="87" t="str">
        <f t="shared" ca="1" si="4"/>
        <v/>
      </c>
      <c r="G50" s="89">
        <f ca="1">IF(ROWS($1:37)&gt;COUNT(Dong3),0,IF(OFFSET(TH!K$1,SMALL(Dong3,ROWS($1:37)),)&lt;&gt;0,OFFSET(TH!K$1,SMALL(Dong3,ROWS($1:37)),),0))</f>
        <v>0</v>
      </c>
      <c r="H50" s="89">
        <f ca="1">IF(ROWS($1:37)&gt;COUNT(Dong3),0,IF(OFFSET(TH!M$1,SMALL(Dong3,ROWS($1:37)),)&lt;&gt;0,OFFSET(TH!M$1,SMALL(Dong3,ROWS($1:37)),),0))</f>
        <v>0</v>
      </c>
      <c r="I50" s="90">
        <f t="shared" ca="1" si="5"/>
        <v>0</v>
      </c>
      <c r="J50" s="91"/>
      <c r="K50" s="181"/>
    </row>
    <row r="51" spans="1:11" ht="16.5" customHeight="1">
      <c r="A51" s="92" t="str">
        <f t="shared" ca="1" si="3"/>
        <v/>
      </c>
      <c r="B51" s="87" t="str">
        <f ca="1">IF(ROWS($1:38)&gt;COUNT(Dong3),"",OFFSET(TH!E$1,SMALL(Dong3,ROWS($1:38)),))</f>
        <v/>
      </c>
      <c r="C51" s="87" t="str">
        <f ca="1">IF(ROWS($1:38)&gt;COUNT(Dong3),"",IF(LEFT((OFFSET(TH!D$1,SMALL(Dong3,ROWS($1:38)),)),1)&lt;&gt;"N","",(OFFSET(TH!D$1,SMALL(Dong3,ROWS($1:38)),)&amp;"/"&amp;OFFSET(TH!C$1,SMALL(Dong3,ROWS($1:38)),))))</f>
        <v/>
      </c>
      <c r="D51" s="87" t="str">
        <f ca="1">IF(ROWS($1:38)&gt;COUNT(Dong3),"",IF(LEFT((OFFSET(TH!D$1,SMALL(Dong3,ROWS($1:38)),)),1)&lt;&gt;"X","",(OFFSET(TH!D$1,SMALL(Dong3,ROWS($1:38)),)&amp;"/"&amp;OFFSET(TH!C$1,SMALL(Dong3,ROWS($1:38)),))))</f>
        <v/>
      </c>
      <c r="E51" s="88" t="str">
        <f ca="1">IF(ROWS($1:38)&gt;COUNT(Dong3),"",OFFSET(TH!F$1,SMALL(Dong3,ROWS($1:38)),))</f>
        <v/>
      </c>
      <c r="F51" s="87" t="str">
        <f t="shared" ca="1" si="4"/>
        <v/>
      </c>
      <c r="G51" s="89">
        <f ca="1">IF(ROWS($1:38)&gt;COUNT(Dong3),0,IF(OFFSET(TH!K$1,SMALL(Dong3,ROWS($1:38)),)&lt;&gt;0,OFFSET(TH!K$1,SMALL(Dong3,ROWS($1:38)),),0))</f>
        <v>0</v>
      </c>
      <c r="H51" s="89">
        <f ca="1">IF(ROWS($1:38)&gt;COUNT(Dong3),0,IF(OFFSET(TH!M$1,SMALL(Dong3,ROWS($1:38)),)&lt;&gt;0,OFFSET(TH!M$1,SMALL(Dong3,ROWS($1:38)),),0))</f>
        <v>0</v>
      </c>
      <c r="I51" s="90">
        <f t="shared" ca="1" si="5"/>
        <v>0</v>
      </c>
      <c r="J51" s="91"/>
      <c r="K51" s="181"/>
    </row>
    <row r="52" spans="1:11" ht="16.5" customHeight="1">
      <c r="A52" s="92" t="str">
        <f t="shared" ca="1" si="3"/>
        <v/>
      </c>
      <c r="B52" s="87" t="str">
        <f ca="1">IF(ROWS($1:39)&gt;COUNT(Dong3),"",OFFSET(TH!E$1,SMALL(Dong3,ROWS($1:39)),))</f>
        <v/>
      </c>
      <c r="C52" s="87" t="str">
        <f ca="1">IF(ROWS($1:39)&gt;COUNT(Dong3),"",IF(LEFT((OFFSET(TH!D$1,SMALL(Dong3,ROWS($1:39)),)),1)&lt;&gt;"N","",(OFFSET(TH!D$1,SMALL(Dong3,ROWS($1:39)),)&amp;"/"&amp;OFFSET(TH!C$1,SMALL(Dong3,ROWS($1:39)),))))</f>
        <v/>
      </c>
      <c r="D52" s="87" t="str">
        <f ca="1">IF(ROWS($1:39)&gt;COUNT(Dong3),"",IF(LEFT((OFFSET(TH!D$1,SMALL(Dong3,ROWS($1:39)),)),1)&lt;&gt;"X","",(OFFSET(TH!D$1,SMALL(Dong3,ROWS($1:39)),)&amp;"/"&amp;OFFSET(TH!C$1,SMALL(Dong3,ROWS($1:39)),))))</f>
        <v/>
      </c>
      <c r="E52" s="88" t="str">
        <f ca="1">IF(ROWS($1:39)&gt;COUNT(Dong3),"",OFFSET(TH!F$1,SMALL(Dong3,ROWS($1:39)),))</f>
        <v/>
      </c>
      <c r="F52" s="87" t="str">
        <f t="shared" ca="1" si="4"/>
        <v/>
      </c>
      <c r="G52" s="89">
        <f ca="1">IF(ROWS($1:39)&gt;COUNT(Dong3),0,IF(OFFSET(TH!K$1,SMALL(Dong3,ROWS($1:39)),)&lt;&gt;0,OFFSET(TH!K$1,SMALL(Dong3,ROWS($1:39)),),0))</f>
        <v>0</v>
      </c>
      <c r="H52" s="89">
        <f ca="1">IF(ROWS($1:39)&gt;COUNT(Dong3),0,IF(OFFSET(TH!M$1,SMALL(Dong3,ROWS($1:39)),)&lt;&gt;0,OFFSET(TH!M$1,SMALL(Dong3,ROWS($1:39)),),0))</f>
        <v>0</v>
      </c>
      <c r="I52" s="90">
        <f t="shared" ca="1" si="5"/>
        <v>0</v>
      </c>
      <c r="J52" s="91"/>
      <c r="K52" s="181"/>
    </row>
    <row r="53" spans="1:11" ht="16.5" customHeight="1">
      <c r="A53" s="92" t="str">
        <f t="shared" ca="1" si="3"/>
        <v/>
      </c>
      <c r="B53" s="87" t="str">
        <f ca="1">IF(ROWS($1:40)&gt;COUNT(Dong3),"",OFFSET(TH!E$1,SMALL(Dong3,ROWS($1:40)),))</f>
        <v/>
      </c>
      <c r="C53" s="87" t="str">
        <f ca="1">IF(ROWS($1:40)&gt;COUNT(Dong3),"",IF(LEFT((OFFSET(TH!D$1,SMALL(Dong3,ROWS($1:40)),)),1)&lt;&gt;"N","",(OFFSET(TH!D$1,SMALL(Dong3,ROWS($1:40)),)&amp;"/"&amp;OFFSET(TH!C$1,SMALL(Dong3,ROWS($1:40)),))))</f>
        <v/>
      </c>
      <c r="D53" s="87" t="str">
        <f ca="1">IF(ROWS($1:40)&gt;COUNT(Dong3),"",IF(LEFT((OFFSET(TH!D$1,SMALL(Dong3,ROWS($1:40)),)),1)&lt;&gt;"X","",(OFFSET(TH!D$1,SMALL(Dong3,ROWS($1:40)),)&amp;"/"&amp;OFFSET(TH!C$1,SMALL(Dong3,ROWS($1:40)),))))</f>
        <v/>
      </c>
      <c r="E53" s="88" t="str">
        <f ca="1">IF(ROWS($1:40)&gt;COUNT(Dong3),"",OFFSET(TH!F$1,SMALL(Dong3,ROWS($1:40)),))</f>
        <v/>
      </c>
      <c r="F53" s="87" t="str">
        <f t="shared" ca="1" si="4"/>
        <v/>
      </c>
      <c r="G53" s="89">
        <f ca="1">IF(ROWS($1:40)&gt;COUNT(Dong3),0,IF(OFFSET(TH!K$1,SMALL(Dong3,ROWS($1:40)),)&lt;&gt;0,OFFSET(TH!K$1,SMALL(Dong3,ROWS($1:40)),),0))</f>
        <v>0</v>
      </c>
      <c r="H53" s="89">
        <f ca="1">IF(ROWS($1:40)&gt;COUNT(Dong3),0,IF(OFFSET(TH!M$1,SMALL(Dong3,ROWS($1:40)),)&lt;&gt;0,OFFSET(TH!M$1,SMALL(Dong3,ROWS($1:40)),),0))</f>
        <v>0</v>
      </c>
      <c r="I53" s="90">
        <f t="shared" ca="1" si="5"/>
        <v>0</v>
      </c>
      <c r="J53" s="91"/>
      <c r="K53" s="181"/>
    </row>
    <row r="54" spans="1:11" ht="16.5" customHeight="1">
      <c r="A54" s="92" t="str">
        <f t="shared" ca="1" si="3"/>
        <v/>
      </c>
      <c r="B54" s="87" t="str">
        <f ca="1">IF(ROWS($1:41)&gt;COUNT(Dong3),"",OFFSET(TH!E$1,SMALL(Dong3,ROWS($1:41)),))</f>
        <v/>
      </c>
      <c r="C54" s="87" t="str">
        <f ca="1">IF(ROWS($1:41)&gt;COUNT(Dong3),"",IF(LEFT((OFFSET(TH!D$1,SMALL(Dong3,ROWS($1:41)),)),1)&lt;&gt;"N","",(OFFSET(TH!D$1,SMALL(Dong3,ROWS($1:41)),)&amp;"/"&amp;OFFSET(TH!C$1,SMALL(Dong3,ROWS($1:41)),))))</f>
        <v/>
      </c>
      <c r="D54" s="87" t="str">
        <f ca="1">IF(ROWS($1:41)&gt;COUNT(Dong3),"",IF(LEFT((OFFSET(TH!D$1,SMALL(Dong3,ROWS($1:41)),)),1)&lt;&gt;"X","",(OFFSET(TH!D$1,SMALL(Dong3,ROWS($1:41)),)&amp;"/"&amp;OFFSET(TH!C$1,SMALL(Dong3,ROWS($1:41)),))))</f>
        <v/>
      </c>
      <c r="E54" s="88" t="str">
        <f ca="1">IF(ROWS($1:41)&gt;COUNT(Dong3),"",OFFSET(TH!F$1,SMALL(Dong3,ROWS($1:41)),))</f>
        <v/>
      </c>
      <c r="F54" s="87" t="str">
        <f t="shared" ca="1" si="4"/>
        <v/>
      </c>
      <c r="G54" s="89">
        <f ca="1">IF(ROWS($1:41)&gt;COUNT(Dong3),0,IF(OFFSET(TH!K$1,SMALL(Dong3,ROWS($1:41)),)&lt;&gt;0,OFFSET(TH!K$1,SMALL(Dong3,ROWS($1:41)),),0))</f>
        <v>0</v>
      </c>
      <c r="H54" s="89">
        <f ca="1">IF(ROWS($1:41)&gt;COUNT(Dong3),0,IF(OFFSET(TH!M$1,SMALL(Dong3,ROWS($1:41)),)&lt;&gt;0,OFFSET(TH!M$1,SMALL(Dong3,ROWS($1:41)),),0))</f>
        <v>0</v>
      </c>
      <c r="I54" s="90">
        <f t="shared" ca="1" si="5"/>
        <v>0</v>
      </c>
      <c r="J54" s="91"/>
      <c r="K54" s="181"/>
    </row>
    <row r="55" spans="1:11" ht="16.5" customHeight="1">
      <c r="A55" s="92" t="str">
        <f t="shared" ca="1" si="3"/>
        <v/>
      </c>
      <c r="B55" s="87" t="str">
        <f ca="1">IF(ROWS($1:42)&gt;COUNT(Dong3),"",OFFSET(TH!E$1,SMALL(Dong3,ROWS($1:42)),))</f>
        <v/>
      </c>
      <c r="C55" s="87" t="str">
        <f ca="1">IF(ROWS($1:42)&gt;COUNT(Dong3),"",IF(LEFT((OFFSET(TH!D$1,SMALL(Dong3,ROWS($1:42)),)),1)&lt;&gt;"N","",(OFFSET(TH!D$1,SMALL(Dong3,ROWS($1:42)),)&amp;"/"&amp;OFFSET(TH!C$1,SMALL(Dong3,ROWS($1:42)),))))</f>
        <v/>
      </c>
      <c r="D55" s="87" t="str">
        <f ca="1">IF(ROWS($1:42)&gt;COUNT(Dong3),"",IF(LEFT((OFFSET(TH!D$1,SMALL(Dong3,ROWS($1:42)),)),1)&lt;&gt;"X","",(OFFSET(TH!D$1,SMALL(Dong3,ROWS($1:42)),)&amp;"/"&amp;OFFSET(TH!C$1,SMALL(Dong3,ROWS($1:42)),))))</f>
        <v/>
      </c>
      <c r="E55" s="88" t="str">
        <f ca="1">IF(ROWS($1:42)&gt;COUNT(Dong3),"",OFFSET(TH!F$1,SMALL(Dong3,ROWS($1:42)),))</f>
        <v/>
      </c>
      <c r="F55" s="87" t="str">
        <f t="shared" ca="1" si="4"/>
        <v/>
      </c>
      <c r="G55" s="89">
        <f ca="1">IF(ROWS($1:42)&gt;COUNT(Dong3),0,IF(OFFSET(TH!K$1,SMALL(Dong3,ROWS($1:42)),)&lt;&gt;0,OFFSET(TH!K$1,SMALL(Dong3,ROWS($1:42)),),0))</f>
        <v>0</v>
      </c>
      <c r="H55" s="89">
        <f ca="1">IF(ROWS($1:42)&gt;COUNT(Dong3),0,IF(OFFSET(TH!M$1,SMALL(Dong3,ROWS($1:42)),)&lt;&gt;0,OFFSET(TH!M$1,SMALL(Dong3,ROWS($1:42)),),0))</f>
        <v>0</v>
      </c>
      <c r="I55" s="90">
        <f t="shared" ca="1" si="5"/>
        <v>0</v>
      </c>
      <c r="J55" s="91"/>
      <c r="K55" s="181"/>
    </row>
    <row r="56" spans="1:11" ht="16.5" customHeight="1">
      <c r="A56" s="92" t="str">
        <f t="shared" ca="1" si="3"/>
        <v/>
      </c>
      <c r="B56" s="87" t="str">
        <f ca="1">IF(ROWS($1:43)&gt;COUNT(Dong3),"",OFFSET(TH!E$1,SMALL(Dong3,ROWS($1:43)),))</f>
        <v/>
      </c>
      <c r="C56" s="87" t="str">
        <f ca="1">IF(ROWS($1:43)&gt;COUNT(Dong3),"",IF(LEFT((OFFSET(TH!D$1,SMALL(Dong3,ROWS($1:43)),)),1)&lt;&gt;"N","",(OFFSET(TH!D$1,SMALL(Dong3,ROWS($1:43)),)&amp;"/"&amp;OFFSET(TH!C$1,SMALL(Dong3,ROWS($1:43)),))))</f>
        <v/>
      </c>
      <c r="D56" s="87" t="str">
        <f ca="1">IF(ROWS($1:43)&gt;COUNT(Dong3),"",IF(LEFT((OFFSET(TH!D$1,SMALL(Dong3,ROWS($1:43)),)),1)&lt;&gt;"X","",(OFFSET(TH!D$1,SMALL(Dong3,ROWS($1:43)),)&amp;"/"&amp;OFFSET(TH!C$1,SMALL(Dong3,ROWS($1:43)),))))</f>
        <v/>
      </c>
      <c r="E56" s="88" t="str">
        <f ca="1">IF(ROWS($1:43)&gt;COUNT(Dong3),"",OFFSET(TH!F$1,SMALL(Dong3,ROWS($1:43)),))</f>
        <v/>
      </c>
      <c r="F56" s="87" t="str">
        <f t="shared" ca="1" si="4"/>
        <v/>
      </c>
      <c r="G56" s="89">
        <f ca="1">IF(ROWS($1:43)&gt;COUNT(Dong3),0,IF(OFFSET(TH!K$1,SMALL(Dong3,ROWS($1:43)),)&lt;&gt;0,OFFSET(TH!K$1,SMALL(Dong3,ROWS($1:43)),),0))</f>
        <v>0</v>
      </c>
      <c r="H56" s="89">
        <f ca="1">IF(ROWS($1:43)&gt;COUNT(Dong3),0,IF(OFFSET(TH!M$1,SMALL(Dong3,ROWS($1:43)),)&lt;&gt;0,OFFSET(TH!M$1,SMALL(Dong3,ROWS($1:43)),),0))</f>
        <v>0</v>
      </c>
      <c r="I56" s="90">
        <f t="shared" ca="1" si="5"/>
        <v>0</v>
      </c>
      <c r="J56" s="91"/>
      <c r="K56" s="181"/>
    </row>
    <row r="57" spans="1:11" ht="16.5" customHeight="1">
      <c r="A57" s="92" t="str">
        <f t="shared" ca="1" si="3"/>
        <v/>
      </c>
      <c r="B57" s="87" t="str">
        <f ca="1">IF(ROWS($1:44)&gt;COUNT(Dong3),"",OFFSET(TH!E$1,SMALL(Dong3,ROWS($1:44)),))</f>
        <v/>
      </c>
      <c r="C57" s="87" t="str">
        <f ca="1">IF(ROWS($1:44)&gt;COUNT(Dong3),"",IF(LEFT((OFFSET(TH!D$1,SMALL(Dong3,ROWS($1:44)),)),1)&lt;&gt;"N","",(OFFSET(TH!D$1,SMALL(Dong3,ROWS($1:44)),)&amp;"/"&amp;OFFSET(TH!C$1,SMALL(Dong3,ROWS($1:44)),))))</f>
        <v/>
      </c>
      <c r="D57" s="87" t="str">
        <f ca="1">IF(ROWS($1:44)&gt;COUNT(Dong3),"",IF(LEFT((OFFSET(TH!D$1,SMALL(Dong3,ROWS($1:44)),)),1)&lt;&gt;"X","",(OFFSET(TH!D$1,SMALL(Dong3,ROWS($1:44)),)&amp;"/"&amp;OFFSET(TH!C$1,SMALL(Dong3,ROWS($1:44)),))))</f>
        <v/>
      </c>
      <c r="E57" s="88" t="str">
        <f ca="1">IF(ROWS($1:44)&gt;COUNT(Dong3),"",OFFSET(TH!F$1,SMALL(Dong3,ROWS($1:44)),))</f>
        <v/>
      </c>
      <c r="F57" s="87" t="str">
        <f t="shared" ca="1" si="4"/>
        <v/>
      </c>
      <c r="G57" s="89">
        <f ca="1">IF(ROWS($1:44)&gt;COUNT(Dong3),0,IF(OFFSET(TH!K$1,SMALL(Dong3,ROWS($1:44)),)&lt;&gt;0,OFFSET(TH!K$1,SMALL(Dong3,ROWS($1:44)),),0))</f>
        <v>0</v>
      </c>
      <c r="H57" s="89">
        <f ca="1">IF(ROWS($1:44)&gt;COUNT(Dong3),0,IF(OFFSET(TH!M$1,SMALL(Dong3,ROWS($1:44)),)&lt;&gt;0,OFFSET(TH!M$1,SMALL(Dong3,ROWS($1:44)),),0))</f>
        <v>0</v>
      </c>
      <c r="I57" s="90">
        <f t="shared" ca="1" si="5"/>
        <v>0</v>
      </c>
      <c r="J57" s="91"/>
      <c r="K57" s="181"/>
    </row>
    <row r="58" spans="1:11" ht="16.5" customHeight="1">
      <c r="A58" s="92" t="str">
        <f t="shared" ca="1" si="3"/>
        <v/>
      </c>
      <c r="B58" s="194" t="str">
        <f ca="1">IF(ROWS($1:45)&gt;COUNT(Dong3),"",OFFSET(TH!E$1,SMALL(Dong3,ROWS($1:45)),))</f>
        <v/>
      </c>
      <c r="C58" s="194" t="str">
        <f ca="1">IF(ROWS($1:45)&gt;COUNT(Dong3),"",IF(LEFT((OFFSET(TH!D$1,SMALL(Dong3,ROWS($1:45)),)),1)&lt;&gt;"N","",(OFFSET(TH!D$1,SMALL(Dong3,ROWS($1:45)),)&amp;"/"&amp;OFFSET(TH!C$1,SMALL(Dong3,ROWS($1:45)),))))</f>
        <v/>
      </c>
      <c r="D58" s="194" t="str">
        <f ca="1">IF(ROWS($1:45)&gt;COUNT(Dong3),"",IF(LEFT((OFFSET(TH!D$1,SMALL(Dong3,ROWS($1:45)),)),1)&lt;&gt;"X","",(OFFSET(TH!D$1,SMALL(Dong3,ROWS($1:45)),)&amp;"/"&amp;OFFSET(TH!C$1,SMALL(Dong3,ROWS($1:45)),))))</f>
        <v/>
      </c>
      <c r="E58" s="195" t="str">
        <f ca="1">IF(ROWS($1:45)&gt;COUNT(Dong3),"",OFFSET(TH!F$1,SMALL(Dong3,ROWS($1:45)),))</f>
        <v/>
      </c>
      <c r="F58" s="194" t="str">
        <f t="shared" ca="1" si="4"/>
        <v/>
      </c>
      <c r="G58" s="196">
        <f ca="1">IF(ROWS($1:45)&gt;COUNT(Dong3),0,IF(OFFSET(TH!K$1,SMALL(Dong3,ROWS($1:45)),)&lt;&gt;0,OFFSET(TH!K$1,SMALL(Dong3,ROWS($1:45)),),0))</f>
        <v>0</v>
      </c>
      <c r="H58" s="196">
        <f ca="1">IF(ROWS($1:45)&gt;COUNT(Dong3),0,IF(OFFSET(TH!M$1,SMALL(Dong3,ROWS($1:45)),)&lt;&gt;0,OFFSET(TH!M$1,SMALL(Dong3,ROWS($1:45)),),0))</f>
        <v>0</v>
      </c>
      <c r="I58" s="90">
        <f t="shared" ca="1" si="5"/>
        <v>0</v>
      </c>
      <c r="J58" s="93"/>
      <c r="K58" s="181"/>
    </row>
    <row r="59" spans="1:11" ht="16.5" customHeight="1">
      <c r="A59" s="92" t="str">
        <f t="shared" ca="1" si="3"/>
        <v/>
      </c>
      <c r="B59" s="194" t="str">
        <f ca="1">IF(ROWS($1:46)&gt;COUNT(Dong3),"",OFFSET(TH!E$1,SMALL(Dong3,ROWS($1:46)),))</f>
        <v/>
      </c>
      <c r="C59" s="194" t="str">
        <f ca="1">IF(ROWS($1:46)&gt;COUNT(Dong3),"",IF(LEFT((OFFSET(TH!D$1,SMALL(Dong3,ROWS($1:46)),)),1)&lt;&gt;"N","",(OFFSET(TH!D$1,SMALL(Dong3,ROWS($1:46)),)&amp;"/"&amp;OFFSET(TH!C$1,SMALL(Dong3,ROWS($1:46)),))))</f>
        <v/>
      </c>
      <c r="D59" s="194" t="str">
        <f ca="1">IF(ROWS($1:46)&gt;COUNT(Dong3),"",IF(LEFT((OFFSET(TH!D$1,SMALL(Dong3,ROWS($1:46)),)),1)&lt;&gt;"X","",(OFFSET(TH!D$1,SMALL(Dong3,ROWS($1:46)),)&amp;"/"&amp;OFFSET(TH!C$1,SMALL(Dong3,ROWS($1:46)),))))</f>
        <v/>
      </c>
      <c r="E59" s="195" t="str">
        <f ca="1">IF(ROWS($1:46)&gt;COUNT(Dong3),"",OFFSET(TH!F$1,SMALL(Dong3,ROWS($1:46)),))</f>
        <v/>
      </c>
      <c r="F59" s="194" t="str">
        <f t="shared" ca="1" si="4"/>
        <v/>
      </c>
      <c r="G59" s="196">
        <f ca="1">IF(ROWS($1:46)&gt;COUNT(Dong3),0,IF(OFFSET(TH!K$1,SMALL(Dong3,ROWS($1:46)),)&lt;&gt;0,OFFSET(TH!K$1,SMALL(Dong3,ROWS($1:46)),),0))</f>
        <v>0</v>
      </c>
      <c r="H59" s="196">
        <f ca="1">IF(ROWS($1:46)&gt;COUNT(Dong3),0,IF(OFFSET(TH!M$1,SMALL(Dong3,ROWS($1:46)),)&lt;&gt;0,OFFSET(TH!M$1,SMALL(Dong3,ROWS($1:46)),),0))</f>
        <v>0</v>
      </c>
      <c r="I59" s="90">
        <f t="shared" ca="1" si="5"/>
        <v>0</v>
      </c>
      <c r="J59" s="93"/>
      <c r="K59" s="181"/>
    </row>
    <row r="60" spans="1:11" ht="16.5" customHeight="1">
      <c r="A60" s="92" t="str">
        <f t="shared" ref="A60:A123" ca="1" si="6">IF(B60&lt;&gt;"",A59+1,"")</f>
        <v/>
      </c>
      <c r="B60" s="194" t="str">
        <f ca="1">IF(ROWS($1:47)&gt;COUNT(Dong3),"",OFFSET(TH!E$1,SMALL(Dong3,ROWS($1:47)),))</f>
        <v/>
      </c>
      <c r="C60" s="194" t="str">
        <f ca="1">IF(ROWS($1:47)&gt;COUNT(Dong3),"",IF(LEFT((OFFSET(TH!D$1,SMALL(Dong3,ROWS($1:47)),)),1)&lt;&gt;"N","",(OFFSET(TH!D$1,SMALL(Dong3,ROWS($1:47)),)&amp;"/"&amp;OFFSET(TH!C$1,SMALL(Dong3,ROWS($1:47)),))))</f>
        <v/>
      </c>
      <c r="D60" s="194" t="str">
        <f ca="1">IF(ROWS($1:47)&gt;COUNT(Dong3),"",IF(LEFT((OFFSET(TH!D$1,SMALL(Dong3,ROWS($1:47)),)),1)&lt;&gt;"X","",(OFFSET(TH!D$1,SMALL(Dong3,ROWS($1:47)),)&amp;"/"&amp;OFFSET(TH!C$1,SMALL(Dong3,ROWS($1:47)),))))</f>
        <v/>
      </c>
      <c r="E60" s="195" t="str">
        <f ca="1">IF(ROWS($1:47)&gt;COUNT(Dong3),"",OFFSET(TH!F$1,SMALL(Dong3,ROWS($1:47)),))</f>
        <v/>
      </c>
      <c r="F60" s="194" t="str">
        <f t="shared" ref="F60:F123" ca="1" si="7">B60</f>
        <v/>
      </c>
      <c r="G60" s="196">
        <f ca="1">IF(ROWS($1:47)&gt;COUNT(Dong3),0,IF(OFFSET(TH!K$1,SMALL(Dong3,ROWS($1:47)),)&lt;&gt;0,OFFSET(TH!K$1,SMALL(Dong3,ROWS($1:47)),),0))</f>
        <v>0</v>
      </c>
      <c r="H60" s="196">
        <f ca="1">IF(ROWS($1:47)&gt;COUNT(Dong3),0,IF(OFFSET(TH!M$1,SMALL(Dong3,ROWS($1:47)),)&lt;&gt;0,OFFSET(TH!M$1,SMALL(Dong3,ROWS($1:47)),),0))</f>
        <v>0</v>
      </c>
      <c r="I60" s="90">
        <f t="shared" ref="I60:I123" ca="1" si="8">IF(E60&lt;&gt;"",I59+G60-H60,0)</f>
        <v>0</v>
      </c>
      <c r="J60" s="93"/>
      <c r="K60" s="181"/>
    </row>
    <row r="61" spans="1:11" ht="16.5" customHeight="1">
      <c r="A61" s="92" t="str">
        <f t="shared" ca="1" si="6"/>
        <v/>
      </c>
      <c r="B61" s="194" t="str">
        <f ca="1">IF(ROWS($1:48)&gt;COUNT(Dong3),"",OFFSET(TH!E$1,SMALL(Dong3,ROWS($1:48)),))</f>
        <v/>
      </c>
      <c r="C61" s="194" t="str">
        <f ca="1">IF(ROWS($1:48)&gt;COUNT(Dong3),"",IF(LEFT((OFFSET(TH!D$1,SMALL(Dong3,ROWS($1:48)),)),1)&lt;&gt;"N","",(OFFSET(TH!D$1,SMALL(Dong3,ROWS($1:48)),)&amp;"/"&amp;OFFSET(TH!C$1,SMALL(Dong3,ROWS($1:48)),))))</f>
        <v/>
      </c>
      <c r="D61" s="194" t="str">
        <f ca="1">IF(ROWS($1:48)&gt;COUNT(Dong3),"",IF(LEFT((OFFSET(TH!D$1,SMALL(Dong3,ROWS($1:48)),)),1)&lt;&gt;"X","",(OFFSET(TH!D$1,SMALL(Dong3,ROWS($1:48)),)&amp;"/"&amp;OFFSET(TH!C$1,SMALL(Dong3,ROWS($1:48)),))))</f>
        <v/>
      </c>
      <c r="E61" s="195" t="str">
        <f ca="1">IF(ROWS($1:48)&gt;COUNT(Dong3),"",OFFSET(TH!F$1,SMALL(Dong3,ROWS($1:48)),))</f>
        <v/>
      </c>
      <c r="F61" s="194" t="str">
        <f t="shared" ca="1" si="7"/>
        <v/>
      </c>
      <c r="G61" s="196">
        <f ca="1">IF(ROWS($1:48)&gt;COUNT(Dong3),0,IF(OFFSET(TH!K$1,SMALL(Dong3,ROWS($1:48)),)&lt;&gt;0,OFFSET(TH!K$1,SMALL(Dong3,ROWS($1:48)),),0))</f>
        <v>0</v>
      </c>
      <c r="H61" s="196">
        <f ca="1">IF(ROWS($1:48)&gt;COUNT(Dong3),0,IF(OFFSET(TH!M$1,SMALL(Dong3,ROWS($1:48)),)&lt;&gt;0,OFFSET(TH!M$1,SMALL(Dong3,ROWS($1:48)),),0))</f>
        <v>0</v>
      </c>
      <c r="I61" s="90">
        <f t="shared" ca="1" si="8"/>
        <v>0</v>
      </c>
      <c r="J61" s="93"/>
      <c r="K61" s="181"/>
    </row>
    <row r="62" spans="1:11" ht="16.5" customHeight="1">
      <c r="A62" s="92" t="str">
        <f t="shared" ca="1" si="6"/>
        <v/>
      </c>
      <c r="B62" s="194" t="str">
        <f ca="1">IF(ROWS($1:49)&gt;COUNT(Dong3),"",OFFSET(TH!E$1,SMALL(Dong3,ROWS($1:49)),))</f>
        <v/>
      </c>
      <c r="C62" s="194" t="str">
        <f ca="1">IF(ROWS($1:49)&gt;COUNT(Dong3),"",IF(LEFT((OFFSET(TH!D$1,SMALL(Dong3,ROWS($1:49)),)),1)&lt;&gt;"N","",(OFFSET(TH!D$1,SMALL(Dong3,ROWS($1:49)),)&amp;"/"&amp;OFFSET(TH!C$1,SMALL(Dong3,ROWS($1:49)),))))</f>
        <v/>
      </c>
      <c r="D62" s="194" t="str">
        <f ca="1">IF(ROWS($1:49)&gt;COUNT(Dong3),"",IF(LEFT((OFFSET(TH!D$1,SMALL(Dong3,ROWS($1:49)),)),1)&lt;&gt;"X","",(OFFSET(TH!D$1,SMALL(Dong3,ROWS($1:49)),)&amp;"/"&amp;OFFSET(TH!C$1,SMALL(Dong3,ROWS($1:49)),))))</f>
        <v/>
      </c>
      <c r="E62" s="195" t="str">
        <f ca="1">IF(ROWS($1:49)&gt;COUNT(Dong3),"",OFFSET(TH!F$1,SMALL(Dong3,ROWS($1:49)),))</f>
        <v/>
      </c>
      <c r="F62" s="194" t="str">
        <f t="shared" ca="1" si="7"/>
        <v/>
      </c>
      <c r="G62" s="196">
        <f ca="1">IF(ROWS($1:49)&gt;COUNT(Dong3),0,IF(OFFSET(TH!K$1,SMALL(Dong3,ROWS($1:49)),)&lt;&gt;0,OFFSET(TH!K$1,SMALL(Dong3,ROWS($1:49)),),0))</f>
        <v>0</v>
      </c>
      <c r="H62" s="196">
        <f ca="1">IF(ROWS($1:49)&gt;COUNT(Dong3),0,IF(OFFSET(TH!M$1,SMALL(Dong3,ROWS($1:49)),)&lt;&gt;0,OFFSET(TH!M$1,SMALL(Dong3,ROWS($1:49)),),0))</f>
        <v>0</v>
      </c>
      <c r="I62" s="90">
        <f t="shared" ca="1" si="8"/>
        <v>0</v>
      </c>
      <c r="J62" s="93"/>
      <c r="K62" s="181"/>
    </row>
    <row r="63" spans="1:11" ht="16.5" customHeight="1">
      <c r="A63" s="92" t="str">
        <f t="shared" ca="1" si="6"/>
        <v/>
      </c>
      <c r="B63" s="194" t="str">
        <f ca="1">IF(ROWS($1:50)&gt;COUNT(Dong3),"",OFFSET(TH!E$1,SMALL(Dong3,ROWS($1:50)),))</f>
        <v/>
      </c>
      <c r="C63" s="194" t="str">
        <f ca="1">IF(ROWS($1:50)&gt;COUNT(Dong3),"",IF(LEFT((OFFSET(TH!D$1,SMALL(Dong3,ROWS($1:50)),)),1)&lt;&gt;"N","",(OFFSET(TH!D$1,SMALL(Dong3,ROWS($1:50)),)&amp;"/"&amp;OFFSET(TH!C$1,SMALL(Dong3,ROWS($1:50)),))))</f>
        <v/>
      </c>
      <c r="D63" s="194" t="str">
        <f ca="1">IF(ROWS($1:50)&gt;COUNT(Dong3),"",IF(LEFT((OFFSET(TH!D$1,SMALL(Dong3,ROWS($1:50)),)),1)&lt;&gt;"X","",(OFFSET(TH!D$1,SMALL(Dong3,ROWS($1:50)),)&amp;"/"&amp;OFFSET(TH!C$1,SMALL(Dong3,ROWS($1:50)),))))</f>
        <v/>
      </c>
      <c r="E63" s="195" t="str">
        <f ca="1">IF(ROWS($1:50)&gt;COUNT(Dong3),"",OFFSET(TH!F$1,SMALL(Dong3,ROWS($1:50)),))</f>
        <v/>
      </c>
      <c r="F63" s="194" t="str">
        <f t="shared" ca="1" si="7"/>
        <v/>
      </c>
      <c r="G63" s="196">
        <f ca="1">IF(ROWS($1:50)&gt;COUNT(Dong3),0,IF(OFFSET(TH!K$1,SMALL(Dong3,ROWS($1:50)),)&lt;&gt;0,OFFSET(TH!K$1,SMALL(Dong3,ROWS($1:50)),),0))</f>
        <v>0</v>
      </c>
      <c r="H63" s="196">
        <f ca="1">IF(ROWS($1:50)&gt;COUNT(Dong3),0,IF(OFFSET(TH!M$1,SMALL(Dong3,ROWS($1:50)),)&lt;&gt;0,OFFSET(TH!M$1,SMALL(Dong3,ROWS($1:50)),),0))</f>
        <v>0</v>
      </c>
      <c r="I63" s="90">
        <f t="shared" ca="1" si="8"/>
        <v>0</v>
      </c>
      <c r="J63" s="93"/>
      <c r="K63" s="181"/>
    </row>
    <row r="64" spans="1:11" ht="16.5" customHeight="1">
      <c r="A64" s="92" t="str">
        <f t="shared" ca="1" si="6"/>
        <v/>
      </c>
      <c r="B64" s="194" t="str">
        <f ca="1">IF(ROWS($1:51)&gt;COUNT(Dong3),"",OFFSET(TH!E$1,SMALL(Dong3,ROWS($1:51)),))</f>
        <v/>
      </c>
      <c r="C64" s="194" t="str">
        <f ca="1">IF(ROWS($1:51)&gt;COUNT(Dong3),"",IF(LEFT((OFFSET(TH!D$1,SMALL(Dong3,ROWS($1:51)),)),1)&lt;&gt;"N","",(OFFSET(TH!D$1,SMALL(Dong3,ROWS($1:51)),)&amp;"/"&amp;OFFSET(TH!C$1,SMALL(Dong3,ROWS($1:51)),))))</f>
        <v/>
      </c>
      <c r="D64" s="194" t="str">
        <f ca="1">IF(ROWS($1:51)&gt;COUNT(Dong3),"",IF(LEFT((OFFSET(TH!D$1,SMALL(Dong3,ROWS($1:51)),)),1)&lt;&gt;"X","",(OFFSET(TH!D$1,SMALL(Dong3,ROWS($1:51)),)&amp;"/"&amp;OFFSET(TH!C$1,SMALL(Dong3,ROWS($1:51)),))))</f>
        <v/>
      </c>
      <c r="E64" s="195" t="str">
        <f ca="1">IF(ROWS($1:51)&gt;COUNT(Dong3),"",OFFSET(TH!F$1,SMALL(Dong3,ROWS($1:51)),))</f>
        <v/>
      </c>
      <c r="F64" s="194" t="str">
        <f t="shared" ca="1" si="7"/>
        <v/>
      </c>
      <c r="G64" s="196">
        <f ca="1">IF(ROWS($1:51)&gt;COUNT(Dong3),0,IF(OFFSET(TH!K$1,SMALL(Dong3,ROWS($1:51)),)&lt;&gt;0,OFFSET(TH!K$1,SMALL(Dong3,ROWS($1:51)),),0))</f>
        <v>0</v>
      </c>
      <c r="H64" s="196">
        <f ca="1">IF(ROWS($1:51)&gt;COUNT(Dong3),0,IF(OFFSET(TH!M$1,SMALL(Dong3,ROWS($1:51)),)&lt;&gt;0,OFFSET(TH!M$1,SMALL(Dong3,ROWS($1:51)),),0))</f>
        <v>0</v>
      </c>
      <c r="I64" s="90">
        <f t="shared" ca="1" si="8"/>
        <v>0</v>
      </c>
      <c r="J64" s="93"/>
      <c r="K64" s="181"/>
    </row>
    <row r="65" spans="1:11" ht="16.5" customHeight="1">
      <c r="A65" s="92" t="str">
        <f t="shared" ca="1" si="6"/>
        <v/>
      </c>
      <c r="B65" s="194" t="str">
        <f ca="1">IF(ROWS($1:52)&gt;COUNT(Dong3),"",OFFSET(TH!E$1,SMALL(Dong3,ROWS($1:52)),))</f>
        <v/>
      </c>
      <c r="C65" s="194" t="str">
        <f ca="1">IF(ROWS($1:52)&gt;COUNT(Dong3),"",IF(LEFT((OFFSET(TH!D$1,SMALL(Dong3,ROWS($1:52)),)),1)&lt;&gt;"N","",(OFFSET(TH!D$1,SMALL(Dong3,ROWS($1:52)),)&amp;"/"&amp;OFFSET(TH!C$1,SMALL(Dong3,ROWS($1:52)),))))</f>
        <v/>
      </c>
      <c r="D65" s="194" t="str">
        <f ca="1">IF(ROWS($1:52)&gt;COUNT(Dong3),"",IF(LEFT((OFFSET(TH!D$1,SMALL(Dong3,ROWS($1:52)),)),1)&lt;&gt;"X","",(OFFSET(TH!D$1,SMALL(Dong3,ROWS($1:52)),)&amp;"/"&amp;OFFSET(TH!C$1,SMALL(Dong3,ROWS($1:52)),))))</f>
        <v/>
      </c>
      <c r="E65" s="195" t="str">
        <f ca="1">IF(ROWS($1:52)&gt;COUNT(Dong3),"",OFFSET(TH!F$1,SMALL(Dong3,ROWS($1:52)),))</f>
        <v/>
      </c>
      <c r="F65" s="194" t="str">
        <f t="shared" ca="1" si="7"/>
        <v/>
      </c>
      <c r="G65" s="196">
        <f ca="1">IF(ROWS($1:52)&gt;COUNT(Dong3),0,IF(OFFSET(TH!K$1,SMALL(Dong3,ROWS($1:52)),)&lt;&gt;0,OFFSET(TH!K$1,SMALL(Dong3,ROWS($1:52)),),0))</f>
        <v>0</v>
      </c>
      <c r="H65" s="196">
        <f ca="1">IF(ROWS($1:52)&gt;COUNT(Dong3),0,IF(OFFSET(TH!M$1,SMALL(Dong3,ROWS($1:52)),)&lt;&gt;0,OFFSET(TH!M$1,SMALL(Dong3,ROWS($1:52)),),0))</f>
        <v>0</v>
      </c>
      <c r="I65" s="90">
        <f t="shared" ca="1" si="8"/>
        <v>0</v>
      </c>
      <c r="J65" s="93"/>
      <c r="K65" s="181"/>
    </row>
    <row r="66" spans="1:11" ht="16.5" customHeight="1">
      <c r="A66" s="92" t="str">
        <f t="shared" ca="1" si="6"/>
        <v/>
      </c>
      <c r="B66" s="194" t="str">
        <f ca="1">IF(ROWS($1:53)&gt;COUNT(Dong3),"",OFFSET(TH!E$1,SMALL(Dong3,ROWS($1:53)),))</f>
        <v/>
      </c>
      <c r="C66" s="194" t="str">
        <f ca="1">IF(ROWS($1:53)&gt;COUNT(Dong3),"",IF(LEFT((OFFSET(TH!D$1,SMALL(Dong3,ROWS($1:53)),)),1)&lt;&gt;"N","",(OFFSET(TH!D$1,SMALL(Dong3,ROWS($1:53)),)&amp;"/"&amp;OFFSET(TH!C$1,SMALL(Dong3,ROWS($1:53)),))))</f>
        <v/>
      </c>
      <c r="D66" s="194" t="str">
        <f ca="1">IF(ROWS($1:53)&gt;COUNT(Dong3),"",IF(LEFT((OFFSET(TH!D$1,SMALL(Dong3,ROWS($1:53)),)),1)&lt;&gt;"X","",(OFFSET(TH!D$1,SMALL(Dong3,ROWS($1:53)),)&amp;"/"&amp;OFFSET(TH!C$1,SMALL(Dong3,ROWS($1:53)),))))</f>
        <v/>
      </c>
      <c r="E66" s="195" t="str">
        <f ca="1">IF(ROWS($1:53)&gt;COUNT(Dong3),"",OFFSET(TH!F$1,SMALL(Dong3,ROWS($1:53)),))</f>
        <v/>
      </c>
      <c r="F66" s="194" t="str">
        <f t="shared" ca="1" si="7"/>
        <v/>
      </c>
      <c r="G66" s="196">
        <f ca="1">IF(ROWS($1:53)&gt;COUNT(Dong3),0,IF(OFFSET(TH!K$1,SMALL(Dong3,ROWS($1:53)),)&lt;&gt;0,OFFSET(TH!K$1,SMALL(Dong3,ROWS($1:53)),),0))</f>
        <v>0</v>
      </c>
      <c r="H66" s="196">
        <f ca="1">IF(ROWS($1:53)&gt;COUNT(Dong3),0,IF(OFFSET(TH!M$1,SMALL(Dong3,ROWS($1:53)),)&lt;&gt;0,OFFSET(TH!M$1,SMALL(Dong3,ROWS($1:53)),),0))</f>
        <v>0</v>
      </c>
      <c r="I66" s="90">
        <f t="shared" ca="1" si="8"/>
        <v>0</v>
      </c>
      <c r="J66" s="93"/>
      <c r="K66" s="181"/>
    </row>
    <row r="67" spans="1:11" ht="16.5" customHeight="1">
      <c r="A67" s="92" t="str">
        <f t="shared" ca="1" si="6"/>
        <v/>
      </c>
      <c r="B67" s="194" t="str">
        <f ca="1">IF(ROWS($1:54)&gt;COUNT(Dong3),"",OFFSET(TH!E$1,SMALL(Dong3,ROWS($1:54)),))</f>
        <v/>
      </c>
      <c r="C67" s="194" t="str">
        <f ca="1">IF(ROWS($1:54)&gt;COUNT(Dong3),"",IF(LEFT((OFFSET(TH!D$1,SMALL(Dong3,ROWS($1:54)),)),1)&lt;&gt;"N","",(OFFSET(TH!D$1,SMALL(Dong3,ROWS($1:54)),)&amp;"/"&amp;OFFSET(TH!C$1,SMALL(Dong3,ROWS($1:54)),))))</f>
        <v/>
      </c>
      <c r="D67" s="194" t="str">
        <f ca="1">IF(ROWS($1:54)&gt;COUNT(Dong3),"",IF(LEFT((OFFSET(TH!D$1,SMALL(Dong3,ROWS($1:54)),)),1)&lt;&gt;"X","",(OFFSET(TH!D$1,SMALL(Dong3,ROWS($1:54)),)&amp;"/"&amp;OFFSET(TH!C$1,SMALL(Dong3,ROWS($1:54)),))))</f>
        <v/>
      </c>
      <c r="E67" s="195" t="str">
        <f ca="1">IF(ROWS($1:54)&gt;COUNT(Dong3),"",OFFSET(TH!F$1,SMALL(Dong3,ROWS($1:54)),))</f>
        <v/>
      </c>
      <c r="F67" s="194" t="str">
        <f t="shared" ca="1" si="7"/>
        <v/>
      </c>
      <c r="G67" s="196">
        <f ca="1">IF(ROWS($1:54)&gt;COUNT(Dong3),0,IF(OFFSET(TH!K$1,SMALL(Dong3,ROWS($1:54)),)&lt;&gt;0,OFFSET(TH!K$1,SMALL(Dong3,ROWS($1:54)),),0))</f>
        <v>0</v>
      </c>
      <c r="H67" s="196">
        <f ca="1">IF(ROWS($1:54)&gt;COUNT(Dong3),0,IF(OFFSET(TH!M$1,SMALL(Dong3,ROWS($1:54)),)&lt;&gt;0,OFFSET(TH!M$1,SMALL(Dong3,ROWS($1:54)),),0))</f>
        <v>0</v>
      </c>
      <c r="I67" s="90">
        <f t="shared" ca="1" si="8"/>
        <v>0</v>
      </c>
      <c r="J67" s="93"/>
      <c r="K67" s="181"/>
    </row>
    <row r="68" spans="1:11" ht="16.5" customHeight="1">
      <c r="A68" s="92" t="str">
        <f t="shared" ca="1" si="6"/>
        <v/>
      </c>
      <c r="B68" s="194" t="str">
        <f ca="1">IF(ROWS($1:55)&gt;COUNT(Dong3),"",OFFSET(TH!E$1,SMALL(Dong3,ROWS($1:55)),))</f>
        <v/>
      </c>
      <c r="C68" s="194" t="str">
        <f ca="1">IF(ROWS($1:55)&gt;COUNT(Dong3),"",IF(LEFT((OFFSET(TH!D$1,SMALL(Dong3,ROWS($1:55)),)),1)&lt;&gt;"N","",(OFFSET(TH!D$1,SMALL(Dong3,ROWS($1:55)),)&amp;"/"&amp;OFFSET(TH!C$1,SMALL(Dong3,ROWS($1:55)),))))</f>
        <v/>
      </c>
      <c r="D68" s="194" t="str">
        <f ca="1">IF(ROWS($1:55)&gt;COUNT(Dong3),"",IF(LEFT((OFFSET(TH!D$1,SMALL(Dong3,ROWS($1:55)),)),1)&lt;&gt;"X","",(OFFSET(TH!D$1,SMALL(Dong3,ROWS($1:55)),)&amp;"/"&amp;OFFSET(TH!C$1,SMALL(Dong3,ROWS($1:55)),))))</f>
        <v/>
      </c>
      <c r="E68" s="195" t="str">
        <f ca="1">IF(ROWS($1:55)&gt;COUNT(Dong3),"",OFFSET(TH!F$1,SMALL(Dong3,ROWS($1:55)),))</f>
        <v/>
      </c>
      <c r="F68" s="194" t="str">
        <f t="shared" ca="1" si="7"/>
        <v/>
      </c>
      <c r="G68" s="196">
        <f ca="1">IF(ROWS($1:55)&gt;COUNT(Dong3),0,IF(OFFSET(TH!K$1,SMALL(Dong3,ROWS($1:55)),)&lt;&gt;0,OFFSET(TH!K$1,SMALL(Dong3,ROWS($1:55)),),0))</f>
        <v>0</v>
      </c>
      <c r="H68" s="196">
        <f ca="1">IF(ROWS($1:55)&gt;COUNT(Dong3),0,IF(OFFSET(TH!M$1,SMALL(Dong3,ROWS($1:55)),)&lt;&gt;0,OFFSET(TH!M$1,SMALL(Dong3,ROWS($1:55)),),0))</f>
        <v>0</v>
      </c>
      <c r="I68" s="90">
        <f t="shared" ca="1" si="8"/>
        <v>0</v>
      </c>
      <c r="J68" s="93"/>
      <c r="K68" s="181"/>
    </row>
    <row r="69" spans="1:11" ht="16.5" customHeight="1">
      <c r="A69" s="92" t="str">
        <f t="shared" ca="1" si="6"/>
        <v/>
      </c>
      <c r="B69" s="194" t="str">
        <f ca="1">IF(ROWS($1:56)&gt;COUNT(Dong3),"",OFFSET(TH!E$1,SMALL(Dong3,ROWS($1:56)),))</f>
        <v/>
      </c>
      <c r="C69" s="194" t="str">
        <f ca="1">IF(ROWS($1:56)&gt;COUNT(Dong3),"",IF(LEFT((OFFSET(TH!D$1,SMALL(Dong3,ROWS($1:56)),)),1)&lt;&gt;"N","",(OFFSET(TH!D$1,SMALL(Dong3,ROWS($1:56)),)&amp;"/"&amp;OFFSET(TH!C$1,SMALL(Dong3,ROWS($1:56)),))))</f>
        <v/>
      </c>
      <c r="D69" s="194" t="str">
        <f ca="1">IF(ROWS($1:56)&gt;COUNT(Dong3),"",IF(LEFT((OFFSET(TH!D$1,SMALL(Dong3,ROWS($1:56)),)),1)&lt;&gt;"X","",(OFFSET(TH!D$1,SMALL(Dong3,ROWS($1:56)),)&amp;"/"&amp;OFFSET(TH!C$1,SMALL(Dong3,ROWS($1:56)),))))</f>
        <v/>
      </c>
      <c r="E69" s="195" t="str">
        <f ca="1">IF(ROWS($1:56)&gt;COUNT(Dong3),"",OFFSET(TH!F$1,SMALL(Dong3,ROWS($1:56)),))</f>
        <v/>
      </c>
      <c r="F69" s="194" t="str">
        <f t="shared" ca="1" si="7"/>
        <v/>
      </c>
      <c r="G69" s="196">
        <f ca="1">IF(ROWS($1:56)&gt;COUNT(Dong3),0,IF(OFFSET(TH!K$1,SMALL(Dong3,ROWS($1:56)),)&lt;&gt;0,OFFSET(TH!K$1,SMALL(Dong3,ROWS($1:56)),),0))</f>
        <v>0</v>
      </c>
      <c r="H69" s="196">
        <f ca="1">IF(ROWS($1:56)&gt;COUNT(Dong3),0,IF(OFFSET(TH!M$1,SMALL(Dong3,ROWS($1:56)),)&lt;&gt;0,OFFSET(TH!M$1,SMALL(Dong3,ROWS($1:56)),),0))</f>
        <v>0</v>
      </c>
      <c r="I69" s="90">
        <f t="shared" ca="1" si="8"/>
        <v>0</v>
      </c>
      <c r="J69" s="93"/>
      <c r="K69" s="181"/>
    </row>
    <row r="70" spans="1:11" ht="16.5" customHeight="1">
      <c r="A70" s="92" t="str">
        <f t="shared" ca="1" si="6"/>
        <v/>
      </c>
      <c r="B70" s="194" t="str">
        <f ca="1">IF(ROWS($1:57)&gt;COUNT(Dong3),"",OFFSET(TH!E$1,SMALL(Dong3,ROWS($1:57)),))</f>
        <v/>
      </c>
      <c r="C70" s="194" t="str">
        <f ca="1">IF(ROWS($1:57)&gt;COUNT(Dong3),"",IF(LEFT((OFFSET(TH!D$1,SMALL(Dong3,ROWS($1:57)),)),1)&lt;&gt;"N","",(OFFSET(TH!D$1,SMALL(Dong3,ROWS($1:57)),)&amp;"/"&amp;OFFSET(TH!C$1,SMALL(Dong3,ROWS($1:57)),))))</f>
        <v/>
      </c>
      <c r="D70" s="194" t="str">
        <f ca="1">IF(ROWS($1:57)&gt;COUNT(Dong3),"",IF(LEFT((OFFSET(TH!D$1,SMALL(Dong3,ROWS($1:57)),)),1)&lt;&gt;"X","",(OFFSET(TH!D$1,SMALL(Dong3,ROWS($1:57)),)&amp;"/"&amp;OFFSET(TH!C$1,SMALL(Dong3,ROWS($1:57)),))))</f>
        <v/>
      </c>
      <c r="E70" s="195" t="str">
        <f ca="1">IF(ROWS($1:57)&gt;COUNT(Dong3),"",OFFSET(TH!F$1,SMALL(Dong3,ROWS($1:57)),))</f>
        <v/>
      </c>
      <c r="F70" s="194" t="str">
        <f t="shared" ca="1" si="7"/>
        <v/>
      </c>
      <c r="G70" s="196">
        <f ca="1">IF(ROWS($1:57)&gt;COUNT(Dong3),0,IF(OFFSET(TH!K$1,SMALL(Dong3,ROWS($1:57)),)&lt;&gt;0,OFFSET(TH!K$1,SMALL(Dong3,ROWS($1:57)),),0))</f>
        <v>0</v>
      </c>
      <c r="H70" s="196">
        <f ca="1">IF(ROWS($1:57)&gt;COUNT(Dong3),0,IF(OFFSET(TH!M$1,SMALL(Dong3,ROWS($1:57)),)&lt;&gt;0,OFFSET(TH!M$1,SMALL(Dong3,ROWS($1:57)),),0))</f>
        <v>0</v>
      </c>
      <c r="I70" s="90">
        <f t="shared" ca="1" si="8"/>
        <v>0</v>
      </c>
      <c r="J70" s="93"/>
      <c r="K70" s="181"/>
    </row>
    <row r="71" spans="1:11" ht="16.5" customHeight="1">
      <c r="A71" s="92" t="str">
        <f t="shared" ca="1" si="6"/>
        <v/>
      </c>
      <c r="B71" s="194" t="str">
        <f ca="1">IF(ROWS($1:58)&gt;COUNT(Dong3),"",OFFSET(TH!E$1,SMALL(Dong3,ROWS($1:58)),))</f>
        <v/>
      </c>
      <c r="C71" s="194" t="str">
        <f ca="1">IF(ROWS($1:58)&gt;COUNT(Dong3),"",IF(LEFT((OFFSET(TH!D$1,SMALL(Dong3,ROWS($1:58)),)),1)&lt;&gt;"N","",(OFFSET(TH!D$1,SMALL(Dong3,ROWS($1:58)),)&amp;"/"&amp;OFFSET(TH!C$1,SMALL(Dong3,ROWS($1:58)),))))</f>
        <v/>
      </c>
      <c r="D71" s="194" t="str">
        <f ca="1">IF(ROWS($1:58)&gt;COUNT(Dong3),"",IF(LEFT((OFFSET(TH!D$1,SMALL(Dong3,ROWS($1:58)),)),1)&lt;&gt;"X","",(OFFSET(TH!D$1,SMALL(Dong3,ROWS($1:58)),)&amp;"/"&amp;OFFSET(TH!C$1,SMALL(Dong3,ROWS($1:58)),))))</f>
        <v/>
      </c>
      <c r="E71" s="195" t="str">
        <f ca="1">IF(ROWS($1:58)&gt;COUNT(Dong3),"",OFFSET(TH!F$1,SMALL(Dong3,ROWS($1:58)),))</f>
        <v/>
      </c>
      <c r="F71" s="194" t="str">
        <f t="shared" ca="1" si="7"/>
        <v/>
      </c>
      <c r="G71" s="196">
        <f ca="1">IF(ROWS($1:58)&gt;COUNT(Dong3),0,IF(OFFSET(TH!K$1,SMALL(Dong3,ROWS($1:58)),)&lt;&gt;0,OFFSET(TH!K$1,SMALL(Dong3,ROWS($1:58)),),0))</f>
        <v>0</v>
      </c>
      <c r="H71" s="196">
        <f ca="1">IF(ROWS($1:58)&gt;COUNT(Dong3),0,IF(OFFSET(TH!M$1,SMALL(Dong3,ROWS($1:58)),)&lt;&gt;0,OFFSET(TH!M$1,SMALL(Dong3,ROWS($1:58)),),0))</f>
        <v>0</v>
      </c>
      <c r="I71" s="90">
        <f t="shared" ca="1" si="8"/>
        <v>0</v>
      </c>
      <c r="J71" s="93"/>
      <c r="K71" s="181"/>
    </row>
    <row r="72" spans="1:11" ht="16.5" customHeight="1">
      <c r="A72" s="92" t="str">
        <f t="shared" ca="1" si="6"/>
        <v/>
      </c>
      <c r="B72" s="194" t="str">
        <f ca="1">IF(ROWS($1:59)&gt;COUNT(Dong3),"",OFFSET(TH!E$1,SMALL(Dong3,ROWS($1:59)),))</f>
        <v/>
      </c>
      <c r="C72" s="194" t="str">
        <f ca="1">IF(ROWS($1:59)&gt;COUNT(Dong3),"",IF(LEFT((OFFSET(TH!D$1,SMALL(Dong3,ROWS($1:59)),)),1)&lt;&gt;"N","",(OFFSET(TH!D$1,SMALL(Dong3,ROWS($1:59)),)&amp;"/"&amp;OFFSET(TH!C$1,SMALL(Dong3,ROWS($1:59)),))))</f>
        <v/>
      </c>
      <c r="D72" s="194" t="str">
        <f ca="1">IF(ROWS($1:59)&gt;COUNT(Dong3),"",IF(LEFT((OFFSET(TH!D$1,SMALL(Dong3,ROWS($1:59)),)),1)&lt;&gt;"X","",(OFFSET(TH!D$1,SMALL(Dong3,ROWS($1:59)),)&amp;"/"&amp;OFFSET(TH!C$1,SMALL(Dong3,ROWS($1:59)),))))</f>
        <v/>
      </c>
      <c r="E72" s="195" t="str">
        <f ca="1">IF(ROWS($1:59)&gt;COUNT(Dong3),"",OFFSET(TH!F$1,SMALL(Dong3,ROWS($1:59)),))</f>
        <v/>
      </c>
      <c r="F72" s="194" t="str">
        <f t="shared" ca="1" si="7"/>
        <v/>
      </c>
      <c r="G72" s="196">
        <f ca="1">IF(ROWS($1:59)&gt;COUNT(Dong3),0,IF(OFFSET(TH!K$1,SMALL(Dong3,ROWS($1:59)),)&lt;&gt;0,OFFSET(TH!K$1,SMALL(Dong3,ROWS($1:59)),),0))</f>
        <v>0</v>
      </c>
      <c r="H72" s="196">
        <f ca="1">IF(ROWS($1:59)&gt;COUNT(Dong3),0,IF(OFFSET(TH!M$1,SMALL(Dong3,ROWS($1:59)),)&lt;&gt;0,OFFSET(TH!M$1,SMALL(Dong3,ROWS($1:59)),),0))</f>
        <v>0</v>
      </c>
      <c r="I72" s="90">
        <f t="shared" ca="1" si="8"/>
        <v>0</v>
      </c>
      <c r="J72" s="93"/>
      <c r="K72" s="181"/>
    </row>
    <row r="73" spans="1:11" ht="16.5" customHeight="1">
      <c r="A73" s="92" t="str">
        <f t="shared" ca="1" si="6"/>
        <v/>
      </c>
      <c r="B73" s="194" t="str">
        <f ca="1">IF(ROWS($1:60)&gt;COUNT(Dong3),"",OFFSET(TH!E$1,SMALL(Dong3,ROWS($1:60)),))</f>
        <v/>
      </c>
      <c r="C73" s="194" t="str">
        <f ca="1">IF(ROWS($1:60)&gt;COUNT(Dong3),"",IF(LEFT((OFFSET(TH!D$1,SMALL(Dong3,ROWS($1:60)),)),1)&lt;&gt;"N","",(OFFSET(TH!D$1,SMALL(Dong3,ROWS($1:60)),)&amp;"/"&amp;OFFSET(TH!C$1,SMALL(Dong3,ROWS($1:60)),))))</f>
        <v/>
      </c>
      <c r="D73" s="194" t="str">
        <f ca="1">IF(ROWS($1:60)&gt;COUNT(Dong3),"",IF(LEFT((OFFSET(TH!D$1,SMALL(Dong3,ROWS($1:60)),)),1)&lt;&gt;"X","",(OFFSET(TH!D$1,SMALL(Dong3,ROWS($1:60)),)&amp;"/"&amp;OFFSET(TH!C$1,SMALL(Dong3,ROWS($1:60)),))))</f>
        <v/>
      </c>
      <c r="E73" s="195" t="str">
        <f ca="1">IF(ROWS($1:60)&gt;COUNT(Dong3),"",OFFSET(TH!F$1,SMALL(Dong3,ROWS($1:60)),))</f>
        <v/>
      </c>
      <c r="F73" s="194" t="str">
        <f t="shared" ca="1" si="7"/>
        <v/>
      </c>
      <c r="G73" s="196">
        <f ca="1">IF(ROWS($1:60)&gt;COUNT(Dong3),0,IF(OFFSET(TH!K$1,SMALL(Dong3,ROWS($1:60)),)&lt;&gt;0,OFFSET(TH!K$1,SMALL(Dong3,ROWS($1:60)),),0))</f>
        <v>0</v>
      </c>
      <c r="H73" s="196">
        <f ca="1">IF(ROWS($1:60)&gt;COUNT(Dong3),0,IF(OFFSET(TH!M$1,SMALL(Dong3,ROWS($1:60)),)&lt;&gt;0,OFFSET(TH!M$1,SMALL(Dong3,ROWS($1:60)),),0))</f>
        <v>0</v>
      </c>
      <c r="I73" s="90">
        <f t="shared" ca="1" si="8"/>
        <v>0</v>
      </c>
      <c r="J73" s="93"/>
      <c r="K73" s="181"/>
    </row>
    <row r="74" spans="1:11" ht="16.5" customHeight="1">
      <c r="A74" s="92" t="str">
        <f t="shared" ca="1" si="6"/>
        <v/>
      </c>
      <c r="B74" s="194" t="str">
        <f ca="1">IF(ROWS($1:61)&gt;COUNT(Dong3),"",OFFSET(TH!E$1,SMALL(Dong3,ROWS($1:61)),))</f>
        <v/>
      </c>
      <c r="C74" s="194" t="str">
        <f ca="1">IF(ROWS($1:61)&gt;COUNT(Dong3),"",IF(LEFT((OFFSET(TH!D$1,SMALL(Dong3,ROWS($1:61)),)),1)&lt;&gt;"N","",(OFFSET(TH!D$1,SMALL(Dong3,ROWS($1:61)),)&amp;"/"&amp;OFFSET(TH!C$1,SMALL(Dong3,ROWS($1:61)),))))</f>
        <v/>
      </c>
      <c r="D74" s="194" t="str">
        <f ca="1">IF(ROWS($1:61)&gt;COUNT(Dong3),"",IF(LEFT((OFFSET(TH!D$1,SMALL(Dong3,ROWS($1:61)),)),1)&lt;&gt;"X","",(OFFSET(TH!D$1,SMALL(Dong3,ROWS($1:61)),)&amp;"/"&amp;OFFSET(TH!C$1,SMALL(Dong3,ROWS($1:61)),))))</f>
        <v/>
      </c>
      <c r="E74" s="195" t="str">
        <f ca="1">IF(ROWS($1:61)&gt;COUNT(Dong3),"",OFFSET(TH!F$1,SMALL(Dong3,ROWS($1:61)),))</f>
        <v/>
      </c>
      <c r="F74" s="194" t="str">
        <f t="shared" ca="1" si="7"/>
        <v/>
      </c>
      <c r="G74" s="196">
        <f ca="1">IF(ROWS($1:61)&gt;COUNT(Dong3),0,IF(OFFSET(TH!K$1,SMALL(Dong3,ROWS($1:61)),)&lt;&gt;0,OFFSET(TH!K$1,SMALL(Dong3,ROWS($1:61)),),0))</f>
        <v>0</v>
      </c>
      <c r="H74" s="196">
        <f ca="1">IF(ROWS($1:61)&gt;COUNT(Dong3),0,IF(OFFSET(TH!M$1,SMALL(Dong3,ROWS($1:61)),)&lt;&gt;0,OFFSET(TH!M$1,SMALL(Dong3,ROWS($1:61)),),0))</f>
        <v>0</v>
      </c>
      <c r="I74" s="90">
        <f t="shared" ca="1" si="8"/>
        <v>0</v>
      </c>
      <c r="J74" s="93"/>
      <c r="K74" s="181"/>
    </row>
    <row r="75" spans="1:11" ht="16.5" customHeight="1">
      <c r="A75" s="92" t="str">
        <f t="shared" ca="1" si="6"/>
        <v/>
      </c>
      <c r="B75" s="194" t="str">
        <f ca="1">IF(ROWS($1:62)&gt;COUNT(Dong3),"",OFFSET(TH!E$1,SMALL(Dong3,ROWS($1:62)),))</f>
        <v/>
      </c>
      <c r="C75" s="194" t="str">
        <f ca="1">IF(ROWS($1:62)&gt;COUNT(Dong3),"",IF(LEFT((OFFSET(TH!D$1,SMALL(Dong3,ROWS($1:62)),)),1)&lt;&gt;"N","",(OFFSET(TH!D$1,SMALL(Dong3,ROWS($1:62)),)&amp;"/"&amp;OFFSET(TH!C$1,SMALL(Dong3,ROWS($1:62)),))))</f>
        <v/>
      </c>
      <c r="D75" s="194" t="str">
        <f ca="1">IF(ROWS($1:62)&gt;COUNT(Dong3),"",IF(LEFT((OFFSET(TH!D$1,SMALL(Dong3,ROWS($1:62)),)),1)&lt;&gt;"X","",(OFFSET(TH!D$1,SMALL(Dong3,ROWS($1:62)),)&amp;"/"&amp;OFFSET(TH!C$1,SMALL(Dong3,ROWS($1:62)),))))</f>
        <v/>
      </c>
      <c r="E75" s="195" t="str">
        <f ca="1">IF(ROWS($1:62)&gt;COUNT(Dong3),"",OFFSET(TH!F$1,SMALL(Dong3,ROWS($1:62)),))</f>
        <v/>
      </c>
      <c r="F75" s="194" t="str">
        <f t="shared" ca="1" si="7"/>
        <v/>
      </c>
      <c r="G75" s="196">
        <f ca="1">IF(ROWS($1:62)&gt;COUNT(Dong3),0,IF(OFFSET(TH!K$1,SMALL(Dong3,ROWS($1:62)),)&lt;&gt;0,OFFSET(TH!K$1,SMALL(Dong3,ROWS($1:62)),),0))</f>
        <v>0</v>
      </c>
      <c r="H75" s="196">
        <f ca="1">IF(ROWS($1:62)&gt;COUNT(Dong3),0,IF(OFFSET(TH!M$1,SMALL(Dong3,ROWS($1:62)),)&lt;&gt;0,OFFSET(TH!M$1,SMALL(Dong3,ROWS($1:62)),),0))</f>
        <v>0</v>
      </c>
      <c r="I75" s="90">
        <f t="shared" ca="1" si="8"/>
        <v>0</v>
      </c>
      <c r="J75" s="93"/>
      <c r="K75" s="181"/>
    </row>
    <row r="76" spans="1:11" ht="16.5" customHeight="1">
      <c r="A76" s="92" t="str">
        <f t="shared" ca="1" si="6"/>
        <v/>
      </c>
      <c r="B76" s="194" t="str">
        <f ca="1">IF(ROWS($1:63)&gt;COUNT(Dong3),"",OFFSET(TH!E$1,SMALL(Dong3,ROWS($1:63)),))</f>
        <v/>
      </c>
      <c r="C76" s="194" t="str">
        <f ca="1">IF(ROWS($1:63)&gt;COUNT(Dong3),"",IF(LEFT((OFFSET(TH!D$1,SMALL(Dong3,ROWS($1:63)),)),1)&lt;&gt;"N","",(OFFSET(TH!D$1,SMALL(Dong3,ROWS($1:63)),)&amp;"/"&amp;OFFSET(TH!C$1,SMALL(Dong3,ROWS($1:63)),))))</f>
        <v/>
      </c>
      <c r="D76" s="194" t="str">
        <f ca="1">IF(ROWS($1:63)&gt;COUNT(Dong3),"",IF(LEFT((OFFSET(TH!D$1,SMALL(Dong3,ROWS($1:63)),)),1)&lt;&gt;"X","",(OFFSET(TH!D$1,SMALL(Dong3,ROWS($1:63)),)&amp;"/"&amp;OFFSET(TH!C$1,SMALL(Dong3,ROWS($1:63)),))))</f>
        <v/>
      </c>
      <c r="E76" s="195" t="str">
        <f ca="1">IF(ROWS($1:63)&gt;COUNT(Dong3),"",OFFSET(TH!F$1,SMALL(Dong3,ROWS($1:63)),))</f>
        <v/>
      </c>
      <c r="F76" s="194" t="str">
        <f t="shared" ca="1" si="7"/>
        <v/>
      </c>
      <c r="G76" s="196">
        <f ca="1">IF(ROWS($1:63)&gt;COUNT(Dong3),0,IF(OFFSET(TH!K$1,SMALL(Dong3,ROWS($1:63)),)&lt;&gt;0,OFFSET(TH!K$1,SMALL(Dong3,ROWS($1:63)),),0))</f>
        <v>0</v>
      </c>
      <c r="H76" s="196">
        <f ca="1">IF(ROWS($1:63)&gt;COUNT(Dong3),0,IF(OFFSET(TH!M$1,SMALL(Dong3,ROWS($1:63)),)&lt;&gt;0,OFFSET(TH!M$1,SMALL(Dong3,ROWS($1:63)),),0))</f>
        <v>0</v>
      </c>
      <c r="I76" s="90">
        <f t="shared" ca="1" si="8"/>
        <v>0</v>
      </c>
      <c r="J76" s="93"/>
      <c r="K76" s="181"/>
    </row>
    <row r="77" spans="1:11" ht="16.5" customHeight="1">
      <c r="A77" s="92" t="str">
        <f t="shared" ca="1" si="6"/>
        <v/>
      </c>
      <c r="B77" s="194" t="str">
        <f ca="1">IF(ROWS($1:64)&gt;COUNT(Dong3),"",OFFSET(TH!E$1,SMALL(Dong3,ROWS($1:64)),))</f>
        <v/>
      </c>
      <c r="C77" s="194" t="str">
        <f ca="1">IF(ROWS($1:64)&gt;COUNT(Dong3),"",IF(LEFT((OFFSET(TH!D$1,SMALL(Dong3,ROWS($1:64)),)),1)&lt;&gt;"N","",(OFFSET(TH!D$1,SMALL(Dong3,ROWS($1:64)),)&amp;"/"&amp;OFFSET(TH!C$1,SMALL(Dong3,ROWS($1:64)),))))</f>
        <v/>
      </c>
      <c r="D77" s="194" t="str">
        <f ca="1">IF(ROWS($1:64)&gt;COUNT(Dong3),"",IF(LEFT((OFFSET(TH!D$1,SMALL(Dong3,ROWS($1:64)),)),1)&lt;&gt;"X","",(OFFSET(TH!D$1,SMALL(Dong3,ROWS($1:64)),)&amp;"/"&amp;OFFSET(TH!C$1,SMALL(Dong3,ROWS($1:64)),))))</f>
        <v/>
      </c>
      <c r="E77" s="195" t="str">
        <f ca="1">IF(ROWS($1:64)&gt;COUNT(Dong3),"",OFFSET(TH!F$1,SMALL(Dong3,ROWS($1:64)),))</f>
        <v/>
      </c>
      <c r="F77" s="194" t="str">
        <f t="shared" ca="1" si="7"/>
        <v/>
      </c>
      <c r="G77" s="196">
        <f ca="1">IF(ROWS($1:64)&gt;COUNT(Dong3),0,IF(OFFSET(TH!K$1,SMALL(Dong3,ROWS($1:64)),)&lt;&gt;0,OFFSET(TH!K$1,SMALL(Dong3,ROWS($1:64)),),0))</f>
        <v>0</v>
      </c>
      <c r="H77" s="196">
        <f ca="1">IF(ROWS($1:64)&gt;COUNT(Dong3),0,IF(OFFSET(TH!M$1,SMALL(Dong3,ROWS($1:64)),)&lt;&gt;0,OFFSET(TH!M$1,SMALL(Dong3,ROWS($1:64)),),0))</f>
        <v>0</v>
      </c>
      <c r="I77" s="90">
        <f t="shared" ca="1" si="8"/>
        <v>0</v>
      </c>
      <c r="J77" s="93"/>
      <c r="K77" s="181"/>
    </row>
    <row r="78" spans="1:11" ht="16.5" customHeight="1">
      <c r="A78" s="92" t="str">
        <f t="shared" ca="1" si="6"/>
        <v/>
      </c>
      <c r="B78" s="194" t="str">
        <f ca="1">IF(ROWS($1:65)&gt;COUNT(Dong3),"",OFFSET(TH!E$1,SMALL(Dong3,ROWS($1:65)),))</f>
        <v/>
      </c>
      <c r="C78" s="194" t="str">
        <f ca="1">IF(ROWS($1:65)&gt;COUNT(Dong3),"",IF(LEFT((OFFSET(TH!D$1,SMALL(Dong3,ROWS($1:65)),)),1)&lt;&gt;"N","",(OFFSET(TH!D$1,SMALL(Dong3,ROWS($1:65)),)&amp;"/"&amp;OFFSET(TH!C$1,SMALL(Dong3,ROWS($1:65)),))))</f>
        <v/>
      </c>
      <c r="D78" s="194" t="str">
        <f ca="1">IF(ROWS($1:65)&gt;COUNT(Dong3),"",IF(LEFT((OFFSET(TH!D$1,SMALL(Dong3,ROWS($1:65)),)),1)&lt;&gt;"X","",(OFFSET(TH!D$1,SMALL(Dong3,ROWS($1:65)),)&amp;"/"&amp;OFFSET(TH!C$1,SMALL(Dong3,ROWS($1:65)),))))</f>
        <v/>
      </c>
      <c r="E78" s="195" t="str">
        <f ca="1">IF(ROWS($1:65)&gt;COUNT(Dong3),"",OFFSET(TH!F$1,SMALL(Dong3,ROWS($1:65)),))</f>
        <v/>
      </c>
      <c r="F78" s="194" t="str">
        <f t="shared" ca="1" si="7"/>
        <v/>
      </c>
      <c r="G78" s="196">
        <f ca="1">IF(ROWS($1:65)&gt;COUNT(Dong3),0,IF(OFFSET(TH!K$1,SMALL(Dong3,ROWS($1:65)),)&lt;&gt;0,OFFSET(TH!K$1,SMALL(Dong3,ROWS($1:65)),),0))</f>
        <v>0</v>
      </c>
      <c r="H78" s="196">
        <f ca="1">IF(ROWS($1:65)&gt;COUNT(Dong3),0,IF(OFFSET(TH!M$1,SMALL(Dong3,ROWS($1:65)),)&lt;&gt;0,OFFSET(TH!M$1,SMALL(Dong3,ROWS($1:65)),),0))</f>
        <v>0</v>
      </c>
      <c r="I78" s="90">
        <f t="shared" ca="1" si="8"/>
        <v>0</v>
      </c>
      <c r="J78" s="93"/>
      <c r="K78" s="181"/>
    </row>
    <row r="79" spans="1:11" ht="16.5" customHeight="1">
      <c r="A79" s="92" t="str">
        <f t="shared" ca="1" si="6"/>
        <v/>
      </c>
      <c r="B79" s="194" t="str">
        <f ca="1">IF(ROWS($1:66)&gt;COUNT(Dong3),"",OFFSET(TH!E$1,SMALL(Dong3,ROWS($1:66)),))</f>
        <v/>
      </c>
      <c r="C79" s="194" t="str">
        <f ca="1">IF(ROWS($1:66)&gt;COUNT(Dong3),"",IF(LEFT((OFFSET(TH!D$1,SMALL(Dong3,ROWS($1:66)),)),1)&lt;&gt;"N","",(OFFSET(TH!D$1,SMALL(Dong3,ROWS($1:66)),)&amp;"/"&amp;OFFSET(TH!C$1,SMALL(Dong3,ROWS($1:66)),))))</f>
        <v/>
      </c>
      <c r="D79" s="194" t="str">
        <f ca="1">IF(ROWS($1:66)&gt;COUNT(Dong3),"",IF(LEFT((OFFSET(TH!D$1,SMALL(Dong3,ROWS($1:66)),)),1)&lt;&gt;"X","",(OFFSET(TH!D$1,SMALL(Dong3,ROWS($1:66)),)&amp;"/"&amp;OFFSET(TH!C$1,SMALL(Dong3,ROWS($1:66)),))))</f>
        <v/>
      </c>
      <c r="E79" s="195" t="str">
        <f ca="1">IF(ROWS($1:66)&gt;COUNT(Dong3),"",OFFSET(TH!F$1,SMALL(Dong3,ROWS($1:66)),))</f>
        <v/>
      </c>
      <c r="F79" s="194" t="str">
        <f t="shared" ca="1" si="7"/>
        <v/>
      </c>
      <c r="G79" s="196">
        <f ca="1">IF(ROWS($1:66)&gt;COUNT(Dong3),0,IF(OFFSET(TH!K$1,SMALL(Dong3,ROWS($1:66)),)&lt;&gt;0,OFFSET(TH!K$1,SMALL(Dong3,ROWS($1:66)),),0))</f>
        <v>0</v>
      </c>
      <c r="H79" s="196">
        <f ca="1">IF(ROWS($1:66)&gt;COUNT(Dong3),0,IF(OFFSET(TH!M$1,SMALL(Dong3,ROWS($1:66)),)&lt;&gt;0,OFFSET(TH!M$1,SMALL(Dong3,ROWS($1:66)),),0))</f>
        <v>0</v>
      </c>
      <c r="I79" s="90">
        <f t="shared" ca="1" si="8"/>
        <v>0</v>
      </c>
      <c r="J79" s="93"/>
      <c r="K79" s="181"/>
    </row>
    <row r="80" spans="1:11" ht="16.5" customHeight="1">
      <c r="A80" s="92" t="str">
        <f t="shared" ca="1" si="6"/>
        <v/>
      </c>
      <c r="B80" s="194" t="str">
        <f ca="1">IF(ROWS($1:67)&gt;COUNT(Dong3),"",OFFSET(TH!E$1,SMALL(Dong3,ROWS($1:67)),))</f>
        <v/>
      </c>
      <c r="C80" s="194" t="str">
        <f ca="1">IF(ROWS($1:67)&gt;COUNT(Dong3),"",IF(LEFT((OFFSET(TH!D$1,SMALL(Dong3,ROWS($1:67)),)),1)&lt;&gt;"N","",(OFFSET(TH!D$1,SMALL(Dong3,ROWS($1:67)),)&amp;"/"&amp;OFFSET(TH!C$1,SMALL(Dong3,ROWS($1:67)),))))</f>
        <v/>
      </c>
      <c r="D80" s="194" t="str">
        <f ca="1">IF(ROWS($1:67)&gt;COUNT(Dong3),"",IF(LEFT((OFFSET(TH!D$1,SMALL(Dong3,ROWS($1:67)),)),1)&lt;&gt;"X","",(OFFSET(TH!D$1,SMALL(Dong3,ROWS($1:67)),)&amp;"/"&amp;OFFSET(TH!C$1,SMALL(Dong3,ROWS($1:67)),))))</f>
        <v/>
      </c>
      <c r="E80" s="195" t="str">
        <f ca="1">IF(ROWS($1:67)&gt;COUNT(Dong3),"",OFFSET(TH!F$1,SMALL(Dong3,ROWS($1:67)),))</f>
        <v/>
      </c>
      <c r="F80" s="194" t="str">
        <f t="shared" ca="1" si="7"/>
        <v/>
      </c>
      <c r="G80" s="196">
        <f ca="1">IF(ROWS($1:67)&gt;COUNT(Dong3),0,IF(OFFSET(TH!K$1,SMALL(Dong3,ROWS($1:67)),)&lt;&gt;0,OFFSET(TH!K$1,SMALL(Dong3,ROWS($1:67)),),0))</f>
        <v>0</v>
      </c>
      <c r="H80" s="196">
        <f ca="1">IF(ROWS($1:67)&gt;COUNT(Dong3),0,IF(OFFSET(TH!M$1,SMALL(Dong3,ROWS($1:67)),)&lt;&gt;0,OFFSET(TH!M$1,SMALL(Dong3,ROWS($1:67)),),0))</f>
        <v>0</v>
      </c>
      <c r="I80" s="90">
        <f t="shared" ca="1" si="8"/>
        <v>0</v>
      </c>
      <c r="J80" s="93"/>
      <c r="K80" s="181"/>
    </row>
    <row r="81" spans="1:11" ht="16.5" customHeight="1">
      <c r="A81" s="92" t="str">
        <f t="shared" ca="1" si="6"/>
        <v/>
      </c>
      <c r="B81" s="194" t="str">
        <f ca="1">IF(ROWS($1:68)&gt;COUNT(Dong3),"",OFFSET(TH!E$1,SMALL(Dong3,ROWS($1:68)),))</f>
        <v/>
      </c>
      <c r="C81" s="194" t="str">
        <f ca="1">IF(ROWS($1:68)&gt;COUNT(Dong3),"",IF(LEFT((OFFSET(TH!D$1,SMALL(Dong3,ROWS($1:68)),)),1)&lt;&gt;"N","",(OFFSET(TH!D$1,SMALL(Dong3,ROWS($1:68)),)&amp;"/"&amp;OFFSET(TH!C$1,SMALL(Dong3,ROWS($1:68)),))))</f>
        <v/>
      </c>
      <c r="D81" s="194" t="str">
        <f ca="1">IF(ROWS($1:68)&gt;COUNT(Dong3),"",IF(LEFT((OFFSET(TH!D$1,SMALL(Dong3,ROWS($1:68)),)),1)&lt;&gt;"X","",(OFFSET(TH!D$1,SMALL(Dong3,ROWS($1:68)),)&amp;"/"&amp;OFFSET(TH!C$1,SMALL(Dong3,ROWS($1:68)),))))</f>
        <v/>
      </c>
      <c r="E81" s="195" t="str">
        <f ca="1">IF(ROWS($1:68)&gt;COUNT(Dong3),"",OFFSET(TH!F$1,SMALL(Dong3,ROWS($1:68)),))</f>
        <v/>
      </c>
      <c r="F81" s="194" t="str">
        <f t="shared" ca="1" si="7"/>
        <v/>
      </c>
      <c r="G81" s="196">
        <f ca="1">IF(ROWS($1:68)&gt;COUNT(Dong3),0,IF(OFFSET(TH!K$1,SMALL(Dong3,ROWS($1:68)),)&lt;&gt;0,OFFSET(TH!K$1,SMALL(Dong3,ROWS($1:68)),),0))</f>
        <v>0</v>
      </c>
      <c r="H81" s="196">
        <f ca="1">IF(ROWS($1:68)&gt;COUNT(Dong3),0,IF(OFFSET(TH!M$1,SMALL(Dong3,ROWS($1:68)),)&lt;&gt;0,OFFSET(TH!M$1,SMALL(Dong3,ROWS($1:68)),),0))</f>
        <v>0</v>
      </c>
      <c r="I81" s="90">
        <f t="shared" ca="1" si="8"/>
        <v>0</v>
      </c>
      <c r="J81" s="93"/>
      <c r="K81" s="181"/>
    </row>
    <row r="82" spans="1:11" ht="16.5" customHeight="1">
      <c r="A82" s="92" t="str">
        <f t="shared" ca="1" si="6"/>
        <v/>
      </c>
      <c r="B82" s="194" t="str">
        <f ca="1">IF(ROWS($1:69)&gt;COUNT(Dong3),"",OFFSET(TH!E$1,SMALL(Dong3,ROWS($1:69)),))</f>
        <v/>
      </c>
      <c r="C82" s="194" t="str">
        <f ca="1">IF(ROWS($1:69)&gt;COUNT(Dong3),"",IF(LEFT((OFFSET(TH!D$1,SMALL(Dong3,ROWS($1:69)),)),1)&lt;&gt;"N","",(OFFSET(TH!D$1,SMALL(Dong3,ROWS($1:69)),)&amp;"/"&amp;OFFSET(TH!C$1,SMALL(Dong3,ROWS($1:69)),))))</f>
        <v/>
      </c>
      <c r="D82" s="194" t="str">
        <f ca="1">IF(ROWS($1:69)&gt;COUNT(Dong3),"",IF(LEFT((OFFSET(TH!D$1,SMALL(Dong3,ROWS($1:69)),)),1)&lt;&gt;"X","",(OFFSET(TH!D$1,SMALL(Dong3,ROWS($1:69)),)&amp;"/"&amp;OFFSET(TH!C$1,SMALL(Dong3,ROWS($1:69)),))))</f>
        <v/>
      </c>
      <c r="E82" s="195" t="str">
        <f ca="1">IF(ROWS($1:69)&gt;COUNT(Dong3),"",OFFSET(TH!F$1,SMALL(Dong3,ROWS($1:69)),))</f>
        <v/>
      </c>
      <c r="F82" s="194" t="str">
        <f t="shared" ca="1" si="7"/>
        <v/>
      </c>
      <c r="G82" s="196">
        <f ca="1">IF(ROWS($1:69)&gt;COUNT(Dong3),0,IF(OFFSET(TH!K$1,SMALL(Dong3,ROWS($1:69)),)&lt;&gt;0,OFFSET(TH!K$1,SMALL(Dong3,ROWS($1:69)),),0))</f>
        <v>0</v>
      </c>
      <c r="H82" s="196">
        <f ca="1">IF(ROWS($1:69)&gt;COUNT(Dong3),0,IF(OFFSET(TH!M$1,SMALL(Dong3,ROWS($1:69)),)&lt;&gt;0,OFFSET(TH!M$1,SMALL(Dong3,ROWS($1:69)),),0))</f>
        <v>0</v>
      </c>
      <c r="I82" s="90">
        <f t="shared" ca="1" si="8"/>
        <v>0</v>
      </c>
      <c r="J82" s="93"/>
      <c r="K82" s="181"/>
    </row>
    <row r="83" spans="1:11" ht="16.5" customHeight="1">
      <c r="A83" s="92" t="str">
        <f t="shared" ca="1" si="6"/>
        <v/>
      </c>
      <c r="B83" s="194" t="str">
        <f ca="1">IF(ROWS($1:70)&gt;COUNT(Dong3),"",OFFSET(TH!E$1,SMALL(Dong3,ROWS($1:70)),))</f>
        <v/>
      </c>
      <c r="C83" s="194" t="str">
        <f ca="1">IF(ROWS($1:70)&gt;COUNT(Dong3),"",IF(LEFT((OFFSET(TH!D$1,SMALL(Dong3,ROWS($1:70)),)),1)&lt;&gt;"N","",(OFFSET(TH!D$1,SMALL(Dong3,ROWS($1:70)),)&amp;"/"&amp;OFFSET(TH!C$1,SMALL(Dong3,ROWS($1:70)),))))</f>
        <v/>
      </c>
      <c r="D83" s="194" t="str">
        <f ca="1">IF(ROWS($1:70)&gt;COUNT(Dong3),"",IF(LEFT((OFFSET(TH!D$1,SMALL(Dong3,ROWS($1:70)),)),1)&lt;&gt;"X","",(OFFSET(TH!D$1,SMALL(Dong3,ROWS($1:70)),)&amp;"/"&amp;OFFSET(TH!C$1,SMALL(Dong3,ROWS($1:70)),))))</f>
        <v/>
      </c>
      <c r="E83" s="195" t="str">
        <f ca="1">IF(ROWS($1:70)&gt;COUNT(Dong3),"",OFFSET(TH!F$1,SMALL(Dong3,ROWS($1:70)),))</f>
        <v/>
      </c>
      <c r="F83" s="194" t="str">
        <f t="shared" ca="1" si="7"/>
        <v/>
      </c>
      <c r="G83" s="196">
        <f ca="1">IF(ROWS($1:70)&gt;COUNT(Dong3),0,IF(OFFSET(TH!K$1,SMALL(Dong3,ROWS($1:70)),)&lt;&gt;0,OFFSET(TH!K$1,SMALL(Dong3,ROWS($1:70)),),0))</f>
        <v>0</v>
      </c>
      <c r="H83" s="196">
        <f ca="1">IF(ROWS($1:70)&gt;COUNT(Dong3),0,IF(OFFSET(TH!M$1,SMALL(Dong3,ROWS($1:70)),)&lt;&gt;0,OFFSET(TH!M$1,SMALL(Dong3,ROWS($1:70)),),0))</f>
        <v>0</v>
      </c>
      <c r="I83" s="90">
        <f t="shared" ca="1" si="8"/>
        <v>0</v>
      </c>
      <c r="J83" s="93"/>
      <c r="K83" s="181"/>
    </row>
    <row r="84" spans="1:11" ht="16.5" customHeight="1">
      <c r="A84" s="92" t="str">
        <f t="shared" ca="1" si="6"/>
        <v/>
      </c>
      <c r="B84" s="194" t="str">
        <f ca="1">IF(ROWS($1:71)&gt;COUNT(Dong3),"",OFFSET(TH!E$1,SMALL(Dong3,ROWS($1:71)),))</f>
        <v/>
      </c>
      <c r="C84" s="194" t="str">
        <f ca="1">IF(ROWS($1:71)&gt;COUNT(Dong3),"",IF(LEFT((OFFSET(TH!D$1,SMALL(Dong3,ROWS($1:71)),)),1)&lt;&gt;"N","",(OFFSET(TH!D$1,SMALL(Dong3,ROWS($1:71)),)&amp;"/"&amp;OFFSET(TH!C$1,SMALL(Dong3,ROWS($1:71)),))))</f>
        <v/>
      </c>
      <c r="D84" s="194" t="str">
        <f ca="1">IF(ROWS($1:71)&gt;COUNT(Dong3),"",IF(LEFT((OFFSET(TH!D$1,SMALL(Dong3,ROWS($1:71)),)),1)&lt;&gt;"X","",(OFFSET(TH!D$1,SMALL(Dong3,ROWS($1:71)),)&amp;"/"&amp;OFFSET(TH!C$1,SMALL(Dong3,ROWS($1:71)),))))</f>
        <v/>
      </c>
      <c r="E84" s="195" t="str">
        <f ca="1">IF(ROWS($1:71)&gt;COUNT(Dong3),"",OFFSET(TH!F$1,SMALL(Dong3,ROWS($1:71)),))</f>
        <v/>
      </c>
      <c r="F84" s="194" t="str">
        <f t="shared" ca="1" si="7"/>
        <v/>
      </c>
      <c r="G84" s="196">
        <f ca="1">IF(ROWS($1:71)&gt;COUNT(Dong3),0,IF(OFFSET(TH!K$1,SMALL(Dong3,ROWS($1:71)),)&lt;&gt;0,OFFSET(TH!K$1,SMALL(Dong3,ROWS($1:71)),),0))</f>
        <v>0</v>
      </c>
      <c r="H84" s="196">
        <f ca="1">IF(ROWS($1:71)&gt;COUNT(Dong3),0,IF(OFFSET(TH!M$1,SMALL(Dong3,ROWS($1:71)),)&lt;&gt;0,OFFSET(TH!M$1,SMALL(Dong3,ROWS($1:71)),),0))</f>
        <v>0</v>
      </c>
      <c r="I84" s="90">
        <f t="shared" ca="1" si="8"/>
        <v>0</v>
      </c>
      <c r="J84" s="93"/>
      <c r="K84" s="181"/>
    </row>
    <row r="85" spans="1:11" ht="16.5" customHeight="1">
      <c r="A85" s="92" t="str">
        <f t="shared" ca="1" si="6"/>
        <v/>
      </c>
      <c r="B85" s="194" t="str">
        <f ca="1">IF(ROWS($1:72)&gt;COUNT(Dong3),"",OFFSET(TH!E$1,SMALL(Dong3,ROWS($1:72)),))</f>
        <v/>
      </c>
      <c r="C85" s="194" t="str">
        <f ca="1">IF(ROWS($1:72)&gt;COUNT(Dong3),"",IF(LEFT((OFFSET(TH!D$1,SMALL(Dong3,ROWS($1:72)),)),1)&lt;&gt;"N","",(OFFSET(TH!D$1,SMALL(Dong3,ROWS($1:72)),)&amp;"/"&amp;OFFSET(TH!C$1,SMALL(Dong3,ROWS($1:72)),))))</f>
        <v/>
      </c>
      <c r="D85" s="194" t="str">
        <f ca="1">IF(ROWS($1:72)&gt;COUNT(Dong3),"",IF(LEFT((OFFSET(TH!D$1,SMALL(Dong3,ROWS($1:72)),)),1)&lt;&gt;"X","",(OFFSET(TH!D$1,SMALL(Dong3,ROWS($1:72)),)&amp;"/"&amp;OFFSET(TH!C$1,SMALL(Dong3,ROWS($1:72)),))))</f>
        <v/>
      </c>
      <c r="E85" s="195" t="str">
        <f ca="1">IF(ROWS($1:72)&gt;COUNT(Dong3),"",OFFSET(TH!F$1,SMALL(Dong3,ROWS($1:72)),))</f>
        <v/>
      </c>
      <c r="F85" s="194" t="str">
        <f t="shared" ca="1" si="7"/>
        <v/>
      </c>
      <c r="G85" s="196">
        <f ca="1">IF(ROWS($1:72)&gt;COUNT(Dong3),0,IF(OFFSET(TH!K$1,SMALL(Dong3,ROWS($1:72)),)&lt;&gt;0,OFFSET(TH!K$1,SMALL(Dong3,ROWS($1:72)),),0))</f>
        <v>0</v>
      </c>
      <c r="H85" s="196">
        <f ca="1">IF(ROWS($1:72)&gt;COUNT(Dong3),0,IF(OFFSET(TH!M$1,SMALL(Dong3,ROWS($1:72)),)&lt;&gt;0,OFFSET(TH!M$1,SMALL(Dong3,ROWS($1:72)),),0))</f>
        <v>0</v>
      </c>
      <c r="I85" s="90">
        <f t="shared" ca="1" si="8"/>
        <v>0</v>
      </c>
      <c r="J85" s="93"/>
      <c r="K85" s="181"/>
    </row>
    <row r="86" spans="1:11" ht="16.5" customHeight="1">
      <c r="A86" s="92" t="str">
        <f t="shared" ca="1" si="6"/>
        <v/>
      </c>
      <c r="B86" s="194" t="str">
        <f ca="1">IF(ROWS($1:73)&gt;COUNT(Dong3),"",OFFSET(TH!E$1,SMALL(Dong3,ROWS($1:73)),))</f>
        <v/>
      </c>
      <c r="C86" s="194" t="str">
        <f ca="1">IF(ROWS($1:73)&gt;COUNT(Dong3),"",IF(LEFT((OFFSET(TH!D$1,SMALL(Dong3,ROWS($1:73)),)),1)&lt;&gt;"N","",(OFFSET(TH!D$1,SMALL(Dong3,ROWS($1:73)),)&amp;"/"&amp;OFFSET(TH!C$1,SMALL(Dong3,ROWS($1:73)),))))</f>
        <v/>
      </c>
      <c r="D86" s="194" t="str">
        <f ca="1">IF(ROWS($1:73)&gt;COUNT(Dong3),"",IF(LEFT((OFFSET(TH!D$1,SMALL(Dong3,ROWS($1:73)),)),1)&lt;&gt;"X","",(OFFSET(TH!D$1,SMALL(Dong3,ROWS($1:73)),)&amp;"/"&amp;OFFSET(TH!C$1,SMALL(Dong3,ROWS($1:73)),))))</f>
        <v/>
      </c>
      <c r="E86" s="195" t="str">
        <f ca="1">IF(ROWS($1:73)&gt;COUNT(Dong3),"",OFFSET(TH!F$1,SMALL(Dong3,ROWS($1:73)),))</f>
        <v/>
      </c>
      <c r="F86" s="194" t="str">
        <f t="shared" ca="1" si="7"/>
        <v/>
      </c>
      <c r="G86" s="196">
        <f ca="1">IF(ROWS($1:73)&gt;COUNT(Dong3),0,IF(OFFSET(TH!K$1,SMALL(Dong3,ROWS($1:73)),)&lt;&gt;0,OFFSET(TH!K$1,SMALL(Dong3,ROWS($1:73)),),0))</f>
        <v>0</v>
      </c>
      <c r="H86" s="196">
        <f ca="1">IF(ROWS($1:73)&gt;COUNT(Dong3),0,IF(OFFSET(TH!M$1,SMALL(Dong3,ROWS($1:73)),)&lt;&gt;0,OFFSET(TH!M$1,SMALL(Dong3,ROWS($1:73)),),0))</f>
        <v>0</v>
      </c>
      <c r="I86" s="90">
        <f t="shared" ca="1" si="8"/>
        <v>0</v>
      </c>
      <c r="J86" s="93"/>
      <c r="K86" s="181"/>
    </row>
    <row r="87" spans="1:11" ht="16.5" customHeight="1">
      <c r="A87" s="92" t="str">
        <f t="shared" ca="1" si="6"/>
        <v/>
      </c>
      <c r="B87" s="194" t="str">
        <f ca="1">IF(ROWS($1:74)&gt;COUNT(Dong3),"",OFFSET(TH!E$1,SMALL(Dong3,ROWS($1:74)),))</f>
        <v/>
      </c>
      <c r="C87" s="194" t="str">
        <f ca="1">IF(ROWS($1:74)&gt;COUNT(Dong3),"",IF(LEFT((OFFSET(TH!D$1,SMALL(Dong3,ROWS($1:74)),)),1)&lt;&gt;"N","",(OFFSET(TH!D$1,SMALL(Dong3,ROWS($1:74)),)&amp;"/"&amp;OFFSET(TH!C$1,SMALL(Dong3,ROWS($1:74)),))))</f>
        <v/>
      </c>
      <c r="D87" s="194" t="str">
        <f ca="1">IF(ROWS($1:74)&gt;COUNT(Dong3),"",IF(LEFT((OFFSET(TH!D$1,SMALL(Dong3,ROWS($1:74)),)),1)&lt;&gt;"X","",(OFFSET(TH!D$1,SMALL(Dong3,ROWS($1:74)),)&amp;"/"&amp;OFFSET(TH!C$1,SMALL(Dong3,ROWS($1:74)),))))</f>
        <v/>
      </c>
      <c r="E87" s="195" t="str">
        <f ca="1">IF(ROWS($1:74)&gt;COUNT(Dong3),"",OFFSET(TH!F$1,SMALL(Dong3,ROWS($1:74)),))</f>
        <v/>
      </c>
      <c r="F87" s="194" t="str">
        <f t="shared" ca="1" si="7"/>
        <v/>
      </c>
      <c r="G87" s="196">
        <f ca="1">IF(ROWS($1:74)&gt;COUNT(Dong3),0,IF(OFFSET(TH!K$1,SMALL(Dong3,ROWS($1:74)),)&lt;&gt;0,OFFSET(TH!K$1,SMALL(Dong3,ROWS($1:74)),),0))</f>
        <v>0</v>
      </c>
      <c r="H87" s="196">
        <f ca="1">IF(ROWS($1:74)&gt;COUNT(Dong3),0,IF(OFFSET(TH!M$1,SMALL(Dong3,ROWS($1:74)),)&lt;&gt;0,OFFSET(TH!M$1,SMALL(Dong3,ROWS($1:74)),),0))</f>
        <v>0</v>
      </c>
      <c r="I87" s="90">
        <f t="shared" ca="1" si="8"/>
        <v>0</v>
      </c>
      <c r="J87" s="93"/>
      <c r="K87" s="181"/>
    </row>
    <row r="88" spans="1:11" ht="16.5" customHeight="1">
      <c r="A88" s="92" t="str">
        <f t="shared" ca="1" si="6"/>
        <v/>
      </c>
      <c r="B88" s="194" t="str">
        <f ca="1">IF(ROWS($1:75)&gt;COUNT(Dong3),"",OFFSET(TH!E$1,SMALL(Dong3,ROWS($1:75)),))</f>
        <v/>
      </c>
      <c r="C88" s="194" t="str">
        <f ca="1">IF(ROWS($1:75)&gt;COUNT(Dong3),"",IF(LEFT((OFFSET(TH!D$1,SMALL(Dong3,ROWS($1:75)),)),1)&lt;&gt;"N","",(OFFSET(TH!D$1,SMALL(Dong3,ROWS($1:75)),)&amp;"/"&amp;OFFSET(TH!C$1,SMALL(Dong3,ROWS($1:75)),))))</f>
        <v/>
      </c>
      <c r="D88" s="194" t="str">
        <f ca="1">IF(ROWS($1:75)&gt;COUNT(Dong3),"",IF(LEFT((OFFSET(TH!D$1,SMALL(Dong3,ROWS($1:75)),)),1)&lt;&gt;"X","",(OFFSET(TH!D$1,SMALL(Dong3,ROWS($1:75)),)&amp;"/"&amp;OFFSET(TH!C$1,SMALL(Dong3,ROWS($1:75)),))))</f>
        <v/>
      </c>
      <c r="E88" s="195" t="str">
        <f ca="1">IF(ROWS($1:75)&gt;COUNT(Dong3),"",OFFSET(TH!F$1,SMALL(Dong3,ROWS($1:75)),))</f>
        <v/>
      </c>
      <c r="F88" s="194" t="str">
        <f t="shared" ca="1" si="7"/>
        <v/>
      </c>
      <c r="G88" s="196">
        <f ca="1">IF(ROWS($1:75)&gt;COUNT(Dong3),0,IF(OFFSET(TH!K$1,SMALL(Dong3,ROWS($1:75)),)&lt;&gt;0,OFFSET(TH!K$1,SMALL(Dong3,ROWS($1:75)),),0))</f>
        <v>0</v>
      </c>
      <c r="H88" s="196">
        <f ca="1">IF(ROWS($1:75)&gt;COUNT(Dong3),0,IF(OFFSET(TH!M$1,SMALL(Dong3,ROWS($1:75)),)&lt;&gt;0,OFFSET(TH!M$1,SMALL(Dong3,ROWS($1:75)),),0))</f>
        <v>0</v>
      </c>
      <c r="I88" s="90">
        <f t="shared" ca="1" si="8"/>
        <v>0</v>
      </c>
      <c r="J88" s="93"/>
      <c r="K88" s="181"/>
    </row>
    <row r="89" spans="1:11" ht="16.5" customHeight="1">
      <c r="A89" s="92" t="str">
        <f t="shared" ca="1" si="6"/>
        <v/>
      </c>
      <c r="B89" s="194" t="str">
        <f ca="1">IF(ROWS($1:76)&gt;COUNT(Dong3),"",OFFSET(TH!E$1,SMALL(Dong3,ROWS($1:76)),))</f>
        <v/>
      </c>
      <c r="C89" s="194" t="str">
        <f ca="1">IF(ROWS($1:76)&gt;COUNT(Dong3),"",IF(LEFT((OFFSET(TH!D$1,SMALL(Dong3,ROWS($1:76)),)),1)&lt;&gt;"N","",(OFFSET(TH!D$1,SMALL(Dong3,ROWS($1:76)),)&amp;"/"&amp;OFFSET(TH!C$1,SMALL(Dong3,ROWS($1:76)),))))</f>
        <v/>
      </c>
      <c r="D89" s="194" t="str">
        <f ca="1">IF(ROWS($1:76)&gt;COUNT(Dong3),"",IF(LEFT((OFFSET(TH!D$1,SMALL(Dong3,ROWS($1:76)),)),1)&lt;&gt;"X","",(OFFSET(TH!D$1,SMALL(Dong3,ROWS($1:76)),)&amp;"/"&amp;OFFSET(TH!C$1,SMALL(Dong3,ROWS($1:76)),))))</f>
        <v/>
      </c>
      <c r="E89" s="195" t="str">
        <f ca="1">IF(ROWS($1:76)&gt;COUNT(Dong3),"",OFFSET(TH!F$1,SMALL(Dong3,ROWS($1:76)),))</f>
        <v/>
      </c>
      <c r="F89" s="194" t="str">
        <f t="shared" ca="1" si="7"/>
        <v/>
      </c>
      <c r="G89" s="196">
        <f ca="1">IF(ROWS($1:76)&gt;COUNT(Dong3),0,IF(OFFSET(TH!K$1,SMALL(Dong3,ROWS($1:76)),)&lt;&gt;0,OFFSET(TH!K$1,SMALL(Dong3,ROWS($1:76)),),0))</f>
        <v>0</v>
      </c>
      <c r="H89" s="196">
        <f ca="1">IF(ROWS($1:76)&gt;COUNT(Dong3),0,IF(OFFSET(TH!M$1,SMALL(Dong3,ROWS($1:76)),)&lt;&gt;0,OFFSET(TH!M$1,SMALL(Dong3,ROWS($1:76)),),0))</f>
        <v>0</v>
      </c>
      <c r="I89" s="90">
        <f t="shared" ca="1" si="8"/>
        <v>0</v>
      </c>
      <c r="J89" s="93"/>
      <c r="K89" s="181"/>
    </row>
    <row r="90" spans="1:11" ht="16.5" customHeight="1">
      <c r="A90" s="92" t="str">
        <f t="shared" ca="1" si="6"/>
        <v/>
      </c>
      <c r="B90" s="194" t="str">
        <f ca="1">IF(ROWS($1:77)&gt;COUNT(Dong3),"",OFFSET(TH!E$1,SMALL(Dong3,ROWS($1:77)),))</f>
        <v/>
      </c>
      <c r="C90" s="194" t="str">
        <f ca="1">IF(ROWS($1:77)&gt;COUNT(Dong3),"",IF(LEFT((OFFSET(TH!D$1,SMALL(Dong3,ROWS($1:77)),)),1)&lt;&gt;"N","",(OFFSET(TH!D$1,SMALL(Dong3,ROWS($1:77)),)&amp;"/"&amp;OFFSET(TH!C$1,SMALL(Dong3,ROWS($1:77)),))))</f>
        <v/>
      </c>
      <c r="D90" s="194" t="str">
        <f ca="1">IF(ROWS($1:77)&gt;COUNT(Dong3),"",IF(LEFT((OFFSET(TH!D$1,SMALL(Dong3,ROWS($1:77)),)),1)&lt;&gt;"X","",(OFFSET(TH!D$1,SMALL(Dong3,ROWS($1:77)),)&amp;"/"&amp;OFFSET(TH!C$1,SMALL(Dong3,ROWS($1:77)),))))</f>
        <v/>
      </c>
      <c r="E90" s="195" t="str">
        <f ca="1">IF(ROWS($1:77)&gt;COUNT(Dong3),"",OFFSET(TH!F$1,SMALL(Dong3,ROWS($1:77)),))</f>
        <v/>
      </c>
      <c r="F90" s="194" t="str">
        <f t="shared" ca="1" si="7"/>
        <v/>
      </c>
      <c r="G90" s="196">
        <f ca="1">IF(ROWS($1:77)&gt;COUNT(Dong3),0,IF(OFFSET(TH!K$1,SMALL(Dong3,ROWS($1:77)),)&lt;&gt;0,OFFSET(TH!K$1,SMALL(Dong3,ROWS($1:77)),),0))</f>
        <v>0</v>
      </c>
      <c r="H90" s="196">
        <f ca="1">IF(ROWS($1:77)&gt;COUNT(Dong3),0,IF(OFFSET(TH!M$1,SMALL(Dong3,ROWS($1:77)),)&lt;&gt;0,OFFSET(TH!M$1,SMALL(Dong3,ROWS($1:77)),),0))</f>
        <v>0</v>
      </c>
      <c r="I90" s="90">
        <f t="shared" ca="1" si="8"/>
        <v>0</v>
      </c>
      <c r="J90" s="93"/>
      <c r="K90" s="181"/>
    </row>
    <row r="91" spans="1:11" ht="16.5" customHeight="1">
      <c r="A91" s="92" t="str">
        <f t="shared" ca="1" si="6"/>
        <v/>
      </c>
      <c r="B91" s="194" t="str">
        <f ca="1">IF(ROWS($1:78)&gt;COUNT(Dong3),"",OFFSET(TH!E$1,SMALL(Dong3,ROWS($1:78)),))</f>
        <v/>
      </c>
      <c r="C91" s="194" t="str">
        <f ca="1">IF(ROWS($1:78)&gt;COUNT(Dong3),"",IF(LEFT((OFFSET(TH!D$1,SMALL(Dong3,ROWS($1:78)),)),1)&lt;&gt;"N","",(OFFSET(TH!D$1,SMALL(Dong3,ROWS($1:78)),)&amp;"/"&amp;OFFSET(TH!C$1,SMALL(Dong3,ROWS($1:78)),))))</f>
        <v/>
      </c>
      <c r="D91" s="194" t="str">
        <f ca="1">IF(ROWS($1:78)&gt;COUNT(Dong3),"",IF(LEFT((OFFSET(TH!D$1,SMALL(Dong3,ROWS($1:78)),)),1)&lt;&gt;"X","",(OFFSET(TH!D$1,SMALL(Dong3,ROWS($1:78)),)&amp;"/"&amp;OFFSET(TH!C$1,SMALL(Dong3,ROWS($1:78)),))))</f>
        <v/>
      </c>
      <c r="E91" s="195" t="str">
        <f ca="1">IF(ROWS($1:78)&gt;COUNT(Dong3),"",OFFSET(TH!F$1,SMALL(Dong3,ROWS($1:78)),))</f>
        <v/>
      </c>
      <c r="F91" s="194" t="str">
        <f t="shared" ca="1" si="7"/>
        <v/>
      </c>
      <c r="G91" s="196">
        <f ca="1">IF(ROWS($1:78)&gt;COUNT(Dong3),0,IF(OFFSET(TH!K$1,SMALL(Dong3,ROWS($1:78)),)&lt;&gt;0,OFFSET(TH!K$1,SMALL(Dong3,ROWS($1:78)),),0))</f>
        <v>0</v>
      </c>
      <c r="H91" s="196">
        <f ca="1">IF(ROWS($1:78)&gt;COUNT(Dong3),0,IF(OFFSET(TH!M$1,SMALL(Dong3,ROWS($1:78)),)&lt;&gt;0,OFFSET(TH!M$1,SMALL(Dong3,ROWS($1:78)),),0))</f>
        <v>0</v>
      </c>
      <c r="I91" s="90">
        <f t="shared" ca="1" si="8"/>
        <v>0</v>
      </c>
      <c r="J91" s="93"/>
      <c r="K91" s="181"/>
    </row>
    <row r="92" spans="1:11" ht="16.5" customHeight="1">
      <c r="A92" s="92" t="str">
        <f t="shared" ca="1" si="6"/>
        <v/>
      </c>
      <c r="B92" s="194" t="str">
        <f ca="1">IF(ROWS($1:79)&gt;COUNT(Dong3),"",OFFSET(TH!E$1,SMALL(Dong3,ROWS($1:79)),))</f>
        <v/>
      </c>
      <c r="C92" s="194" t="str">
        <f ca="1">IF(ROWS($1:79)&gt;COUNT(Dong3),"",IF(LEFT((OFFSET(TH!D$1,SMALL(Dong3,ROWS($1:79)),)),1)&lt;&gt;"N","",(OFFSET(TH!D$1,SMALL(Dong3,ROWS($1:79)),)&amp;"/"&amp;OFFSET(TH!C$1,SMALL(Dong3,ROWS($1:79)),))))</f>
        <v/>
      </c>
      <c r="D92" s="194" t="str">
        <f ca="1">IF(ROWS($1:79)&gt;COUNT(Dong3),"",IF(LEFT((OFFSET(TH!D$1,SMALL(Dong3,ROWS($1:79)),)),1)&lt;&gt;"X","",(OFFSET(TH!D$1,SMALL(Dong3,ROWS($1:79)),)&amp;"/"&amp;OFFSET(TH!C$1,SMALL(Dong3,ROWS($1:79)),))))</f>
        <v/>
      </c>
      <c r="E92" s="195" t="str">
        <f ca="1">IF(ROWS($1:79)&gt;COUNT(Dong3),"",OFFSET(TH!F$1,SMALL(Dong3,ROWS($1:79)),))</f>
        <v/>
      </c>
      <c r="F92" s="194" t="str">
        <f t="shared" ca="1" si="7"/>
        <v/>
      </c>
      <c r="G92" s="196">
        <f ca="1">IF(ROWS($1:79)&gt;COUNT(Dong3),0,IF(OFFSET(TH!K$1,SMALL(Dong3,ROWS($1:79)),)&lt;&gt;0,OFFSET(TH!K$1,SMALL(Dong3,ROWS($1:79)),),0))</f>
        <v>0</v>
      </c>
      <c r="H92" s="196">
        <f ca="1">IF(ROWS($1:79)&gt;COUNT(Dong3),0,IF(OFFSET(TH!M$1,SMALL(Dong3,ROWS($1:79)),)&lt;&gt;0,OFFSET(TH!M$1,SMALL(Dong3,ROWS($1:79)),),0))</f>
        <v>0</v>
      </c>
      <c r="I92" s="90">
        <f t="shared" ca="1" si="8"/>
        <v>0</v>
      </c>
      <c r="J92" s="93"/>
      <c r="K92" s="181"/>
    </row>
    <row r="93" spans="1:11" ht="16.5" customHeight="1">
      <c r="A93" s="92" t="str">
        <f t="shared" ca="1" si="6"/>
        <v/>
      </c>
      <c r="B93" s="194" t="str">
        <f ca="1">IF(ROWS($1:80)&gt;COUNT(Dong3),"",OFFSET(TH!E$1,SMALL(Dong3,ROWS($1:80)),))</f>
        <v/>
      </c>
      <c r="C93" s="194" t="str">
        <f ca="1">IF(ROWS($1:80)&gt;COUNT(Dong3),"",IF(LEFT((OFFSET(TH!D$1,SMALL(Dong3,ROWS($1:80)),)),1)&lt;&gt;"N","",(OFFSET(TH!D$1,SMALL(Dong3,ROWS($1:80)),)&amp;"/"&amp;OFFSET(TH!C$1,SMALL(Dong3,ROWS($1:80)),))))</f>
        <v/>
      </c>
      <c r="D93" s="194" t="str">
        <f ca="1">IF(ROWS($1:80)&gt;COUNT(Dong3),"",IF(LEFT((OFFSET(TH!D$1,SMALL(Dong3,ROWS($1:80)),)),1)&lt;&gt;"X","",(OFFSET(TH!D$1,SMALL(Dong3,ROWS($1:80)),)&amp;"/"&amp;OFFSET(TH!C$1,SMALL(Dong3,ROWS($1:80)),))))</f>
        <v/>
      </c>
      <c r="E93" s="195" t="str">
        <f ca="1">IF(ROWS($1:80)&gt;COUNT(Dong3),"",OFFSET(TH!F$1,SMALL(Dong3,ROWS($1:80)),))</f>
        <v/>
      </c>
      <c r="F93" s="194" t="str">
        <f t="shared" ca="1" si="7"/>
        <v/>
      </c>
      <c r="G93" s="196">
        <f ca="1">IF(ROWS($1:80)&gt;COUNT(Dong3),0,IF(OFFSET(TH!K$1,SMALL(Dong3,ROWS($1:80)),)&lt;&gt;0,OFFSET(TH!K$1,SMALL(Dong3,ROWS($1:80)),),0))</f>
        <v>0</v>
      </c>
      <c r="H93" s="196">
        <f ca="1">IF(ROWS($1:80)&gt;COUNT(Dong3),0,IF(OFFSET(TH!M$1,SMALL(Dong3,ROWS($1:80)),)&lt;&gt;0,OFFSET(TH!M$1,SMALL(Dong3,ROWS($1:80)),),0))</f>
        <v>0</v>
      </c>
      <c r="I93" s="90">
        <f t="shared" ca="1" si="8"/>
        <v>0</v>
      </c>
      <c r="J93" s="93"/>
      <c r="K93" s="181"/>
    </row>
    <row r="94" spans="1:11" ht="16.5" customHeight="1">
      <c r="A94" s="92" t="str">
        <f t="shared" ca="1" si="6"/>
        <v/>
      </c>
      <c r="B94" s="194" t="str">
        <f ca="1">IF(ROWS($1:81)&gt;COUNT(Dong3),"",OFFSET(TH!E$1,SMALL(Dong3,ROWS($1:81)),))</f>
        <v/>
      </c>
      <c r="C94" s="194" t="str">
        <f ca="1">IF(ROWS($1:81)&gt;COUNT(Dong3),"",IF(LEFT((OFFSET(TH!D$1,SMALL(Dong3,ROWS($1:81)),)),1)&lt;&gt;"N","",(OFFSET(TH!D$1,SMALL(Dong3,ROWS($1:81)),)&amp;"/"&amp;OFFSET(TH!C$1,SMALL(Dong3,ROWS($1:81)),))))</f>
        <v/>
      </c>
      <c r="D94" s="194" t="str">
        <f ca="1">IF(ROWS($1:81)&gt;COUNT(Dong3),"",IF(LEFT((OFFSET(TH!D$1,SMALL(Dong3,ROWS($1:81)),)),1)&lt;&gt;"X","",(OFFSET(TH!D$1,SMALL(Dong3,ROWS($1:81)),)&amp;"/"&amp;OFFSET(TH!C$1,SMALL(Dong3,ROWS($1:81)),))))</f>
        <v/>
      </c>
      <c r="E94" s="195" t="str">
        <f ca="1">IF(ROWS($1:81)&gt;COUNT(Dong3),"",OFFSET(TH!F$1,SMALL(Dong3,ROWS($1:81)),))</f>
        <v/>
      </c>
      <c r="F94" s="194" t="str">
        <f t="shared" ca="1" si="7"/>
        <v/>
      </c>
      <c r="G94" s="196">
        <f ca="1">IF(ROWS($1:81)&gt;COUNT(Dong3),0,IF(OFFSET(TH!K$1,SMALL(Dong3,ROWS($1:81)),)&lt;&gt;0,OFFSET(TH!K$1,SMALL(Dong3,ROWS($1:81)),),0))</f>
        <v>0</v>
      </c>
      <c r="H94" s="196">
        <f ca="1">IF(ROWS($1:81)&gt;COUNT(Dong3),0,IF(OFFSET(TH!M$1,SMALL(Dong3,ROWS($1:81)),)&lt;&gt;0,OFFSET(TH!M$1,SMALL(Dong3,ROWS($1:81)),),0))</f>
        <v>0</v>
      </c>
      <c r="I94" s="90">
        <f t="shared" ca="1" si="8"/>
        <v>0</v>
      </c>
      <c r="J94" s="93"/>
      <c r="K94" s="181"/>
    </row>
    <row r="95" spans="1:11" ht="16.5" customHeight="1">
      <c r="A95" s="92" t="str">
        <f t="shared" ca="1" si="6"/>
        <v/>
      </c>
      <c r="B95" s="194" t="str">
        <f ca="1">IF(ROWS($1:82)&gt;COUNT(Dong3),"",OFFSET(TH!E$1,SMALL(Dong3,ROWS($1:82)),))</f>
        <v/>
      </c>
      <c r="C95" s="194" t="str">
        <f ca="1">IF(ROWS($1:82)&gt;COUNT(Dong3),"",IF(LEFT((OFFSET(TH!D$1,SMALL(Dong3,ROWS($1:82)),)),1)&lt;&gt;"N","",(OFFSET(TH!D$1,SMALL(Dong3,ROWS($1:82)),)&amp;"/"&amp;OFFSET(TH!C$1,SMALL(Dong3,ROWS($1:82)),))))</f>
        <v/>
      </c>
      <c r="D95" s="194" t="str">
        <f ca="1">IF(ROWS($1:82)&gt;COUNT(Dong3),"",IF(LEFT((OFFSET(TH!D$1,SMALL(Dong3,ROWS($1:82)),)),1)&lt;&gt;"X","",(OFFSET(TH!D$1,SMALL(Dong3,ROWS($1:82)),)&amp;"/"&amp;OFFSET(TH!C$1,SMALL(Dong3,ROWS($1:82)),))))</f>
        <v/>
      </c>
      <c r="E95" s="195" t="str">
        <f ca="1">IF(ROWS($1:82)&gt;COUNT(Dong3),"",OFFSET(TH!F$1,SMALL(Dong3,ROWS($1:82)),))</f>
        <v/>
      </c>
      <c r="F95" s="194" t="str">
        <f t="shared" ca="1" si="7"/>
        <v/>
      </c>
      <c r="G95" s="196">
        <f ca="1">IF(ROWS($1:82)&gt;COUNT(Dong3),0,IF(OFFSET(TH!K$1,SMALL(Dong3,ROWS($1:82)),)&lt;&gt;0,OFFSET(TH!K$1,SMALL(Dong3,ROWS($1:82)),),0))</f>
        <v>0</v>
      </c>
      <c r="H95" s="196">
        <f ca="1">IF(ROWS($1:82)&gt;COUNT(Dong3),0,IF(OFFSET(TH!M$1,SMALL(Dong3,ROWS($1:82)),)&lt;&gt;0,OFFSET(TH!M$1,SMALL(Dong3,ROWS($1:82)),),0))</f>
        <v>0</v>
      </c>
      <c r="I95" s="90">
        <f t="shared" ca="1" si="8"/>
        <v>0</v>
      </c>
      <c r="J95" s="93"/>
      <c r="K95" s="181"/>
    </row>
    <row r="96" spans="1:11" ht="16.5" customHeight="1">
      <c r="A96" s="92" t="str">
        <f t="shared" ca="1" si="6"/>
        <v/>
      </c>
      <c r="B96" s="194" t="str">
        <f ca="1">IF(ROWS($1:83)&gt;COUNT(Dong3),"",OFFSET(TH!E$1,SMALL(Dong3,ROWS($1:83)),))</f>
        <v/>
      </c>
      <c r="C96" s="194" t="str">
        <f ca="1">IF(ROWS($1:83)&gt;COUNT(Dong3),"",IF(LEFT((OFFSET(TH!D$1,SMALL(Dong3,ROWS($1:83)),)),1)&lt;&gt;"N","",(OFFSET(TH!D$1,SMALL(Dong3,ROWS($1:83)),)&amp;"/"&amp;OFFSET(TH!C$1,SMALL(Dong3,ROWS($1:83)),))))</f>
        <v/>
      </c>
      <c r="D96" s="194" t="str">
        <f ca="1">IF(ROWS($1:83)&gt;COUNT(Dong3),"",IF(LEFT((OFFSET(TH!D$1,SMALL(Dong3,ROWS($1:83)),)),1)&lt;&gt;"X","",(OFFSET(TH!D$1,SMALL(Dong3,ROWS($1:83)),)&amp;"/"&amp;OFFSET(TH!C$1,SMALL(Dong3,ROWS($1:83)),))))</f>
        <v/>
      </c>
      <c r="E96" s="195" t="str">
        <f ca="1">IF(ROWS($1:83)&gt;COUNT(Dong3),"",OFFSET(TH!F$1,SMALL(Dong3,ROWS($1:83)),))</f>
        <v/>
      </c>
      <c r="F96" s="194" t="str">
        <f t="shared" ca="1" si="7"/>
        <v/>
      </c>
      <c r="G96" s="196">
        <f ca="1">IF(ROWS($1:83)&gt;COUNT(Dong3),0,IF(OFFSET(TH!K$1,SMALL(Dong3,ROWS($1:83)),)&lt;&gt;0,OFFSET(TH!K$1,SMALL(Dong3,ROWS($1:83)),),0))</f>
        <v>0</v>
      </c>
      <c r="H96" s="196">
        <f ca="1">IF(ROWS($1:83)&gt;COUNT(Dong3),0,IF(OFFSET(TH!M$1,SMALL(Dong3,ROWS($1:83)),)&lt;&gt;0,OFFSET(TH!M$1,SMALL(Dong3,ROWS($1:83)),),0))</f>
        <v>0</v>
      </c>
      <c r="I96" s="90">
        <f t="shared" ca="1" si="8"/>
        <v>0</v>
      </c>
      <c r="J96" s="93"/>
      <c r="K96" s="181"/>
    </row>
    <row r="97" spans="1:11" ht="16.5" customHeight="1">
      <c r="A97" s="92" t="str">
        <f t="shared" ca="1" si="6"/>
        <v/>
      </c>
      <c r="B97" s="194" t="str">
        <f ca="1">IF(ROWS($1:84)&gt;COUNT(Dong3),"",OFFSET(TH!E$1,SMALL(Dong3,ROWS($1:84)),))</f>
        <v/>
      </c>
      <c r="C97" s="194" t="str">
        <f ca="1">IF(ROWS($1:84)&gt;COUNT(Dong3),"",IF(LEFT((OFFSET(TH!D$1,SMALL(Dong3,ROWS($1:84)),)),1)&lt;&gt;"N","",(OFFSET(TH!D$1,SMALL(Dong3,ROWS($1:84)),)&amp;"/"&amp;OFFSET(TH!C$1,SMALL(Dong3,ROWS($1:84)),))))</f>
        <v/>
      </c>
      <c r="D97" s="194" t="str">
        <f ca="1">IF(ROWS($1:84)&gt;COUNT(Dong3),"",IF(LEFT((OFFSET(TH!D$1,SMALL(Dong3,ROWS($1:84)),)),1)&lt;&gt;"X","",(OFFSET(TH!D$1,SMALL(Dong3,ROWS($1:84)),)&amp;"/"&amp;OFFSET(TH!C$1,SMALL(Dong3,ROWS($1:84)),))))</f>
        <v/>
      </c>
      <c r="E97" s="195" t="str">
        <f ca="1">IF(ROWS($1:84)&gt;COUNT(Dong3),"",OFFSET(TH!F$1,SMALL(Dong3,ROWS($1:84)),))</f>
        <v/>
      </c>
      <c r="F97" s="194" t="str">
        <f t="shared" ca="1" si="7"/>
        <v/>
      </c>
      <c r="G97" s="196">
        <f ca="1">IF(ROWS($1:84)&gt;COUNT(Dong3),0,IF(OFFSET(TH!K$1,SMALL(Dong3,ROWS($1:84)),)&lt;&gt;0,OFFSET(TH!K$1,SMALL(Dong3,ROWS($1:84)),),0))</f>
        <v>0</v>
      </c>
      <c r="H97" s="196">
        <f ca="1">IF(ROWS($1:84)&gt;COUNT(Dong3),0,IF(OFFSET(TH!M$1,SMALL(Dong3,ROWS($1:84)),)&lt;&gt;0,OFFSET(TH!M$1,SMALL(Dong3,ROWS($1:84)),),0))</f>
        <v>0</v>
      </c>
      <c r="I97" s="90">
        <f t="shared" ca="1" si="8"/>
        <v>0</v>
      </c>
      <c r="J97" s="93"/>
      <c r="K97" s="181"/>
    </row>
    <row r="98" spans="1:11" ht="16.5" customHeight="1">
      <c r="A98" s="92" t="str">
        <f t="shared" ca="1" si="6"/>
        <v/>
      </c>
      <c r="B98" s="194" t="str">
        <f ca="1">IF(ROWS($1:85)&gt;COUNT(Dong3),"",OFFSET(TH!E$1,SMALL(Dong3,ROWS($1:85)),))</f>
        <v/>
      </c>
      <c r="C98" s="194" t="str">
        <f ca="1">IF(ROWS($1:85)&gt;COUNT(Dong3),"",IF(LEFT((OFFSET(TH!D$1,SMALL(Dong3,ROWS($1:85)),)),1)&lt;&gt;"N","",(OFFSET(TH!D$1,SMALL(Dong3,ROWS($1:85)),)&amp;"/"&amp;OFFSET(TH!C$1,SMALL(Dong3,ROWS($1:85)),))))</f>
        <v/>
      </c>
      <c r="D98" s="194" t="str">
        <f ca="1">IF(ROWS($1:85)&gt;COUNT(Dong3),"",IF(LEFT((OFFSET(TH!D$1,SMALL(Dong3,ROWS($1:85)),)),1)&lt;&gt;"X","",(OFFSET(TH!D$1,SMALL(Dong3,ROWS($1:85)),)&amp;"/"&amp;OFFSET(TH!C$1,SMALL(Dong3,ROWS($1:85)),))))</f>
        <v/>
      </c>
      <c r="E98" s="195" t="str">
        <f ca="1">IF(ROWS($1:85)&gt;COUNT(Dong3),"",OFFSET(TH!F$1,SMALL(Dong3,ROWS($1:85)),))</f>
        <v/>
      </c>
      <c r="F98" s="194" t="str">
        <f t="shared" ca="1" si="7"/>
        <v/>
      </c>
      <c r="G98" s="196">
        <f ca="1">IF(ROWS($1:85)&gt;COUNT(Dong3),0,IF(OFFSET(TH!K$1,SMALL(Dong3,ROWS($1:85)),)&lt;&gt;0,OFFSET(TH!K$1,SMALL(Dong3,ROWS($1:85)),),0))</f>
        <v>0</v>
      </c>
      <c r="H98" s="196">
        <f ca="1">IF(ROWS($1:85)&gt;COUNT(Dong3),0,IF(OFFSET(TH!M$1,SMALL(Dong3,ROWS($1:85)),)&lt;&gt;0,OFFSET(TH!M$1,SMALL(Dong3,ROWS($1:85)),),0))</f>
        <v>0</v>
      </c>
      <c r="I98" s="90">
        <f t="shared" ca="1" si="8"/>
        <v>0</v>
      </c>
      <c r="J98" s="93"/>
      <c r="K98" s="181"/>
    </row>
    <row r="99" spans="1:11" ht="16.5" customHeight="1">
      <c r="A99" s="92" t="str">
        <f t="shared" ca="1" si="6"/>
        <v/>
      </c>
      <c r="B99" s="194" t="str">
        <f ca="1">IF(ROWS($1:86)&gt;COUNT(Dong3),"",OFFSET(TH!E$1,SMALL(Dong3,ROWS($1:86)),))</f>
        <v/>
      </c>
      <c r="C99" s="194" t="str">
        <f ca="1">IF(ROWS($1:86)&gt;COUNT(Dong3),"",IF(LEFT((OFFSET(TH!D$1,SMALL(Dong3,ROWS($1:86)),)),1)&lt;&gt;"N","",(OFFSET(TH!D$1,SMALL(Dong3,ROWS($1:86)),)&amp;"/"&amp;OFFSET(TH!C$1,SMALL(Dong3,ROWS($1:86)),))))</f>
        <v/>
      </c>
      <c r="D99" s="194" t="str">
        <f ca="1">IF(ROWS($1:86)&gt;COUNT(Dong3),"",IF(LEFT((OFFSET(TH!D$1,SMALL(Dong3,ROWS($1:86)),)),1)&lt;&gt;"X","",(OFFSET(TH!D$1,SMALL(Dong3,ROWS($1:86)),)&amp;"/"&amp;OFFSET(TH!C$1,SMALL(Dong3,ROWS($1:86)),))))</f>
        <v/>
      </c>
      <c r="E99" s="195" t="str">
        <f ca="1">IF(ROWS($1:86)&gt;COUNT(Dong3),"",OFFSET(TH!F$1,SMALL(Dong3,ROWS($1:86)),))</f>
        <v/>
      </c>
      <c r="F99" s="194" t="str">
        <f t="shared" ca="1" si="7"/>
        <v/>
      </c>
      <c r="G99" s="196">
        <f ca="1">IF(ROWS($1:86)&gt;COUNT(Dong3),0,IF(OFFSET(TH!K$1,SMALL(Dong3,ROWS($1:86)),)&lt;&gt;0,OFFSET(TH!K$1,SMALL(Dong3,ROWS($1:86)),),0))</f>
        <v>0</v>
      </c>
      <c r="H99" s="196">
        <f ca="1">IF(ROWS($1:86)&gt;COUNT(Dong3),0,IF(OFFSET(TH!M$1,SMALL(Dong3,ROWS($1:86)),)&lt;&gt;0,OFFSET(TH!M$1,SMALL(Dong3,ROWS($1:86)),),0))</f>
        <v>0</v>
      </c>
      <c r="I99" s="90">
        <f t="shared" ca="1" si="8"/>
        <v>0</v>
      </c>
      <c r="J99" s="93"/>
      <c r="K99" s="181"/>
    </row>
    <row r="100" spans="1:11" ht="16.5" customHeight="1">
      <c r="A100" s="92" t="str">
        <f t="shared" ca="1" si="6"/>
        <v/>
      </c>
      <c r="B100" s="194" t="str">
        <f ca="1">IF(ROWS($1:87)&gt;COUNT(Dong3),"",OFFSET(TH!E$1,SMALL(Dong3,ROWS($1:87)),))</f>
        <v/>
      </c>
      <c r="C100" s="194" t="str">
        <f ca="1">IF(ROWS($1:87)&gt;COUNT(Dong3),"",IF(LEFT((OFFSET(TH!D$1,SMALL(Dong3,ROWS($1:87)),)),1)&lt;&gt;"N","",(OFFSET(TH!D$1,SMALL(Dong3,ROWS($1:87)),)&amp;"/"&amp;OFFSET(TH!C$1,SMALL(Dong3,ROWS($1:87)),))))</f>
        <v/>
      </c>
      <c r="D100" s="194" t="str">
        <f ca="1">IF(ROWS($1:87)&gt;COUNT(Dong3),"",IF(LEFT((OFFSET(TH!D$1,SMALL(Dong3,ROWS($1:87)),)),1)&lt;&gt;"X","",(OFFSET(TH!D$1,SMALL(Dong3,ROWS($1:87)),)&amp;"/"&amp;OFFSET(TH!C$1,SMALL(Dong3,ROWS($1:87)),))))</f>
        <v/>
      </c>
      <c r="E100" s="195" t="str">
        <f ca="1">IF(ROWS($1:87)&gt;COUNT(Dong3),"",OFFSET(TH!F$1,SMALL(Dong3,ROWS($1:87)),))</f>
        <v/>
      </c>
      <c r="F100" s="194" t="str">
        <f t="shared" ca="1" si="7"/>
        <v/>
      </c>
      <c r="G100" s="196">
        <f ca="1">IF(ROWS($1:87)&gt;COUNT(Dong3),0,IF(OFFSET(TH!K$1,SMALL(Dong3,ROWS($1:87)),)&lt;&gt;0,OFFSET(TH!K$1,SMALL(Dong3,ROWS($1:87)),),0))</f>
        <v>0</v>
      </c>
      <c r="H100" s="196">
        <f ca="1">IF(ROWS($1:87)&gt;COUNT(Dong3),0,IF(OFFSET(TH!M$1,SMALL(Dong3,ROWS($1:87)),)&lt;&gt;0,OFFSET(TH!M$1,SMALL(Dong3,ROWS($1:87)),),0))</f>
        <v>0</v>
      </c>
      <c r="I100" s="90">
        <f t="shared" ca="1" si="8"/>
        <v>0</v>
      </c>
      <c r="J100" s="93"/>
      <c r="K100" s="181"/>
    </row>
    <row r="101" spans="1:11" ht="16.5" customHeight="1">
      <c r="A101" s="92" t="str">
        <f t="shared" ca="1" si="6"/>
        <v/>
      </c>
      <c r="B101" s="194" t="str">
        <f ca="1">IF(ROWS($1:88)&gt;COUNT(Dong3),"",OFFSET(TH!E$1,SMALL(Dong3,ROWS($1:88)),))</f>
        <v/>
      </c>
      <c r="C101" s="194" t="str">
        <f ca="1">IF(ROWS($1:88)&gt;COUNT(Dong3),"",IF(LEFT((OFFSET(TH!D$1,SMALL(Dong3,ROWS($1:88)),)),1)&lt;&gt;"N","",(OFFSET(TH!D$1,SMALL(Dong3,ROWS($1:88)),)&amp;"/"&amp;OFFSET(TH!C$1,SMALL(Dong3,ROWS($1:88)),))))</f>
        <v/>
      </c>
      <c r="D101" s="194" t="str">
        <f ca="1">IF(ROWS($1:88)&gt;COUNT(Dong3),"",IF(LEFT((OFFSET(TH!D$1,SMALL(Dong3,ROWS($1:88)),)),1)&lt;&gt;"X","",(OFFSET(TH!D$1,SMALL(Dong3,ROWS($1:88)),)&amp;"/"&amp;OFFSET(TH!C$1,SMALL(Dong3,ROWS($1:88)),))))</f>
        <v/>
      </c>
      <c r="E101" s="195" t="str">
        <f ca="1">IF(ROWS($1:88)&gt;COUNT(Dong3),"",OFFSET(TH!F$1,SMALL(Dong3,ROWS($1:88)),))</f>
        <v/>
      </c>
      <c r="F101" s="194" t="str">
        <f t="shared" ca="1" si="7"/>
        <v/>
      </c>
      <c r="G101" s="196">
        <f ca="1">IF(ROWS($1:88)&gt;COUNT(Dong3),0,IF(OFFSET(TH!K$1,SMALL(Dong3,ROWS($1:88)),)&lt;&gt;0,OFFSET(TH!K$1,SMALL(Dong3,ROWS($1:88)),),0))</f>
        <v>0</v>
      </c>
      <c r="H101" s="196">
        <f ca="1">IF(ROWS($1:88)&gt;COUNT(Dong3),0,IF(OFFSET(TH!M$1,SMALL(Dong3,ROWS($1:88)),)&lt;&gt;0,OFFSET(TH!M$1,SMALL(Dong3,ROWS($1:88)),),0))</f>
        <v>0</v>
      </c>
      <c r="I101" s="90">
        <f t="shared" ca="1" si="8"/>
        <v>0</v>
      </c>
      <c r="J101" s="93"/>
      <c r="K101" s="181"/>
    </row>
    <row r="102" spans="1:11" ht="16.5" customHeight="1">
      <c r="A102" s="92" t="str">
        <f t="shared" ca="1" si="6"/>
        <v/>
      </c>
      <c r="B102" s="194" t="str">
        <f ca="1">IF(ROWS($1:89)&gt;COUNT(Dong3),"",OFFSET(TH!E$1,SMALL(Dong3,ROWS($1:89)),))</f>
        <v/>
      </c>
      <c r="C102" s="194" t="str">
        <f ca="1">IF(ROWS($1:89)&gt;COUNT(Dong3),"",IF(LEFT((OFFSET(TH!D$1,SMALL(Dong3,ROWS($1:89)),)),1)&lt;&gt;"N","",(OFFSET(TH!D$1,SMALL(Dong3,ROWS($1:89)),)&amp;"/"&amp;OFFSET(TH!C$1,SMALL(Dong3,ROWS($1:89)),))))</f>
        <v/>
      </c>
      <c r="D102" s="194" t="str">
        <f ca="1">IF(ROWS($1:89)&gt;COUNT(Dong3),"",IF(LEFT((OFFSET(TH!D$1,SMALL(Dong3,ROWS($1:89)),)),1)&lt;&gt;"X","",(OFFSET(TH!D$1,SMALL(Dong3,ROWS($1:89)),)&amp;"/"&amp;OFFSET(TH!C$1,SMALL(Dong3,ROWS($1:89)),))))</f>
        <v/>
      </c>
      <c r="E102" s="195" t="str">
        <f ca="1">IF(ROWS($1:89)&gt;COUNT(Dong3),"",OFFSET(TH!F$1,SMALL(Dong3,ROWS($1:89)),))</f>
        <v/>
      </c>
      <c r="F102" s="194" t="str">
        <f t="shared" ca="1" si="7"/>
        <v/>
      </c>
      <c r="G102" s="196">
        <f ca="1">IF(ROWS($1:89)&gt;COUNT(Dong3),0,IF(OFFSET(TH!K$1,SMALL(Dong3,ROWS($1:89)),)&lt;&gt;0,OFFSET(TH!K$1,SMALL(Dong3,ROWS($1:89)),),0))</f>
        <v>0</v>
      </c>
      <c r="H102" s="196">
        <f ca="1">IF(ROWS($1:89)&gt;COUNT(Dong3),0,IF(OFFSET(TH!M$1,SMALL(Dong3,ROWS($1:89)),)&lt;&gt;0,OFFSET(TH!M$1,SMALL(Dong3,ROWS($1:89)),),0))</f>
        <v>0</v>
      </c>
      <c r="I102" s="90">
        <f t="shared" ca="1" si="8"/>
        <v>0</v>
      </c>
      <c r="J102" s="93"/>
      <c r="K102" s="181"/>
    </row>
    <row r="103" spans="1:11" ht="16.5" customHeight="1">
      <c r="A103" s="92" t="str">
        <f t="shared" ca="1" si="6"/>
        <v/>
      </c>
      <c r="B103" s="194" t="str">
        <f ca="1">IF(ROWS($1:90)&gt;COUNT(Dong3),"",OFFSET(TH!E$1,SMALL(Dong3,ROWS($1:90)),))</f>
        <v/>
      </c>
      <c r="C103" s="194" t="str">
        <f ca="1">IF(ROWS($1:90)&gt;COUNT(Dong3),"",IF(LEFT((OFFSET(TH!D$1,SMALL(Dong3,ROWS($1:90)),)),1)&lt;&gt;"N","",(OFFSET(TH!D$1,SMALL(Dong3,ROWS($1:90)),)&amp;"/"&amp;OFFSET(TH!C$1,SMALL(Dong3,ROWS($1:90)),))))</f>
        <v/>
      </c>
      <c r="D103" s="194" t="str">
        <f ca="1">IF(ROWS($1:90)&gt;COUNT(Dong3),"",IF(LEFT((OFFSET(TH!D$1,SMALL(Dong3,ROWS($1:90)),)),1)&lt;&gt;"X","",(OFFSET(TH!D$1,SMALL(Dong3,ROWS($1:90)),)&amp;"/"&amp;OFFSET(TH!C$1,SMALL(Dong3,ROWS($1:90)),))))</f>
        <v/>
      </c>
      <c r="E103" s="195" t="str">
        <f ca="1">IF(ROWS($1:90)&gt;COUNT(Dong3),"",OFFSET(TH!F$1,SMALL(Dong3,ROWS($1:90)),))</f>
        <v/>
      </c>
      <c r="F103" s="194" t="str">
        <f t="shared" ca="1" si="7"/>
        <v/>
      </c>
      <c r="G103" s="196">
        <f ca="1">IF(ROWS($1:90)&gt;COUNT(Dong3),0,IF(OFFSET(TH!K$1,SMALL(Dong3,ROWS($1:90)),)&lt;&gt;0,OFFSET(TH!K$1,SMALL(Dong3,ROWS($1:90)),),0))</f>
        <v>0</v>
      </c>
      <c r="H103" s="196">
        <f ca="1">IF(ROWS($1:90)&gt;COUNT(Dong3),0,IF(OFFSET(TH!M$1,SMALL(Dong3,ROWS($1:90)),)&lt;&gt;0,OFFSET(TH!M$1,SMALL(Dong3,ROWS($1:90)),),0))</f>
        <v>0</v>
      </c>
      <c r="I103" s="90">
        <f t="shared" ca="1" si="8"/>
        <v>0</v>
      </c>
      <c r="J103" s="93"/>
      <c r="K103" s="181"/>
    </row>
    <row r="104" spans="1:11" ht="16.5" customHeight="1">
      <c r="A104" s="92" t="str">
        <f t="shared" ca="1" si="6"/>
        <v/>
      </c>
      <c r="B104" s="194" t="str">
        <f ca="1">IF(ROWS($1:91)&gt;COUNT(Dong3),"",OFFSET(TH!E$1,SMALL(Dong3,ROWS($1:91)),))</f>
        <v/>
      </c>
      <c r="C104" s="194" t="str">
        <f ca="1">IF(ROWS($1:91)&gt;COUNT(Dong3),"",IF(LEFT((OFFSET(TH!D$1,SMALL(Dong3,ROWS($1:91)),)),1)&lt;&gt;"N","",(OFFSET(TH!D$1,SMALL(Dong3,ROWS($1:91)),)&amp;"/"&amp;OFFSET(TH!C$1,SMALL(Dong3,ROWS($1:91)),))))</f>
        <v/>
      </c>
      <c r="D104" s="194" t="str">
        <f ca="1">IF(ROWS($1:91)&gt;COUNT(Dong3),"",IF(LEFT((OFFSET(TH!D$1,SMALL(Dong3,ROWS($1:91)),)),1)&lt;&gt;"X","",(OFFSET(TH!D$1,SMALL(Dong3,ROWS($1:91)),)&amp;"/"&amp;OFFSET(TH!C$1,SMALL(Dong3,ROWS($1:91)),))))</f>
        <v/>
      </c>
      <c r="E104" s="195" t="str">
        <f ca="1">IF(ROWS($1:91)&gt;COUNT(Dong3),"",OFFSET(TH!F$1,SMALL(Dong3,ROWS($1:91)),))</f>
        <v/>
      </c>
      <c r="F104" s="194" t="str">
        <f t="shared" ca="1" si="7"/>
        <v/>
      </c>
      <c r="G104" s="196">
        <f ca="1">IF(ROWS($1:91)&gt;COUNT(Dong3),0,IF(OFFSET(TH!K$1,SMALL(Dong3,ROWS($1:91)),)&lt;&gt;0,OFFSET(TH!K$1,SMALL(Dong3,ROWS($1:91)),),0))</f>
        <v>0</v>
      </c>
      <c r="H104" s="196">
        <f ca="1">IF(ROWS($1:91)&gt;COUNT(Dong3),0,IF(OFFSET(TH!M$1,SMALL(Dong3,ROWS($1:91)),)&lt;&gt;0,OFFSET(TH!M$1,SMALL(Dong3,ROWS($1:91)),),0))</f>
        <v>0</v>
      </c>
      <c r="I104" s="90">
        <f t="shared" ca="1" si="8"/>
        <v>0</v>
      </c>
      <c r="J104" s="93"/>
      <c r="K104" s="181"/>
    </row>
    <row r="105" spans="1:11" ht="16.5" customHeight="1">
      <c r="A105" s="92" t="str">
        <f t="shared" ca="1" si="6"/>
        <v/>
      </c>
      <c r="B105" s="194" t="str">
        <f ca="1">IF(ROWS($1:92)&gt;COUNT(Dong3),"",OFFSET(TH!E$1,SMALL(Dong3,ROWS($1:92)),))</f>
        <v/>
      </c>
      <c r="C105" s="194" t="str">
        <f ca="1">IF(ROWS($1:92)&gt;COUNT(Dong3),"",IF(LEFT((OFFSET(TH!D$1,SMALL(Dong3,ROWS($1:92)),)),1)&lt;&gt;"N","",(OFFSET(TH!D$1,SMALL(Dong3,ROWS($1:92)),)&amp;"/"&amp;OFFSET(TH!C$1,SMALL(Dong3,ROWS($1:92)),))))</f>
        <v/>
      </c>
      <c r="D105" s="194" t="str">
        <f ca="1">IF(ROWS($1:92)&gt;COUNT(Dong3),"",IF(LEFT((OFFSET(TH!D$1,SMALL(Dong3,ROWS($1:92)),)),1)&lt;&gt;"X","",(OFFSET(TH!D$1,SMALL(Dong3,ROWS($1:92)),)&amp;"/"&amp;OFFSET(TH!C$1,SMALL(Dong3,ROWS($1:92)),))))</f>
        <v/>
      </c>
      <c r="E105" s="195" t="str">
        <f ca="1">IF(ROWS($1:92)&gt;COUNT(Dong3),"",OFFSET(TH!F$1,SMALL(Dong3,ROWS($1:92)),))</f>
        <v/>
      </c>
      <c r="F105" s="194" t="str">
        <f t="shared" ca="1" si="7"/>
        <v/>
      </c>
      <c r="G105" s="196">
        <f ca="1">IF(ROWS($1:92)&gt;COUNT(Dong3),0,IF(OFFSET(TH!K$1,SMALL(Dong3,ROWS($1:92)),)&lt;&gt;0,OFFSET(TH!K$1,SMALL(Dong3,ROWS($1:92)),),0))</f>
        <v>0</v>
      </c>
      <c r="H105" s="196">
        <f ca="1">IF(ROWS($1:92)&gt;COUNT(Dong3),0,IF(OFFSET(TH!M$1,SMALL(Dong3,ROWS($1:92)),)&lt;&gt;0,OFFSET(TH!M$1,SMALL(Dong3,ROWS($1:92)),),0))</f>
        <v>0</v>
      </c>
      <c r="I105" s="90">
        <f t="shared" ca="1" si="8"/>
        <v>0</v>
      </c>
      <c r="J105" s="93"/>
      <c r="K105" s="181"/>
    </row>
    <row r="106" spans="1:11" ht="16.5" customHeight="1">
      <c r="A106" s="92" t="str">
        <f t="shared" ca="1" si="6"/>
        <v/>
      </c>
      <c r="B106" s="194" t="str">
        <f ca="1">IF(ROWS($1:93)&gt;COUNT(Dong3),"",OFFSET(TH!E$1,SMALL(Dong3,ROWS($1:93)),))</f>
        <v/>
      </c>
      <c r="C106" s="194" t="str">
        <f ca="1">IF(ROWS($1:93)&gt;COUNT(Dong3),"",IF(LEFT((OFFSET(TH!D$1,SMALL(Dong3,ROWS($1:93)),)),1)&lt;&gt;"N","",(OFFSET(TH!D$1,SMALL(Dong3,ROWS($1:93)),)&amp;"/"&amp;OFFSET(TH!C$1,SMALL(Dong3,ROWS($1:93)),))))</f>
        <v/>
      </c>
      <c r="D106" s="194" t="str">
        <f ca="1">IF(ROWS($1:93)&gt;COUNT(Dong3),"",IF(LEFT((OFFSET(TH!D$1,SMALL(Dong3,ROWS($1:93)),)),1)&lt;&gt;"X","",(OFFSET(TH!D$1,SMALL(Dong3,ROWS($1:93)),)&amp;"/"&amp;OFFSET(TH!C$1,SMALL(Dong3,ROWS($1:93)),))))</f>
        <v/>
      </c>
      <c r="E106" s="195" t="str">
        <f ca="1">IF(ROWS($1:93)&gt;COUNT(Dong3),"",OFFSET(TH!F$1,SMALL(Dong3,ROWS($1:93)),))</f>
        <v/>
      </c>
      <c r="F106" s="194" t="str">
        <f t="shared" ca="1" si="7"/>
        <v/>
      </c>
      <c r="G106" s="196">
        <f ca="1">IF(ROWS($1:93)&gt;COUNT(Dong3),0,IF(OFFSET(TH!K$1,SMALL(Dong3,ROWS($1:93)),)&lt;&gt;0,OFFSET(TH!K$1,SMALL(Dong3,ROWS($1:93)),),0))</f>
        <v>0</v>
      </c>
      <c r="H106" s="196">
        <f ca="1">IF(ROWS($1:93)&gt;COUNT(Dong3),0,IF(OFFSET(TH!M$1,SMALL(Dong3,ROWS($1:93)),)&lt;&gt;0,OFFSET(TH!M$1,SMALL(Dong3,ROWS($1:93)),),0))</f>
        <v>0</v>
      </c>
      <c r="I106" s="90">
        <f t="shared" ca="1" si="8"/>
        <v>0</v>
      </c>
      <c r="J106" s="93"/>
      <c r="K106" s="181"/>
    </row>
    <row r="107" spans="1:11" ht="16.5" customHeight="1">
      <c r="A107" s="92" t="str">
        <f t="shared" ca="1" si="6"/>
        <v/>
      </c>
      <c r="B107" s="194" t="str">
        <f ca="1">IF(ROWS($1:94)&gt;COUNT(Dong3),"",OFFSET(TH!E$1,SMALL(Dong3,ROWS($1:94)),))</f>
        <v/>
      </c>
      <c r="C107" s="194" t="str">
        <f ca="1">IF(ROWS($1:94)&gt;COUNT(Dong3),"",IF(LEFT((OFFSET(TH!D$1,SMALL(Dong3,ROWS($1:94)),)),1)&lt;&gt;"N","",(OFFSET(TH!D$1,SMALL(Dong3,ROWS($1:94)),)&amp;"/"&amp;OFFSET(TH!C$1,SMALL(Dong3,ROWS($1:94)),))))</f>
        <v/>
      </c>
      <c r="D107" s="194" t="str">
        <f ca="1">IF(ROWS($1:94)&gt;COUNT(Dong3),"",IF(LEFT((OFFSET(TH!D$1,SMALL(Dong3,ROWS($1:94)),)),1)&lt;&gt;"X","",(OFFSET(TH!D$1,SMALL(Dong3,ROWS($1:94)),)&amp;"/"&amp;OFFSET(TH!C$1,SMALL(Dong3,ROWS($1:94)),))))</f>
        <v/>
      </c>
      <c r="E107" s="195" t="str">
        <f ca="1">IF(ROWS($1:94)&gt;COUNT(Dong3),"",OFFSET(TH!F$1,SMALL(Dong3,ROWS($1:94)),))</f>
        <v/>
      </c>
      <c r="F107" s="194" t="str">
        <f t="shared" ca="1" si="7"/>
        <v/>
      </c>
      <c r="G107" s="196">
        <f ca="1">IF(ROWS($1:94)&gt;COUNT(Dong3),0,IF(OFFSET(TH!K$1,SMALL(Dong3,ROWS($1:94)),)&lt;&gt;0,OFFSET(TH!K$1,SMALL(Dong3,ROWS($1:94)),),0))</f>
        <v>0</v>
      </c>
      <c r="H107" s="196">
        <f ca="1">IF(ROWS($1:94)&gt;COUNT(Dong3),0,IF(OFFSET(TH!M$1,SMALL(Dong3,ROWS($1:94)),)&lt;&gt;0,OFFSET(TH!M$1,SMALL(Dong3,ROWS($1:94)),),0))</f>
        <v>0</v>
      </c>
      <c r="I107" s="90">
        <f t="shared" ca="1" si="8"/>
        <v>0</v>
      </c>
      <c r="J107" s="93"/>
      <c r="K107" s="181"/>
    </row>
    <row r="108" spans="1:11" ht="16.5" customHeight="1">
      <c r="A108" s="92" t="str">
        <f t="shared" ca="1" si="6"/>
        <v/>
      </c>
      <c r="B108" s="194" t="str">
        <f ca="1">IF(ROWS($1:95)&gt;COUNT(Dong3),"",OFFSET(TH!E$1,SMALL(Dong3,ROWS($1:95)),))</f>
        <v/>
      </c>
      <c r="C108" s="194" t="str">
        <f ca="1">IF(ROWS($1:95)&gt;COUNT(Dong3),"",IF(LEFT((OFFSET(TH!D$1,SMALL(Dong3,ROWS($1:95)),)),1)&lt;&gt;"N","",(OFFSET(TH!D$1,SMALL(Dong3,ROWS($1:95)),)&amp;"/"&amp;OFFSET(TH!C$1,SMALL(Dong3,ROWS($1:95)),))))</f>
        <v/>
      </c>
      <c r="D108" s="194" t="str">
        <f ca="1">IF(ROWS($1:95)&gt;COUNT(Dong3),"",IF(LEFT((OFFSET(TH!D$1,SMALL(Dong3,ROWS($1:95)),)),1)&lt;&gt;"X","",(OFFSET(TH!D$1,SMALL(Dong3,ROWS($1:95)),)&amp;"/"&amp;OFFSET(TH!C$1,SMALL(Dong3,ROWS($1:95)),))))</f>
        <v/>
      </c>
      <c r="E108" s="195" t="str">
        <f ca="1">IF(ROWS($1:95)&gt;COUNT(Dong3),"",OFFSET(TH!F$1,SMALL(Dong3,ROWS($1:95)),))</f>
        <v/>
      </c>
      <c r="F108" s="194" t="str">
        <f t="shared" ca="1" si="7"/>
        <v/>
      </c>
      <c r="G108" s="196">
        <f ca="1">IF(ROWS($1:95)&gt;COUNT(Dong3),0,IF(OFFSET(TH!K$1,SMALL(Dong3,ROWS($1:95)),)&lt;&gt;0,OFFSET(TH!K$1,SMALL(Dong3,ROWS($1:95)),),0))</f>
        <v>0</v>
      </c>
      <c r="H108" s="196">
        <f ca="1">IF(ROWS($1:95)&gt;COUNT(Dong3),0,IF(OFFSET(TH!M$1,SMALL(Dong3,ROWS($1:95)),)&lt;&gt;0,OFFSET(TH!M$1,SMALL(Dong3,ROWS($1:95)),),0))</f>
        <v>0</v>
      </c>
      <c r="I108" s="90">
        <f t="shared" ca="1" si="8"/>
        <v>0</v>
      </c>
      <c r="J108" s="93"/>
      <c r="K108" s="181"/>
    </row>
    <row r="109" spans="1:11" ht="16.5" customHeight="1">
      <c r="A109" s="92" t="str">
        <f t="shared" ca="1" si="6"/>
        <v/>
      </c>
      <c r="B109" s="194" t="str">
        <f ca="1">IF(ROWS($1:96)&gt;COUNT(Dong3),"",OFFSET(TH!E$1,SMALL(Dong3,ROWS($1:96)),))</f>
        <v/>
      </c>
      <c r="C109" s="194" t="str">
        <f ca="1">IF(ROWS($1:96)&gt;COUNT(Dong3),"",IF(LEFT((OFFSET(TH!D$1,SMALL(Dong3,ROWS($1:96)),)),1)&lt;&gt;"N","",(OFFSET(TH!D$1,SMALL(Dong3,ROWS($1:96)),)&amp;"/"&amp;OFFSET(TH!C$1,SMALL(Dong3,ROWS($1:96)),))))</f>
        <v/>
      </c>
      <c r="D109" s="194" t="str">
        <f ca="1">IF(ROWS($1:96)&gt;COUNT(Dong3),"",IF(LEFT((OFFSET(TH!D$1,SMALL(Dong3,ROWS($1:96)),)),1)&lt;&gt;"X","",(OFFSET(TH!D$1,SMALL(Dong3,ROWS($1:96)),)&amp;"/"&amp;OFFSET(TH!C$1,SMALL(Dong3,ROWS($1:96)),))))</f>
        <v/>
      </c>
      <c r="E109" s="195" t="str">
        <f ca="1">IF(ROWS($1:96)&gt;COUNT(Dong3),"",OFFSET(TH!F$1,SMALL(Dong3,ROWS($1:96)),))</f>
        <v/>
      </c>
      <c r="F109" s="194" t="str">
        <f t="shared" ca="1" si="7"/>
        <v/>
      </c>
      <c r="G109" s="196">
        <f ca="1">IF(ROWS($1:96)&gt;COUNT(Dong3),0,IF(OFFSET(TH!K$1,SMALL(Dong3,ROWS($1:96)),)&lt;&gt;0,OFFSET(TH!K$1,SMALL(Dong3,ROWS($1:96)),),0))</f>
        <v>0</v>
      </c>
      <c r="H109" s="196">
        <f ca="1">IF(ROWS($1:96)&gt;COUNT(Dong3),0,IF(OFFSET(TH!M$1,SMALL(Dong3,ROWS($1:96)),)&lt;&gt;0,OFFSET(TH!M$1,SMALL(Dong3,ROWS($1:96)),),0))</f>
        <v>0</v>
      </c>
      <c r="I109" s="90">
        <f t="shared" ca="1" si="8"/>
        <v>0</v>
      </c>
      <c r="J109" s="93"/>
      <c r="K109" s="181"/>
    </row>
    <row r="110" spans="1:11" ht="16.5" customHeight="1">
      <c r="A110" s="92" t="str">
        <f t="shared" ca="1" si="6"/>
        <v/>
      </c>
      <c r="B110" s="194" t="str">
        <f ca="1">IF(ROWS($1:97)&gt;COUNT(Dong3),"",OFFSET(TH!E$1,SMALL(Dong3,ROWS($1:97)),))</f>
        <v/>
      </c>
      <c r="C110" s="194" t="str">
        <f ca="1">IF(ROWS($1:97)&gt;COUNT(Dong3),"",IF(LEFT((OFFSET(TH!D$1,SMALL(Dong3,ROWS($1:97)),)),1)&lt;&gt;"N","",(OFFSET(TH!D$1,SMALL(Dong3,ROWS($1:97)),)&amp;"/"&amp;OFFSET(TH!C$1,SMALL(Dong3,ROWS($1:97)),))))</f>
        <v/>
      </c>
      <c r="D110" s="194" t="str">
        <f ca="1">IF(ROWS($1:97)&gt;COUNT(Dong3),"",IF(LEFT((OFFSET(TH!D$1,SMALL(Dong3,ROWS($1:97)),)),1)&lt;&gt;"X","",(OFFSET(TH!D$1,SMALL(Dong3,ROWS($1:97)),)&amp;"/"&amp;OFFSET(TH!C$1,SMALL(Dong3,ROWS($1:97)),))))</f>
        <v/>
      </c>
      <c r="E110" s="195" t="str">
        <f ca="1">IF(ROWS($1:97)&gt;COUNT(Dong3),"",OFFSET(TH!F$1,SMALL(Dong3,ROWS($1:97)),))</f>
        <v/>
      </c>
      <c r="F110" s="194" t="str">
        <f t="shared" ca="1" si="7"/>
        <v/>
      </c>
      <c r="G110" s="196">
        <f ca="1">IF(ROWS($1:97)&gt;COUNT(Dong3),0,IF(OFFSET(TH!K$1,SMALL(Dong3,ROWS($1:97)),)&lt;&gt;0,OFFSET(TH!K$1,SMALL(Dong3,ROWS($1:97)),),0))</f>
        <v>0</v>
      </c>
      <c r="H110" s="196">
        <f ca="1">IF(ROWS($1:97)&gt;COUNT(Dong3),0,IF(OFFSET(TH!M$1,SMALL(Dong3,ROWS($1:97)),)&lt;&gt;0,OFFSET(TH!M$1,SMALL(Dong3,ROWS($1:97)),),0))</f>
        <v>0</v>
      </c>
      <c r="I110" s="90">
        <f t="shared" ca="1" si="8"/>
        <v>0</v>
      </c>
      <c r="J110" s="93"/>
      <c r="K110" s="181"/>
    </row>
    <row r="111" spans="1:11" ht="16.5" customHeight="1">
      <c r="A111" s="92" t="str">
        <f t="shared" ca="1" si="6"/>
        <v/>
      </c>
      <c r="B111" s="194" t="str">
        <f ca="1">IF(ROWS($1:98)&gt;COUNT(Dong3),"",OFFSET(TH!E$1,SMALL(Dong3,ROWS($1:98)),))</f>
        <v/>
      </c>
      <c r="C111" s="194" t="str">
        <f ca="1">IF(ROWS($1:98)&gt;COUNT(Dong3),"",IF(LEFT((OFFSET(TH!D$1,SMALL(Dong3,ROWS($1:98)),)),1)&lt;&gt;"N","",(OFFSET(TH!D$1,SMALL(Dong3,ROWS($1:98)),)&amp;"/"&amp;OFFSET(TH!C$1,SMALL(Dong3,ROWS($1:98)),))))</f>
        <v/>
      </c>
      <c r="D111" s="194" t="str">
        <f ca="1">IF(ROWS($1:98)&gt;COUNT(Dong3),"",IF(LEFT((OFFSET(TH!D$1,SMALL(Dong3,ROWS($1:98)),)),1)&lt;&gt;"X","",(OFFSET(TH!D$1,SMALL(Dong3,ROWS($1:98)),)&amp;"/"&amp;OFFSET(TH!C$1,SMALL(Dong3,ROWS($1:98)),))))</f>
        <v/>
      </c>
      <c r="E111" s="195" t="str">
        <f ca="1">IF(ROWS($1:98)&gt;COUNT(Dong3),"",OFFSET(TH!F$1,SMALL(Dong3,ROWS($1:98)),))</f>
        <v/>
      </c>
      <c r="F111" s="194" t="str">
        <f t="shared" ca="1" si="7"/>
        <v/>
      </c>
      <c r="G111" s="196">
        <f ca="1">IF(ROWS($1:98)&gt;COUNT(Dong3),0,IF(OFFSET(TH!K$1,SMALL(Dong3,ROWS($1:98)),)&lt;&gt;0,OFFSET(TH!K$1,SMALL(Dong3,ROWS($1:98)),),0))</f>
        <v>0</v>
      </c>
      <c r="H111" s="196">
        <f ca="1">IF(ROWS($1:98)&gt;COUNT(Dong3),0,IF(OFFSET(TH!M$1,SMALL(Dong3,ROWS($1:98)),)&lt;&gt;0,OFFSET(TH!M$1,SMALL(Dong3,ROWS($1:98)),),0))</f>
        <v>0</v>
      </c>
      <c r="I111" s="90">
        <f t="shared" ca="1" si="8"/>
        <v>0</v>
      </c>
      <c r="J111" s="93"/>
      <c r="K111" s="181"/>
    </row>
    <row r="112" spans="1:11" ht="16.5" customHeight="1">
      <c r="A112" s="92" t="str">
        <f t="shared" ca="1" si="6"/>
        <v/>
      </c>
      <c r="B112" s="194" t="str">
        <f ca="1">IF(ROWS($1:99)&gt;COUNT(Dong3),"",OFFSET(TH!E$1,SMALL(Dong3,ROWS($1:99)),))</f>
        <v/>
      </c>
      <c r="C112" s="194" t="str">
        <f ca="1">IF(ROWS($1:99)&gt;COUNT(Dong3),"",IF(LEFT((OFFSET(TH!D$1,SMALL(Dong3,ROWS($1:99)),)),1)&lt;&gt;"N","",(OFFSET(TH!D$1,SMALL(Dong3,ROWS($1:99)),)&amp;"/"&amp;OFFSET(TH!C$1,SMALL(Dong3,ROWS($1:99)),))))</f>
        <v/>
      </c>
      <c r="D112" s="194" t="str">
        <f ca="1">IF(ROWS($1:99)&gt;COUNT(Dong3),"",IF(LEFT((OFFSET(TH!D$1,SMALL(Dong3,ROWS($1:99)),)),1)&lt;&gt;"X","",(OFFSET(TH!D$1,SMALL(Dong3,ROWS($1:99)),)&amp;"/"&amp;OFFSET(TH!C$1,SMALL(Dong3,ROWS($1:99)),))))</f>
        <v/>
      </c>
      <c r="E112" s="195" t="str">
        <f ca="1">IF(ROWS($1:99)&gt;COUNT(Dong3),"",OFFSET(TH!F$1,SMALL(Dong3,ROWS($1:99)),))</f>
        <v/>
      </c>
      <c r="F112" s="194" t="str">
        <f t="shared" ca="1" si="7"/>
        <v/>
      </c>
      <c r="G112" s="196">
        <f ca="1">IF(ROWS($1:99)&gt;COUNT(Dong3),0,IF(OFFSET(TH!K$1,SMALL(Dong3,ROWS($1:99)),)&lt;&gt;0,OFFSET(TH!K$1,SMALL(Dong3,ROWS($1:99)),),0))</f>
        <v>0</v>
      </c>
      <c r="H112" s="196">
        <f ca="1">IF(ROWS($1:99)&gt;COUNT(Dong3),0,IF(OFFSET(TH!M$1,SMALL(Dong3,ROWS($1:99)),)&lt;&gt;0,OFFSET(TH!M$1,SMALL(Dong3,ROWS($1:99)),),0))</f>
        <v>0</v>
      </c>
      <c r="I112" s="90">
        <f t="shared" ca="1" si="8"/>
        <v>0</v>
      </c>
      <c r="J112" s="93"/>
      <c r="K112" s="181"/>
    </row>
    <row r="113" spans="1:11" ht="16.5" customHeight="1">
      <c r="A113" s="92" t="str">
        <f t="shared" ca="1" si="6"/>
        <v/>
      </c>
      <c r="B113" s="194" t="str">
        <f ca="1">IF(ROWS($1:100)&gt;COUNT(Dong3),"",OFFSET(TH!E$1,SMALL(Dong3,ROWS($1:100)),))</f>
        <v/>
      </c>
      <c r="C113" s="194" t="str">
        <f ca="1">IF(ROWS($1:100)&gt;COUNT(Dong3),"",IF(LEFT((OFFSET(TH!D$1,SMALL(Dong3,ROWS($1:100)),)),1)&lt;&gt;"N","",(OFFSET(TH!D$1,SMALL(Dong3,ROWS($1:100)),)&amp;"/"&amp;OFFSET(TH!C$1,SMALL(Dong3,ROWS($1:100)),))))</f>
        <v/>
      </c>
      <c r="D113" s="194" t="str">
        <f ca="1">IF(ROWS($1:100)&gt;COUNT(Dong3),"",IF(LEFT((OFFSET(TH!D$1,SMALL(Dong3,ROWS($1:100)),)),1)&lt;&gt;"X","",(OFFSET(TH!D$1,SMALL(Dong3,ROWS($1:100)),)&amp;"/"&amp;OFFSET(TH!C$1,SMALL(Dong3,ROWS($1:100)),))))</f>
        <v/>
      </c>
      <c r="E113" s="195" t="str">
        <f ca="1">IF(ROWS($1:100)&gt;COUNT(Dong3),"",OFFSET(TH!F$1,SMALL(Dong3,ROWS($1:100)),))</f>
        <v/>
      </c>
      <c r="F113" s="194" t="str">
        <f t="shared" ca="1" si="7"/>
        <v/>
      </c>
      <c r="G113" s="196">
        <f ca="1">IF(ROWS($1:100)&gt;COUNT(Dong3),0,IF(OFFSET(TH!K$1,SMALL(Dong3,ROWS($1:100)),)&lt;&gt;0,OFFSET(TH!K$1,SMALL(Dong3,ROWS($1:100)),),0))</f>
        <v>0</v>
      </c>
      <c r="H113" s="196">
        <f ca="1">IF(ROWS($1:100)&gt;COUNT(Dong3),0,IF(OFFSET(TH!M$1,SMALL(Dong3,ROWS($1:100)),)&lt;&gt;0,OFFSET(TH!M$1,SMALL(Dong3,ROWS($1:100)),),0))</f>
        <v>0</v>
      </c>
      <c r="I113" s="90">
        <f t="shared" ca="1" si="8"/>
        <v>0</v>
      </c>
      <c r="J113" s="93"/>
      <c r="K113" s="181"/>
    </row>
    <row r="114" spans="1:11" ht="16.5" customHeight="1">
      <c r="A114" s="92" t="str">
        <f t="shared" ca="1" si="6"/>
        <v/>
      </c>
      <c r="B114" s="194" t="str">
        <f ca="1">IF(ROWS($1:101)&gt;COUNT(Dong3),"",OFFSET(TH!E$1,SMALL(Dong3,ROWS($1:101)),))</f>
        <v/>
      </c>
      <c r="C114" s="194" t="str">
        <f ca="1">IF(ROWS($1:101)&gt;COUNT(Dong3),"",IF(LEFT((OFFSET(TH!D$1,SMALL(Dong3,ROWS($1:101)),)),1)&lt;&gt;"N","",(OFFSET(TH!D$1,SMALL(Dong3,ROWS($1:101)),)&amp;"/"&amp;OFFSET(TH!C$1,SMALL(Dong3,ROWS($1:101)),))))</f>
        <v/>
      </c>
      <c r="D114" s="194" t="str">
        <f ca="1">IF(ROWS($1:101)&gt;COUNT(Dong3),"",IF(LEFT((OFFSET(TH!D$1,SMALL(Dong3,ROWS($1:101)),)),1)&lt;&gt;"X","",(OFFSET(TH!D$1,SMALL(Dong3,ROWS($1:101)),)&amp;"/"&amp;OFFSET(TH!C$1,SMALL(Dong3,ROWS($1:101)),))))</f>
        <v/>
      </c>
      <c r="E114" s="195" t="str">
        <f ca="1">IF(ROWS($1:101)&gt;COUNT(Dong3),"",OFFSET(TH!F$1,SMALL(Dong3,ROWS($1:101)),))</f>
        <v/>
      </c>
      <c r="F114" s="194" t="str">
        <f t="shared" ca="1" si="7"/>
        <v/>
      </c>
      <c r="G114" s="196">
        <f ca="1">IF(ROWS($1:101)&gt;COUNT(Dong3),0,IF(OFFSET(TH!K$1,SMALL(Dong3,ROWS($1:101)),)&lt;&gt;0,OFFSET(TH!K$1,SMALL(Dong3,ROWS($1:101)),),0))</f>
        <v>0</v>
      </c>
      <c r="H114" s="196">
        <f ca="1">IF(ROWS($1:101)&gt;COUNT(Dong3),0,IF(OFFSET(TH!M$1,SMALL(Dong3,ROWS($1:101)),)&lt;&gt;0,OFFSET(TH!M$1,SMALL(Dong3,ROWS($1:101)),),0))</f>
        <v>0</v>
      </c>
      <c r="I114" s="90">
        <f t="shared" ca="1" si="8"/>
        <v>0</v>
      </c>
      <c r="J114" s="93"/>
      <c r="K114" s="181"/>
    </row>
    <row r="115" spans="1:11" ht="16.5" customHeight="1">
      <c r="A115" s="92" t="str">
        <f t="shared" ca="1" si="6"/>
        <v/>
      </c>
      <c r="B115" s="194" t="str">
        <f ca="1">IF(ROWS($1:102)&gt;COUNT(Dong3),"",OFFSET(TH!E$1,SMALL(Dong3,ROWS($1:102)),))</f>
        <v/>
      </c>
      <c r="C115" s="194" t="str">
        <f ca="1">IF(ROWS($1:102)&gt;COUNT(Dong3),"",IF(LEFT((OFFSET(TH!D$1,SMALL(Dong3,ROWS($1:102)),)),1)&lt;&gt;"N","",(OFFSET(TH!D$1,SMALL(Dong3,ROWS($1:102)),)&amp;"/"&amp;OFFSET(TH!C$1,SMALL(Dong3,ROWS($1:102)),))))</f>
        <v/>
      </c>
      <c r="D115" s="194" t="str">
        <f ca="1">IF(ROWS($1:102)&gt;COUNT(Dong3),"",IF(LEFT((OFFSET(TH!D$1,SMALL(Dong3,ROWS($1:102)),)),1)&lt;&gt;"X","",(OFFSET(TH!D$1,SMALL(Dong3,ROWS($1:102)),)&amp;"/"&amp;OFFSET(TH!C$1,SMALL(Dong3,ROWS($1:102)),))))</f>
        <v/>
      </c>
      <c r="E115" s="195" t="str">
        <f ca="1">IF(ROWS($1:102)&gt;COUNT(Dong3),"",OFFSET(TH!F$1,SMALL(Dong3,ROWS($1:102)),))</f>
        <v/>
      </c>
      <c r="F115" s="194" t="str">
        <f t="shared" ca="1" si="7"/>
        <v/>
      </c>
      <c r="G115" s="196">
        <f ca="1">IF(ROWS($1:102)&gt;COUNT(Dong3),0,IF(OFFSET(TH!K$1,SMALL(Dong3,ROWS($1:102)),)&lt;&gt;0,OFFSET(TH!K$1,SMALL(Dong3,ROWS($1:102)),),0))</f>
        <v>0</v>
      </c>
      <c r="H115" s="196">
        <f ca="1">IF(ROWS($1:102)&gt;COUNT(Dong3),0,IF(OFFSET(TH!M$1,SMALL(Dong3,ROWS($1:102)),)&lt;&gt;0,OFFSET(TH!M$1,SMALL(Dong3,ROWS($1:102)),),0))</f>
        <v>0</v>
      </c>
      <c r="I115" s="90">
        <f t="shared" ca="1" si="8"/>
        <v>0</v>
      </c>
      <c r="J115" s="93"/>
      <c r="K115" s="181"/>
    </row>
    <row r="116" spans="1:11" ht="16.5" customHeight="1">
      <c r="A116" s="92" t="str">
        <f t="shared" ca="1" si="6"/>
        <v/>
      </c>
      <c r="B116" s="194" t="str">
        <f ca="1">IF(ROWS($1:103)&gt;COUNT(Dong3),"",OFFSET(TH!E$1,SMALL(Dong3,ROWS($1:103)),))</f>
        <v/>
      </c>
      <c r="C116" s="194" t="str">
        <f ca="1">IF(ROWS($1:103)&gt;COUNT(Dong3),"",IF(LEFT((OFFSET(TH!D$1,SMALL(Dong3,ROWS($1:103)),)),1)&lt;&gt;"N","",(OFFSET(TH!D$1,SMALL(Dong3,ROWS($1:103)),)&amp;"/"&amp;OFFSET(TH!C$1,SMALL(Dong3,ROWS($1:103)),))))</f>
        <v/>
      </c>
      <c r="D116" s="194" t="str">
        <f ca="1">IF(ROWS($1:103)&gt;COUNT(Dong3),"",IF(LEFT((OFFSET(TH!D$1,SMALL(Dong3,ROWS($1:103)),)),1)&lt;&gt;"X","",(OFFSET(TH!D$1,SMALL(Dong3,ROWS($1:103)),)&amp;"/"&amp;OFFSET(TH!C$1,SMALL(Dong3,ROWS($1:103)),))))</f>
        <v/>
      </c>
      <c r="E116" s="195" t="str">
        <f ca="1">IF(ROWS($1:103)&gt;COUNT(Dong3),"",OFFSET(TH!F$1,SMALL(Dong3,ROWS($1:103)),))</f>
        <v/>
      </c>
      <c r="F116" s="194" t="str">
        <f t="shared" ca="1" si="7"/>
        <v/>
      </c>
      <c r="G116" s="196">
        <f ca="1">IF(ROWS($1:103)&gt;COUNT(Dong3),0,IF(OFFSET(TH!K$1,SMALL(Dong3,ROWS($1:103)),)&lt;&gt;0,OFFSET(TH!K$1,SMALL(Dong3,ROWS($1:103)),),0))</f>
        <v>0</v>
      </c>
      <c r="H116" s="196">
        <f ca="1">IF(ROWS($1:103)&gt;COUNT(Dong3),0,IF(OFFSET(TH!M$1,SMALL(Dong3,ROWS($1:103)),)&lt;&gt;0,OFFSET(TH!M$1,SMALL(Dong3,ROWS($1:103)),),0))</f>
        <v>0</v>
      </c>
      <c r="I116" s="90">
        <f t="shared" ca="1" si="8"/>
        <v>0</v>
      </c>
      <c r="J116" s="93"/>
      <c r="K116" s="181"/>
    </row>
    <row r="117" spans="1:11" ht="16.5" customHeight="1">
      <c r="A117" s="92" t="str">
        <f t="shared" ca="1" si="6"/>
        <v/>
      </c>
      <c r="B117" s="194" t="str">
        <f ca="1">IF(ROWS($1:104)&gt;COUNT(Dong3),"",OFFSET(TH!E$1,SMALL(Dong3,ROWS($1:104)),))</f>
        <v/>
      </c>
      <c r="C117" s="194" t="str">
        <f ca="1">IF(ROWS($1:104)&gt;COUNT(Dong3),"",IF(LEFT((OFFSET(TH!D$1,SMALL(Dong3,ROWS($1:104)),)),1)&lt;&gt;"N","",(OFFSET(TH!D$1,SMALL(Dong3,ROWS($1:104)),)&amp;"/"&amp;OFFSET(TH!C$1,SMALL(Dong3,ROWS($1:104)),))))</f>
        <v/>
      </c>
      <c r="D117" s="194" t="str">
        <f ca="1">IF(ROWS($1:104)&gt;COUNT(Dong3),"",IF(LEFT((OFFSET(TH!D$1,SMALL(Dong3,ROWS($1:104)),)),1)&lt;&gt;"X","",(OFFSET(TH!D$1,SMALL(Dong3,ROWS($1:104)),)&amp;"/"&amp;OFFSET(TH!C$1,SMALL(Dong3,ROWS($1:104)),))))</f>
        <v/>
      </c>
      <c r="E117" s="195" t="str">
        <f ca="1">IF(ROWS($1:104)&gt;COUNT(Dong3),"",OFFSET(TH!F$1,SMALL(Dong3,ROWS($1:104)),))</f>
        <v/>
      </c>
      <c r="F117" s="194" t="str">
        <f t="shared" ca="1" si="7"/>
        <v/>
      </c>
      <c r="G117" s="196">
        <f ca="1">IF(ROWS($1:104)&gt;COUNT(Dong3),0,IF(OFFSET(TH!K$1,SMALL(Dong3,ROWS($1:104)),)&lt;&gt;0,OFFSET(TH!K$1,SMALL(Dong3,ROWS($1:104)),),0))</f>
        <v>0</v>
      </c>
      <c r="H117" s="196">
        <f ca="1">IF(ROWS($1:104)&gt;COUNT(Dong3),0,IF(OFFSET(TH!M$1,SMALL(Dong3,ROWS($1:104)),)&lt;&gt;0,OFFSET(TH!M$1,SMALL(Dong3,ROWS($1:104)),),0))</f>
        <v>0</v>
      </c>
      <c r="I117" s="90">
        <f t="shared" ca="1" si="8"/>
        <v>0</v>
      </c>
      <c r="J117" s="93"/>
      <c r="K117" s="181"/>
    </row>
    <row r="118" spans="1:11" ht="16.5" customHeight="1">
      <c r="A118" s="92" t="str">
        <f t="shared" ca="1" si="6"/>
        <v/>
      </c>
      <c r="B118" s="194" t="str">
        <f ca="1">IF(ROWS($1:105)&gt;COUNT(Dong3),"",OFFSET(TH!E$1,SMALL(Dong3,ROWS($1:105)),))</f>
        <v/>
      </c>
      <c r="C118" s="194" t="str">
        <f ca="1">IF(ROWS($1:105)&gt;COUNT(Dong3),"",IF(LEFT((OFFSET(TH!D$1,SMALL(Dong3,ROWS($1:105)),)),1)&lt;&gt;"N","",(OFFSET(TH!D$1,SMALL(Dong3,ROWS($1:105)),)&amp;"/"&amp;OFFSET(TH!C$1,SMALL(Dong3,ROWS($1:105)),))))</f>
        <v/>
      </c>
      <c r="D118" s="194" t="str">
        <f ca="1">IF(ROWS($1:105)&gt;COUNT(Dong3),"",IF(LEFT((OFFSET(TH!D$1,SMALL(Dong3,ROWS($1:105)),)),1)&lt;&gt;"X","",(OFFSET(TH!D$1,SMALL(Dong3,ROWS($1:105)),)&amp;"/"&amp;OFFSET(TH!C$1,SMALL(Dong3,ROWS($1:105)),))))</f>
        <v/>
      </c>
      <c r="E118" s="195" t="str">
        <f ca="1">IF(ROWS($1:105)&gt;COUNT(Dong3),"",OFFSET(TH!F$1,SMALL(Dong3,ROWS($1:105)),))</f>
        <v/>
      </c>
      <c r="F118" s="194" t="str">
        <f t="shared" ca="1" si="7"/>
        <v/>
      </c>
      <c r="G118" s="196">
        <f ca="1">IF(ROWS($1:105)&gt;COUNT(Dong3),0,IF(OFFSET(TH!K$1,SMALL(Dong3,ROWS($1:105)),)&lt;&gt;0,OFFSET(TH!K$1,SMALL(Dong3,ROWS($1:105)),),0))</f>
        <v>0</v>
      </c>
      <c r="H118" s="196">
        <f ca="1">IF(ROWS($1:105)&gt;COUNT(Dong3),0,IF(OFFSET(TH!M$1,SMALL(Dong3,ROWS($1:105)),)&lt;&gt;0,OFFSET(TH!M$1,SMALL(Dong3,ROWS($1:105)),),0))</f>
        <v>0</v>
      </c>
      <c r="I118" s="90">
        <f t="shared" ca="1" si="8"/>
        <v>0</v>
      </c>
      <c r="J118" s="93"/>
      <c r="K118" s="181"/>
    </row>
    <row r="119" spans="1:11" ht="16.5" customHeight="1">
      <c r="A119" s="92" t="str">
        <f t="shared" ca="1" si="6"/>
        <v/>
      </c>
      <c r="B119" s="194" t="str">
        <f ca="1">IF(ROWS($1:106)&gt;COUNT(Dong3),"",OFFSET(TH!E$1,SMALL(Dong3,ROWS($1:106)),))</f>
        <v/>
      </c>
      <c r="C119" s="194" t="str">
        <f ca="1">IF(ROWS($1:106)&gt;COUNT(Dong3),"",IF(LEFT((OFFSET(TH!D$1,SMALL(Dong3,ROWS($1:106)),)),1)&lt;&gt;"N","",(OFFSET(TH!D$1,SMALL(Dong3,ROWS($1:106)),)&amp;"/"&amp;OFFSET(TH!C$1,SMALL(Dong3,ROWS($1:106)),))))</f>
        <v/>
      </c>
      <c r="D119" s="194" t="str">
        <f ca="1">IF(ROWS($1:106)&gt;COUNT(Dong3),"",IF(LEFT((OFFSET(TH!D$1,SMALL(Dong3,ROWS($1:106)),)),1)&lt;&gt;"X","",(OFFSET(TH!D$1,SMALL(Dong3,ROWS($1:106)),)&amp;"/"&amp;OFFSET(TH!C$1,SMALL(Dong3,ROWS($1:106)),))))</f>
        <v/>
      </c>
      <c r="E119" s="195" t="str">
        <f ca="1">IF(ROWS($1:106)&gt;COUNT(Dong3),"",OFFSET(TH!F$1,SMALL(Dong3,ROWS($1:106)),))</f>
        <v/>
      </c>
      <c r="F119" s="194" t="str">
        <f t="shared" ca="1" si="7"/>
        <v/>
      </c>
      <c r="G119" s="196">
        <f ca="1">IF(ROWS($1:106)&gt;COUNT(Dong3),0,IF(OFFSET(TH!K$1,SMALL(Dong3,ROWS($1:106)),)&lt;&gt;0,OFFSET(TH!K$1,SMALL(Dong3,ROWS($1:106)),),0))</f>
        <v>0</v>
      </c>
      <c r="H119" s="196">
        <f ca="1">IF(ROWS($1:106)&gt;COUNT(Dong3),0,IF(OFFSET(TH!M$1,SMALL(Dong3,ROWS($1:106)),)&lt;&gt;0,OFFSET(TH!M$1,SMALL(Dong3,ROWS($1:106)),),0))</f>
        <v>0</v>
      </c>
      <c r="I119" s="90">
        <f t="shared" ca="1" si="8"/>
        <v>0</v>
      </c>
      <c r="J119" s="93"/>
      <c r="K119" s="181"/>
    </row>
    <row r="120" spans="1:11" ht="16.5" customHeight="1">
      <c r="A120" s="92" t="str">
        <f t="shared" ca="1" si="6"/>
        <v/>
      </c>
      <c r="B120" s="194" t="str">
        <f ca="1">IF(ROWS($1:107)&gt;COUNT(Dong3),"",OFFSET(TH!E$1,SMALL(Dong3,ROWS($1:107)),))</f>
        <v/>
      </c>
      <c r="C120" s="194" t="str">
        <f ca="1">IF(ROWS($1:107)&gt;COUNT(Dong3),"",IF(LEFT((OFFSET(TH!D$1,SMALL(Dong3,ROWS($1:107)),)),1)&lt;&gt;"N","",(OFFSET(TH!D$1,SMALL(Dong3,ROWS($1:107)),)&amp;"/"&amp;OFFSET(TH!C$1,SMALL(Dong3,ROWS($1:107)),))))</f>
        <v/>
      </c>
      <c r="D120" s="194" t="str">
        <f ca="1">IF(ROWS($1:107)&gt;COUNT(Dong3),"",IF(LEFT((OFFSET(TH!D$1,SMALL(Dong3,ROWS($1:107)),)),1)&lt;&gt;"X","",(OFFSET(TH!D$1,SMALL(Dong3,ROWS($1:107)),)&amp;"/"&amp;OFFSET(TH!C$1,SMALL(Dong3,ROWS($1:107)),))))</f>
        <v/>
      </c>
      <c r="E120" s="195" t="str">
        <f ca="1">IF(ROWS($1:107)&gt;COUNT(Dong3),"",OFFSET(TH!F$1,SMALL(Dong3,ROWS($1:107)),))</f>
        <v/>
      </c>
      <c r="F120" s="194" t="str">
        <f t="shared" ca="1" si="7"/>
        <v/>
      </c>
      <c r="G120" s="196">
        <f ca="1">IF(ROWS($1:107)&gt;COUNT(Dong3),0,IF(OFFSET(TH!K$1,SMALL(Dong3,ROWS($1:107)),)&lt;&gt;0,OFFSET(TH!K$1,SMALL(Dong3,ROWS($1:107)),),0))</f>
        <v>0</v>
      </c>
      <c r="H120" s="196">
        <f ca="1">IF(ROWS($1:107)&gt;COUNT(Dong3),0,IF(OFFSET(TH!M$1,SMALL(Dong3,ROWS($1:107)),)&lt;&gt;0,OFFSET(TH!M$1,SMALL(Dong3,ROWS($1:107)),),0))</f>
        <v>0</v>
      </c>
      <c r="I120" s="90">
        <f t="shared" ca="1" si="8"/>
        <v>0</v>
      </c>
      <c r="J120" s="93"/>
      <c r="K120" s="181"/>
    </row>
    <row r="121" spans="1:11" ht="16.5" customHeight="1">
      <c r="A121" s="92" t="str">
        <f t="shared" ca="1" si="6"/>
        <v/>
      </c>
      <c r="B121" s="194" t="str">
        <f ca="1">IF(ROWS($1:108)&gt;COUNT(Dong3),"",OFFSET(TH!E$1,SMALL(Dong3,ROWS($1:108)),))</f>
        <v/>
      </c>
      <c r="C121" s="194" t="str">
        <f ca="1">IF(ROWS($1:108)&gt;COUNT(Dong3),"",IF(LEFT((OFFSET(TH!D$1,SMALL(Dong3,ROWS($1:108)),)),1)&lt;&gt;"N","",(OFFSET(TH!D$1,SMALL(Dong3,ROWS($1:108)),)&amp;"/"&amp;OFFSET(TH!C$1,SMALL(Dong3,ROWS($1:108)),))))</f>
        <v/>
      </c>
      <c r="D121" s="194" t="str">
        <f ca="1">IF(ROWS($1:108)&gt;COUNT(Dong3),"",IF(LEFT((OFFSET(TH!D$1,SMALL(Dong3,ROWS($1:108)),)),1)&lt;&gt;"X","",(OFFSET(TH!D$1,SMALL(Dong3,ROWS($1:108)),)&amp;"/"&amp;OFFSET(TH!C$1,SMALL(Dong3,ROWS($1:108)),))))</f>
        <v/>
      </c>
      <c r="E121" s="195" t="str">
        <f ca="1">IF(ROWS($1:108)&gt;COUNT(Dong3),"",OFFSET(TH!F$1,SMALL(Dong3,ROWS($1:108)),))</f>
        <v/>
      </c>
      <c r="F121" s="194" t="str">
        <f t="shared" ca="1" si="7"/>
        <v/>
      </c>
      <c r="G121" s="196">
        <f ca="1">IF(ROWS($1:108)&gt;COUNT(Dong3),0,IF(OFFSET(TH!K$1,SMALL(Dong3,ROWS($1:108)),)&lt;&gt;0,OFFSET(TH!K$1,SMALL(Dong3,ROWS($1:108)),),0))</f>
        <v>0</v>
      </c>
      <c r="H121" s="196">
        <f ca="1">IF(ROWS($1:108)&gt;COUNT(Dong3),0,IF(OFFSET(TH!M$1,SMALL(Dong3,ROWS($1:108)),)&lt;&gt;0,OFFSET(TH!M$1,SMALL(Dong3,ROWS($1:108)),),0))</f>
        <v>0</v>
      </c>
      <c r="I121" s="90">
        <f t="shared" ca="1" si="8"/>
        <v>0</v>
      </c>
      <c r="J121" s="93"/>
      <c r="K121" s="181"/>
    </row>
    <row r="122" spans="1:11" ht="16.5" customHeight="1">
      <c r="A122" s="92" t="str">
        <f t="shared" ca="1" si="6"/>
        <v/>
      </c>
      <c r="B122" s="194" t="str">
        <f ca="1">IF(ROWS($1:109)&gt;COUNT(Dong3),"",OFFSET(TH!E$1,SMALL(Dong3,ROWS($1:109)),))</f>
        <v/>
      </c>
      <c r="C122" s="194" t="str">
        <f ca="1">IF(ROWS($1:109)&gt;COUNT(Dong3),"",IF(LEFT((OFFSET(TH!D$1,SMALL(Dong3,ROWS($1:109)),)),1)&lt;&gt;"N","",(OFFSET(TH!D$1,SMALL(Dong3,ROWS($1:109)),)&amp;"/"&amp;OFFSET(TH!C$1,SMALL(Dong3,ROWS($1:109)),))))</f>
        <v/>
      </c>
      <c r="D122" s="194" t="str">
        <f ca="1">IF(ROWS($1:109)&gt;COUNT(Dong3),"",IF(LEFT((OFFSET(TH!D$1,SMALL(Dong3,ROWS($1:109)),)),1)&lt;&gt;"X","",(OFFSET(TH!D$1,SMALL(Dong3,ROWS($1:109)),)&amp;"/"&amp;OFFSET(TH!C$1,SMALL(Dong3,ROWS($1:109)),))))</f>
        <v/>
      </c>
      <c r="E122" s="195" t="str">
        <f ca="1">IF(ROWS($1:109)&gt;COUNT(Dong3),"",OFFSET(TH!F$1,SMALL(Dong3,ROWS($1:109)),))</f>
        <v/>
      </c>
      <c r="F122" s="194" t="str">
        <f t="shared" ca="1" si="7"/>
        <v/>
      </c>
      <c r="G122" s="196">
        <f ca="1">IF(ROWS($1:109)&gt;COUNT(Dong3),0,IF(OFFSET(TH!K$1,SMALL(Dong3,ROWS($1:109)),)&lt;&gt;0,OFFSET(TH!K$1,SMALL(Dong3,ROWS($1:109)),),0))</f>
        <v>0</v>
      </c>
      <c r="H122" s="196">
        <f ca="1">IF(ROWS($1:109)&gt;COUNT(Dong3),0,IF(OFFSET(TH!M$1,SMALL(Dong3,ROWS($1:109)),)&lt;&gt;0,OFFSET(TH!M$1,SMALL(Dong3,ROWS($1:109)),),0))</f>
        <v>0</v>
      </c>
      <c r="I122" s="90">
        <f t="shared" ca="1" si="8"/>
        <v>0</v>
      </c>
      <c r="J122" s="93"/>
      <c r="K122" s="181"/>
    </row>
    <row r="123" spans="1:11" ht="16.5" customHeight="1">
      <c r="A123" s="92" t="str">
        <f t="shared" ca="1" si="6"/>
        <v/>
      </c>
      <c r="B123" s="194" t="str">
        <f ca="1">IF(ROWS($1:110)&gt;COUNT(Dong3),"",OFFSET(TH!E$1,SMALL(Dong3,ROWS($1:110)),))</f>
        <v/>
      </c>
      <c r="C123" s="194" t="str">
        <f ca="1">IF(ROWS($1:110)&gt;COUNT(Dong3),"",IF(LEFT((OFFSET(TH!D$1,SMALL(Dong3,ROWS($1:110)),)),1)&lt;&gt;"N","",(OFFSET(TH!D$1,SMALL(Dong3,ROWS($1:110)),)&amp;"/"&amp;OFFSET(TH!C$1,SMALL(Dong3,ROWS($1:110)),))))</f>
        <v/>
      </c>
      <c r="D123" s="194" t="str">
        <f ca="1">IF(ROWS($1:110)&gt;COUNT(Dong3),"",IF(LEFT((OFFSET(TH!D$1,SMALL(Dong3,ROWS($1:110)),)),1)&lt;&gt;"X","",(OFFSET(TH!D$1,SMALL(Dong3,ROWS($1:110)),)&amp;"/"&amp;OFFSET(TH!C$1,SMALL(Dong3,ROWS($1:110)),))))</f>
        <v/>
      </c>
      <c r="E123" s="195" t="str">
        <f ca="1">IF(ROWS($1:110)&gt;COUNT(Dong3),"",OFFSET(TH!F$1,SMALL(Dong3,ROWS($1:110)),))</f>
        <v/>
      </c>
      <c r="F123" s="194" t="str">
        <f t="shared" ca="1" si="7"/>
        <v/>
      </c>
      <c r="G123" s="196">
        <f ca="1">IF(ROWS($1:110)&gt;COUNT(Dong3),0,IF(OFFSET(TH!K$1,SMALL(Dong3,ROWS($1:110)),)&lt;&gt;0,OFFSET(TH!K$1,SMALL(Dong3,ROWS($1:110)),),0))</f>
        <v>0</v>
      </c>
      <c r="H123" s="196">
        <f ca="1">IF(ROWS($1:110)&gt;COUNT(Dong3),0,IF(OFFSET(TH!M$1,SMALL(Dong3,ROWS($1:110)),)&lt;&gt;0,OFFSET(TH!M$1,SMALL(Dong3,ROWS($1:110)),),0))</f>
        <v>0</v>
      </c>
      <c r="I123" s="90">
        <f t="shared" ca="1" si="8"/>
        <v>0</v>
      </c>
      <c r="J123" s="93"/>
      <c r="K123" s="181"/>
    </row>
    <row r="124" spans="1:11" ht="16.5" customHeight="1">
      <c r="A124" s="192" t="str">
        <f>IF(D124&lt;&gt;"",A21+1,"")</f>
        <v/>
      </c>
      <c r="B124" s="197"/>
      <c r="C124" s="198"/>
      <c r="D124" s="198"/>
      <c r="E124" s="199"/>
      <c r="F124" s="197"/>
      <c r="G124" s="193"/>
      <c r="H124" s="193"/>
      <c r="I124" s="193"/>
      <c r="J124" s="200"/>
      <c r="K124" s="181"/>
    </row>
    <row r="125" spans="1:11" ht="16.5" customHeight="1">
      <c r="A125" s="82"/>
      <c r="B125" s="94"/>
      <c r="C125" s="82"/>
      <c r="D125" s="82"/>
      <c r="E125" s="83" t="s">
        <v>63</v>
      </c>
      <c r="F125" s="95" t="s">
        <v>22</v>
      </c>
      <c r="G125" s="96">
        <f ca="1">SUM(G14:G124)</f>
        <v>0</v>
      </c>
      <c r="H125" s="96">
        <f ca="1">SUM(H14:H124)</f>
        <v>0</v>
      </c>
      <c r="I125" s="96" t="e">
        <f ca="1">I13+G125-H125</f>
        <v>#N/A</v>
      </c>
      <c r="J125" s="82" t="s">
        <v>22</v>
      </c>
      <c r="K125" s="182"/>
    </row>
    <row r="126" spans="1:11" ht="12.75" customHeight="1">
      <c r="A126" s="97"/>
      <c r="B126" s="61"/>
      <c r="C126" s="97"/>
      <c r="D126" s="97"/>
      <c r="E126" s="70"/>
      <c r="F126" s="61"/>
      <c r="G126" s="71"/>
      <c r="H126" s="71"/>
      <c r="I126" s="71"/>
      <c r="J126" s="57"/>
      <c r="K126" s="57"/>
    </row>
    <row r="127" spans="1:11" ht="15">
      <c r="A127" s="98" t="s">
        <v>64</v>
      </c>
      <c r="B127" s="98"/>
      <c r="C127" s="99"/>
      <c r="D127" s="99"/>
      <c r="E127" s="70"/>
      <c r="F127" s="61"/>
      <c r="G127" s="71"/>
      <c r="H127" s="71"/>
      <c r="I127" s="71"/>
      <c r="J127" s="57"/>
      <c r="K127" s="57"/>
    </row>
    <row r="128" spans="1:11" ht="15">
      <c r="A128" s="277" t="str">
        <f ca="1">IF(ISERROR(" - Ngày mở sổ: ngày "&amp;DAY(B14)&amp;" tháng "&amp;MONTH(B14)&amp;" năm "&amp;YEAR(B14))," - Ngày mở sổ: ngày 01 tháng  01 năm 2015 "," - Ngày mở sổ: ngày "&amp;DAY(B14)&amp;" tháng "&amp;MONTH(B14)&amp;" năm "&amp;YEAR(B14))</f>
        <v xml:space="preserve"> - Ngày mở sổ: ngày 01 tháng  01 năm 2015 </v>
      </c>
      <c r="B128" s="278"/>
      <c r="C128" s="278"/>
      <c r="D128" s="278"/>
      <c r="E128" s="278"/>
      <c r="F128" s="61"/>
      <c r="G128" s="71"/>
      <c r="H128" s="71"/>
      <c r="I128" s="71"/>
      <c r="J128" s="57"/>
      <c r="K128" s="57"/>
    </row>
    <row r="129" spans="1:11" ht="15">
      <c r="A129" s="47"/>
      <c r="B129" s="100"/>
      <c r="C129" s="101"/>
      <c r="D129" s="97"/>
      <c r="E129" s="70"/>
      <c r="F129" s="61"/>
      <c r="G129" s="241" t="s">
        <v>87</v>
      </c>
      <c r="H129" s="241"/>
      <c r="I129" s="241"/>
      <c r="J129" s="241"/>
      <c r="K129" s="102"/>
    </row>
    <row r="130" spans="1:11" ht="15">
      <c r="A130" s="47"/>
      <c r="B130" s="46" t="s">
        <v>65</v>
      </c>
      <c r="C130" s="47"/>
      <c r="D130" s="97"/>
      <c r="E130" s="282" t="s">
        <v>24</v>
      </c>
      <c r="F130" s="282"/>
      <c r="G130" s="71"/>
      <c r="H130" s="283" t="s">
        <v>25</v>
      </c>
      <c r="I130" s="283"/>
      <c r="J130" s="283"/>
      <c r="K130" s="47"/>
    </row>
    <row r="131" spans="1:11" ht="15">
      <c r="A131" s="49"/>
      <c r="B131" s="103" t="s">
        <v>26</v>
      </c>
      <c r="C131" s="49"/>
      <c r="D131" s="104"/>
      <c r="E131" s="264" t="s">
        <v>26</v>
      </c>
      <c r="F131" s="264"/>
      <c r="G131" s="71"/>
      <c r="H131" s="265" t="s">
        <v>28</v>
      </c>
      <c r="I131" s="265"/>
      <c r="J131" s="265"/>
      <c r="K131" s="49"/>
    </row>
    <row r="132" spans="1:11" ht="15">
      <c r="A132" s="49"/>
      <c r="B132" s="103"/>
      <c r="C132" s="49"/>
      <c r="D132" s="97"/>
      <c r="E132" s="105"/>
      <c r="F132" s="48"/>
      <c r="G132" s="71"/>
      <c r="H132" s="49"/>
      <c r="I132" s="49"/>
      <c r="J132" s="49"/>
      <c r="K132" s="49"/>
    </row>
    <row r="133" spans="1:11" ht="15">
      <c r="A133" s="49"/>
      <c r="B133" s="103"/>
      <c r="C133" s="49"/>
      <c r="D133" s="97"/>
      <c r="E133" s="105"/>
      <c r="F133" s="48"/>
      <c r="G133" s="71"/>
      <c r="H133" s="49"/>
      <c r="I133" s="49"/>
      <c r="J133" s="49"/>
      <c r="K133" s="49"/>
    </row>
    <row r="134" spans="1:11" ht="15">
      <c r="A134" s="49"/>
      <c r="B134" s="103"/>
      <c r="C134" s="49"/>
      <c r="D134" s="97"/>
      <c r="E134" s="105"/>
      <c r="F134" s="48"/>
      <c r="G134" s="71"/>
      <c r="H134" s="49"/>
      <c r="I134" s="49"/>
      <c r="J134" s="49"/>
      <c r="K134" s="49"/>
    </row>
  </sheetData>
  <mergeCells count="14">
    <mergeCell ref="E131:F131"/>
    <mergeCell ref="H131:J131"/>
    <mergeCell ref="G129:J129"/>
    <mergeCell ref="A9:D9"/>
    <mergeCell ref="A10:A11"/>
    <mergeCell ref="C10:D10"/>
    <mergeCell ref="E10:E11"/>
    <mergeCell ref="B10:B11"/>
    <mergeCell ref="J10:J11"/>
    <mergeCell ref="A128:E128"/>
    <mergeCell ref="G10:I10"/>
    <mergeCell ref="F10:F11"/>
    <mergeCell ref="E130:F130"/>
    <mergeCell ref="H130:J130"/>
  </mergeCells>
  <phoneticPr fontId="0" type="noConversion"/>
  <dataValidations count="2">
    <dataValidation type="list" allowBlank="1" showInputMessage="1" showErrorMessage="1" sqref="E7">
      <formula1>OFFSET(INDIRECT(ADDRESS(MATCH($L$10,NXT,0)+11,3,,,"NXT")),0,0,COUNTIF(NXT,$L$10),1)</formula1>
    </dataValidation>
    <dataValidation type="list" allowBlank="1" showInputMessage="1" showErrorMessage="1" sqref="L10">
      <formula1>"NL,VL,TP"</formula1>
    </dataValidation>
  </dataValidations>
  <pageMargins left="0.71" right="0.13" top="0.5" bottom="0.61" header="0.5" footer="0.22"/>
  <pageSetup orientation="portrait" r:id="rId1"/>
  <headerFooter alignWithMargins="0">
    <oddFooter xml:space="preserve">&amp;RTrang &amp;P/1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NXT</vt:lpstr>
      <vt:lpstr>IN-NX</vt:lpstr>
      <vt:lpstr>TH</vt:lpstr>
      <vt:lpstr>SO CT</vt:lpstr>
      <vt:lpstr>THE KHO</vt:lpstr>
      <vt:lpstr>_NXT1</vt:lpstr>
      <vt:lpstr>DS</vt:lpstr>
      <vt:lpstr>DSNL</vt:lpstr>
      <vt:lpstr>DSNX1</vt:lpstr>
      <vt:lpstr>DSNX2</vt:lpstr>
      <vt:lpstr>DSNX3</vt:lpstr>
      <vt:lpstr>DSNX4</vt:lpstr>
      <vt:lpstr>DSNX5</vt:lpstr>
      <vt:lpstr>DSNX6</vt:lpstr>
      <vt:lpstr>DSNX7</vt:lpstr>
      <vt:lpstr>DSNX8</vt:lpstr>
      <vt:lpstr>NXT</vt:lpstr>
      <vt:lpstr>NXT!Print_Area</vt:lpstr>
      <vt:lpstr>'SO CT'!Print_Area</vt:lpstr>
      <vt:lpstr>'THE KHO'!Print_Area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3</cp:lastModifiedBy>
  <cp:lastPrinted>2016-01-07T02:17:09Z</cp:lastPrinted>
  <dcterms:created xsi:type="dcterms:W3CDTF">1996-10-14T23:33:28Z</dcterms:created>
  <dcterms:modified xsi:type="dcterms:W3CDTF">2016-01-07T04:19:06Z</dcterms:modified>
</cp:coreProperties>
</file>