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VT'!$A$9:$J$215</definedName>
    <definedName name="_xlnm._FilterDatabase" localSheetId="2" hidden="1">'TỶ LIÊN'!$A$9:$H$9</definedName>
    <definedName name="_xlnm.Print_Area" localSheetId="27">Sheet1!$C$16:$L$16</definedName>
  </definedNames>
  <calcPr calcId="124519"/>
</workbook>
</file>

<file path=xl/calcChain.xml><?xml version="1.0" encoding="utf-8"?>
<calcChain xmlns="http://schemas.openxmlformats.org/spreadsheetml/2006/main">
  <c r="G14" i="115"/>
  <c r="I21" i="113"/>
  <c r="I22"/>
  <c r="I23"/>
  <c r="I24"/>
  <c r="I25"/>
  <c r="I26"/>
  <c r="I27"/>
  <c r="I28"/>
  <c r="I29"/>
  <c r="F22"/>
  <c r="F23"/>
  <c r="F24"/>
  <c r="F25"/>
  <c r="F26"/>
  <c r="F27"/>
  <c r="F28"/>
  <c r="F29"/>
  <c r="H65" i="102"/>
  <c r="F65"/>
  <c r="E83" i="41"/>
  <c r="G83" s="1"/>
  <c r="E82"/>
  <c r="E84"/>
  <c r="G84"/>
  <c r="E85"/>
  <c r="G85"/>
  <c r="E86"/>
  <c r="G86"/>
  <c r="E87"/>
  <c r="G87"/>
  <c r="E88"/>
  <c r="G88"/>
  <c r="E89"/>
  <c r="G89"/>
  <c r="E90"/>
  <c r="G90"/>
  <c r="E91"/>
  <c r="G91"/>
  <c r="G203" i="101"/>
  <c r="G204"/>
  <c r="G205"/>
  <c r="G206"/>
  <c r="G207"/>
  <c r="G201"/>
  <c r="G202"/>
  <c r="G194"/>
  <c r="D194"/>
  <c r="F190"/>
  <c r="F191"/>
  <c r="F192"/>
  <c r="F193"/>
  <c r="F36" i="104"/>
  <c r="H36" s="1"/>
  <c r="H37" s="1"/>
  <c r="F37"/>
  <c r="F38"/>
  <c r="F39"/>
  <c r="F40"/>
  <c r="H40"/>
  <c r="F41"/>
  <c r="H41"/>
  <c r="F42"/>
  <c r="H42"/>
  <c r="F43"/>
  <c r="H43"/>
  <c r="F44"/>
  <c r="H44"/>
  <c r="F45"/>
  <c r="H45"/>
  <c r="G25" i="119"/>
  <c r="H25"/>
  <c r="E25"/>
  <c r="F24"/>
  <c r="F23"/>
  <c r="H14"/>
  <c r="H15" s="1"/>
  <c r="H16" s="1"/>
  <c r="H17" s="1"/>
  <c r="H18" s="1"/>
  <c r="H19" s="1"/>
  <c r="H20" s="1"/>
  <c r="H21" s="1"/>
  <c r="H22" s="1"/>
  <c r="H26"/>
  <c r="H24"/>
  <c r="E26"/>
  <c r="E27"/>
  <c r="H27"/>
  <c r="E28"/>
  <c r="H28"/>
  <c r="E29"/>
  <c r="H29"/>
  <c r="E30"/>
  <c r="H30"/>
  <c r="E31"/>
  <c r="H31"/>
  <c r="E32"/>
  <c r="H32"/>
  <c r="E33"/>
  <c r="H33"/>
  <c r="E34"/>
  <c r="H34"/>
  <c r="F64" i="2"/>
  <c r="E142" i="80"/>
  <c r="H142"/>
  <c r="E143"/>
  <c r="H143"/>
  <c r="E144"/>
  <c r="H144"/>
  <c r="E145"/>
  <c r="H145"/>
  <c r="E146"/>
  <c r="H146"/>
  <c r="E147"/>
  <c r="H147"/>
  <c r="E148"/>
  <c r="H148"/>
  <c r="E149"/>
  <c r="H149"/>
  <c r="E140" i="8"/>
  <c r="G139"/>
  <c r="G140" s="1"/>
  <c r="E139"/>
  <c r="F87" i="111"/>
  <c r="I87" s="1"/>
  <c r="F22" i="119"/>
  <c r="F21"/>
  <c r="F20"/>
  <c r="H35"/>
  <c r="F16"/>
  <c r="F17"/>
  <c r="F18"/>
  <c r="F15"/>
  <c r="F36" s="1"/>
  <c r="F18" i="113"/>
  <c r="H38" i="104" l="1"/>
  <c r="H39" s="1"/>
  <c r="E10" i="117"/>
  <c r="G10"/>
  <c r="G14" i="114"/>
  <c r="E14"/>
  <c r="H82" i="111"/>
  <c r="I80"/>
  <c r="I81" s="1"/>
  <c r="I82" s="1"/>
  <c r="F82"/>
  <c r="G195" i="101"/>
  <c r="G196"/>
  <c r="G197"/>
  <c r="G200"/>
  <c r="H12" i="112"/>
  <c r="G198" i="101"/>
  <c r="G199"/>
  <c r="F206"/>
  <c r="F207"/>
  <c r="F208"/>
  <c r="F188"/>
  <c r="F189"/>
  <c r="F187"/>
  <c r="F25" i="104"/>
  <c r="F26"/>
  <c r="F27"/>
  <c r="F28"/>
  <c r="F29"/>
  <c r="F30"/>
  <c r="F31"/>
  <c r="F32"/>
  <c r="F33"/>
  <c r="F34"/>
  <c r="F35"/>
  <c r="C16" i="26"/>
  <c r="C22"/>
  <c r="G36" i="119"/>
  <c r="E35"/>
  <c r="H23"/>
  <c r="E19"/>
  <c r="E13"/>
  <c r="E12"/>
  <c r="E11"/>
  <c r="E10"/>
  <c r="G26" i="118"/>
  <c r="F26"/>
  <c r="H25"/>
  <c r="E25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C10" i="26"/>
  <c r="F17" i="117"/>
  <c r="G16"/>
  <c r="E16"/>
  <c r="G15"/>
  <c r="E15"/>
  <c r="G14"/>
  <c r="E14"/>
  <c r="G13"/>
  <c r="E13"/>
  <c r="E12"/>
  <c r="E11"/>
  <c r="E138" i="8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8"/>
  <c r="I89"/>
  <c r="I90"/>
  <c r="I91"/>
  <c r="I92"/>
  <c r="I93"/>
  <c r="I94"/>
  <c r="F88"/>
  <c r="F89"/>
  <c r="F90"/>
  <c r="F91"/>
  <c r="F92"/>
  <c r="F93"/>
  <c r="F81"/>
  <c r="E26" i="118" l="1"/>
  <c r="H26" s="1"/>
  <c r="C12" i="26" s="1"/>
  <c r="E17" i="117"/>
  <c r="G17" s="1"/>
  <c r="E36" i="119"/>
  <c r="H10"/>
  <c r="H11" s="1"/>
  <c r="H12" s="1"/>
  <c r="H13" s="1"/>
  <c r="H10" i="118"/>
  <c r="H11" s="1"/>
  <c r="H12" s="1"/>
  <c r="H13" s="1"/>
  <c r="H14" s="1"/>
  <c r="H15" s="1"/>
  <c r="H16" s="1"/>
  <c r="H17" s="1"/>
  <c r="H18" s="1"/>
  <c r="H19" s="1"/>
  <c r="H20" s="1"/>
  <c r="H21" s="1"/>
  <c r="G11" i="117"/>
  <c r="G12" s="1"/>
  <c r="H36" i="119" l="1"/>
  <c r="C15" i="26" s="1"/>
  <c r="E19" i="117"/>
  <c r="C9" i="26"/>
  <c r="F70" i="41"/>
  <c r="G67"/>
  <c r="G68" s="1"/>
  <c r="G69" s="1"/>
  <c r="G70" s="1"/>
  <c r="G71" s="1"/>
  <c r="G72" s="1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E14"/>
  <c r="H13"/>
  <c r="H14" s="1"/>
  <c r="E13"/>
  <c r="H12"/>
  <c r="E12"/>
  <c r="E11"/>
  <c r="E10"/>
  <c r="G58" i="102"/>
  <c r="E69" i="41"/>
  <c r="E65" i="2"/>
  <c r="E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30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F209"/>
  <c r="F210"/>
  <c r="F211"/>
  <c r="I211"/>
  <c r="F212"/>
  <c r="I212"/>
  <c r="F213"/>
  <c r="I213"/>
  <c r="F214"/>
  <c r="I214"/>
  <c r="E22" i="115" l="1"/>
  <c r="H22" s="1"/>
  <c r="G7" i="26" s="1"/>
  <c r="I16" i="113"/>
  <c r="I17" s="1"/>
  <c r="I18" s="1"/>
  <c r="I19" s="1"/>
  <c r="I20" s="1"/>
  <c r="E22" i="116"/>
  <c r="H10"/>
  <c r="H11" s="1"/>
  <c r="H12" s="1"/>
  <c r="H22"/>
  <c r="G8" i="26" s="1"/>
  <c r="E8" s="1" a="1"/>
  <c r="E8" s="1"/>
  <c r="H10" i="115"/>
  <c r="H11" s="1"/>
  <c r="F30" i="113"/>
  <c r="H10" i="114"/>
  <c r="I11" i="113"/>
  <c r="H1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G76" s="1"/>
  <c r="E77"/>
  <c r="E78"/>
  <c r="E79"/>
  <c r="E80"/>
  <c r="E81"/>
  <c r="G81" s="1"/>
  <c r="G82" s="1"/>
  <c r="E92"/>
  <c r="G92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F11"/>
  <c r="F12"/>
  <c r="F24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H21" i="113" l="1"/>
  <c r="H30"/>
  <c r="I30" s="1"/>
  <c r="G77" i="41"/>
  <c r="G78" s="1"/>
  <c r="G79" s="1"/>
  <c r="G80" s="1"/>
  <c r="I84" i="111"/>
  <c r="I85" s="1"/>
  <c r="I86" s="1"/>
  <c r="G74" i="41"/>
  <c r="G75" s="1"/>
  <c r="F46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H14" s="1"/>
  <c r="H15" s="1"/>
  <c r="H16" s="1"/>
  <c r="H17" s="1"/>
  <c r="H11" i="103"/>
  <c r="H12" s="1"/>
  <c r="H13" s="1"/>
  <c r="G11"/>
  <c r="F60" i="102"/>
  <c r="F61"/>
  <c r="H61" s="1"/>
  <c r="F62"/>
  <c r="F63"/>
  <c r="H63"/>
  <c r="F64"/>
  <c r="H64" s="1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50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93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H163" s="1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H215" i="101" l="1"/>
  <c r="G215"/>
  <c r="G18" i="104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15" i="10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50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I215" i="101" l="1"/>
  <c r="C18" i="26" s="1"/>
  <c r="G152" i="8"/>
  <c r="E154" s="1"/>
  <c r="G21" i="104"/>
  <c r="G46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C4" i="26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93" i="41"/>
  <c r="G93" s="1"/>
  <c r="C20" i="26" s="1"/>
  <c r="C155" i="8"/>
  <c r="C191" i="6"/>
  <c r="C5" i="26" l="1"/>
  <c r="H21" i="104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95" i="41"/>
  <c r="G33" i="88"/>
  <c r="H33" s="1"/>
  <c r="F17" i="100"/>
  <c r="G17" s="1"/>
  <c r="C8" i="26" s="1"/>
  <c r="H24" i="80"/>
  <c r="H25" s="1"/>
  <c r="C96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46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50" i="80"/>
  <c r="H150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  <c r="I186" s="1"/>
  <c r="I187" s="1"/>
  <c r="I188" s="1"/>
  <c r="I189" s="1"/>
  <c r="I190" s="1"/>
  <c r="I191" s="1"/>
  <c r="I192" l="1"/>
  <c r="I193" s="1"/>
  <c r="I194" s="1"/>
  <c r="I195" s="1"/>
  <c r="I196" s="1"/>
  <c r="I197" s="1"/>
  <c r="I198" s="1"/>
  <c r="I199" s="1"/>
  <c r="I200" s="1"/>
  <c r="I201" l="1"/>
  <c r="I202" s="1"/>
  <c r="I203" s="1"/>
  <c r="I204" s="1"/>
  <c r="I205" s="1"/>
  <c r="I206" s="1"/>
  <c r="I207" s="1"/>
  <c r="I208" s="1"/>
  <c r="I209" s="1"/>
  <c r="I210" s="1"/>
</calcChain>
</file>

<file path=xl/sharedStrings.xml><?xml version="1.0" encoding="utf-8"?>
<sst xmlns="http://schemas.openxmlformats.org/spreadsheetml/2006/main" count="2242" uniqueCount="446">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</sst>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tabSelected="1"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420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402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417</v>
      </c>
      <c r="G7" s="151">
        <f>'7 NGHĨA'!H22</f>
        <v>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423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389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412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8</v>
      </c>
      <c r="B12" s="150" t="s">
        <v>424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9</v>
      </c>
      <c r="B13" s="150" t="s">
        <v>122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10</v>
      </c>
      <c r="B14" s="150" t="s">
        <v>374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 t="str">
        <f t="array" ref="A15">IF(C15&lt;&gt;0,SUM(($C$4:C15&lt;&gt;0)*1),"")</f>
        <v/>
      </c>
      <c r="B15" s="150" t="s">
        <v>430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375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376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306</v>
      </c>
      <c r="C18" s="151">
        <f>'TRÍ HẢO VT'!$I$215</f>
        <v>-56321.799999999814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405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377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378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379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46" t="s">
        <v>14</v>
      </c>
      <c r="B35" s="246"/>
      <c r="C35" s="213">
        <f>SUM(C4:C34)</f>
        <v>5304881.5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>
      <c r="C6" s="4"/>
      <c r="D6" s="4"/>
      <c r="E6" s="4"/>
      <c r="F6" s="4"/>
    </row>
    <row r="7" spans="1:9" ht="21" customHeight="1">
      <c r="A7" s="249" t="s">
        <v>8</v>
      </c>
      <c r="B7" s="249"/>
      <c r="C7" s="248" t="s">
        <v>36</v>
      </c>
      <c r="D7" s="248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50" t="s">
        <v>67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50" t="s">
        <v>251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1440442000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>
      <c r="C6" s="4"/>
      <c r="D6" s="4"/>
      <c r="E6" s="4"/>
      <c r="F6" s="4"/>
      <c r="H6" s="6"/>
    </row>
    <row r="7" spans="1:8" ht="21.75" customHeight="1">
      <c r="A7" s="249" t="s">
        <v>9</v>
      </c>
      <c r="B7" s="249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60" t="s">
        <v>251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279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403</v>
      </c>
    </row>
    <row r="138" spans="1:8" ht="18" customHeight="1">
      <c r="A138" s="24">
        <v>42339</v>
      </c>
      <c r="B138" s="31" t="s">
        <v>279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>
      <c r="A141" s="24">
        <v>42347</v>
      </c>
      <c r="B141" s="31" t="s">
        <v>439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99</v>
      </c>
      <c r="C154" s="109"/>
      <c r="D154" s="110"/>
      <c r="E154" s="128">
        <f>G152*1000</f>
        <v>50562000</v>
      </c>
      <c r="F154" s="115" t="s">
        <v>88</v>
      </c>
      <c r="G154" s="115"/>
      <c r="H154" s="110"/>
    </row>
    <row r="155" spans="1:8" s="111" customFormat="1" ht="21" hidden="1" customHeight="1">
      <c r="A155" s="108"/>
      <c r="B155" s="114" t="s">
        <v>89</v>
      </c>
      <c r="C155" s="112" t="str">
        <f>[1]!VND(E154, TRUE)</f>
        <v>Năm mươi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3.25" customHeight="1">
      <c r="A7" s="249" t="s">
        <v>98</v>
      </c>
      <c r="B7" s="249"/>
      <c r="C7" s="249" t="s">
        <v>26</v>
      </c>
      <c r="D7" s="249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64" t="s">
        <v>97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64" t="s">
        <v>199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64" t="s">
        <v>251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79826500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49" t="s">
        <v>398</v>
      </c>
      <c r="B7" s="249"/>
      <c r="C7" s="227"/>
      <c r="D7" s="248" t="s">
        <v>399</v>
      </c>
      <c r="E7" s="248"/>
      <c r="F7" s="269" t="s">
        <v>29</v>
      </c>
      <c r="G7" s="269"/>
      <c r="H7" s="269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183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183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183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183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183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183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183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183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183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183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60" t="s">
        <v>252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284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285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183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183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183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183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183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183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183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183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183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183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286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183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183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183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183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183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183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183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183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183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183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183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183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183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183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183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183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302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183</v>
      </c>
      <c r="C74" s="31" t="s">
        <v>403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183</v>
      </c>
      <c r="C75" s="31" t="s">
        <v>403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100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100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100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183</v>
      </c>
      <c r="C83" s="31" t="s">
        <v>403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183</v>
      </c>
      <c r="C84" s="31" t="s">
        <v>403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183</v>
      </c>
      <c r="C85" s="31" t="s">
        <v>403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183</v>
      </c>
      <c r="C86" s="31" t="s">
        <v>403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369</v>
      </c>
      <c r="B7" s="270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421</v>
      </c>
      <c r="B7" s="270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422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422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422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71" t="s">
        <v>14</v>
      </c>
      <c r="B17" s="271"/>
      <c r="C17" s="271"/>
      <c r="D17" s="27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193050000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388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412</v>
      </c>
      <c r="B7" s="249"/>
      <c r="C7" s="248" t="s">
        <v>413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414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49" t="s">
        <v>424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111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>
      <c r="A11" s="24">
        <v>42343</v>
      </c>
      <c r="B11" s="31" t="s">
        <v>111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>
      <c r="A12" s="24">
        <v>42345</v>
      </c>
      <c r="B12" s="31" t="s">
        <v>111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>
      <c r="A13" s="24">
        <v>42349</v>
      </c>
      <c r="B13" s="31" t="s">
        <v>111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>
      <c r="A14" s="24">
        <v>42350</v>
      </c>
      <c r="B14" s="31" t="s">
        <v>111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>
      <c r="A15" s="24">
        <v>42351</v>
      </c>
      <c r="B15" s="31" t="s">
        <v>111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>
      <c r="A16" s="24">
        <v>42352</v>
      </c>
      <c r="B16" s="31" t="s">
        <v>111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>
      <c r="A17" s="24">
        <v>42354</v>
      </c>
      <c r="B17" s="31" t="s">
        <v>111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>
      <c r="A18" s="24">
        <v>42355</v>
      </c>
      <c r="B18" s="31" t="s">
        <v>111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>
      <c r="A19" s="39">
        <v>42361</v>
      </c>
      <c r="B19" s="31" t="s">
        <v>111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49" t="s">
        <v>122</v>
      </c>
      <c r="B7" s="249"/>
      <c r="C7" s="248" t="s">
        <v>372</v>
      </c>
      <c r="D7" s="248"/>
      <c r="E7" s="269" t="s">
        <v>29</v>
      </c>
      <c r="F7" s="269"/>
      <c r="G7" s="269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74" t="s">
        <v>252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>
    <filterColumn colId="3"/>
  </autoFilter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6</v>
      </c>
      <c r="B7" s="249"/>
      <c r="C7" s="277" t="s">
        <v>27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>
      <c r="A59" s="24"/>
      <c r="B59" s="31" t="s">
        <v>380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>
      <c r="A60" s="24">
        <v>42222</v>
      </c>
      <c r="B60" s="31" t="s">
        <v>380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>
      <c r="A61" s="24"/>
      <c r="B61" s="31" t="s">
        <v>381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>
      <c r="A64" s="24">
        <v>42314</v>
      </c>
      <c r="B64" s="31" t="s">
        <v>425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1.75" customHeight="1">
      <c r="A7" s="249"/>
      <c r="B7" s="249"/>
      <c r="C7" s="277" t="s">
        <v>28</v>
      </c>
      <c r="D7" s="277"/>
    </row>
    <row r="8" spans="1:9" s="55" customFormat="1" ht="15.75" customHeight="1">
      <c r="C8" s="278"/>
      <c r="D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2" t="s">
        <v>435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42318</v>
      </c>
      <c r="B10" s="31" t="s">
        <v>426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>
      <c r="A11" s="24"/>
      <c r="B11" s="31" t="s">
        <v>427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>
      <c r="A12" s="24"/>
      <c r="B12" s="31" t="s">
        <v>428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>
      <c r="A13" s="24">
        <v>42319</v>
      </c>
      <c r="B13" s="31" t="s">
        <v>428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>
      <c r="A14" s="24">
        <v>42310</v>
      </c>
      <c r="B14" s="31" t="s">
        <v>429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>
      <c r="A15" s="24">
        <v>42310</v>
      </c>
      <c r="B15" s="31" t="s">
        <v>162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79</v>
      </c>
    </row>
    <row r="16" spans="1:9" ht="18.75" customHeight="1">
      <c r="A16" s="24">
        <v>42315</v>
      </c>
      <c r="B16" s="31" t="s">
        <v>162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79</v>
      </c>
    </row>
    <row r="17" spans="1:9" ht="18.75" customHeight="1">
      <c r="A17" s="24">
        <v>42317</v>
      </c>
      <c r="B17" s="31" t="s">
        <v>162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79</v>
      </c>
    </row>
    <row r="18" spans="1:9" ht="18.75" customHeight="1">
      <c r="A18" s="24"/>
      <c r="B18" s="31" t="s">
        <v>162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79</v>
      </c>
    </row>
    <row r="19" spans="1:9" ht="18.75" customHeight="1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>
      <c r="A20" s="237"/>
      <c r="B20" s="238" t="s">
        <v>436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>
      <c r="A21" s="237"/>
      <c r="B21" s="238" t="s">
        <v>437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>
      <c r="A22" s="237"/>
      <c r="B22" s="238" t="s">
        <v>438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>
      <c r="A23" s="24"/>
      <c r="B23" s="238" t="s">
        <v>440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>
      <c r="A24" s="243"/>
      <c r="B24" s="244" t="s">
        <v>441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>
      <c r="G37" s="11"/>
      <c r="H37" s="228"/>
    </row>
  </sheetData>
  <autoFilter ref="A9:I9">
    <filterColumn colId="5"/>
  </autoFilter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391</v>
      </c>
      <c r="B7" s="249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1.75" customHeight="1">
      <c r="A7" s="249" t="s">
        <v>390</v>
      </c>
      <c r="B7" s="249"/>
      <c r="C7" s="227"/>
      <c r="D7" s="277" t="s">
        <v>28</v>
      </c>
      <c r="E7" s="277"/>
    </row>
    <row r="8" spans="1:9" s="55" customFormat="1" ht="15.75" customHeight="1">
      <c r="D8" s="278"/>
      <c r="E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70</v>
      </c>
      <c r="D9" s="83" t="s">
        <v>24</v>
      </c>
      <c r="E9" s="83" t="s">
        <v>35</v>
      </c>
      <c r="F9" s="72" t="s">
        <v>75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264</v>
      </c>
      <c r="C10" s="31" t="s">
        <v>341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264</v>
      </c>
      <c r="C11" s="31" t="s">
        <v>341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334</v>
      </c>
      <c r="C12" s="31" t="s">
        <v>341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>
      <c r="A13" s="24">
        <v>42277</v>
      </c>
      <c r="B13" s="31" t="s">
        <v>264</v>
      </c>
      <c r="C13" s="31" t="s">
        <v>341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334</v>
      </c>
      <c r="C15" s="31" t="s">
        <v>341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264</v>
      </c>
      <c r="C16" s="31" t="s">
        <v>341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334</v>
      </c>
      <c r="C17" s="31" t="s">
        <v>341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334</v>
      </c>
      <c r="C19" s="31" t="s">
        <v>403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334</v>
      </c>
      <c r="C20" s="31" t="s">
        <v>403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162</v>
      </c>
      <c r="C22" s="31" t="s">
        <v>403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162</v>
      </c>
      <c r="C23" s="31" t="s">
        <v>403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431</v>
      </c>
      <c r="C24" s="31" t="s">
        <v>403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432</v>
      </c>
      <c r="C25" s="31" t="s">
        <v>403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433</v>
      </c>
      <c r="C26" s="31" t="s">
        <v>403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162</v>
      </c>
      <c r="C27" s="31" t="s">
        <v>341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>
      <c r="A28" s="24"/>
      <c r="B28" s="31" t="s">
        <v>162</v>
      </c>
      <c r="C28" s="31" t="s">
        <v>341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>
      <c r="A29" s="24">
        <v>42337</v>
      </c>
      <c r="B29" s="31" t="s">
        <v>162</v>
      </c>
      <c r="C29" s="31" t="s">
        <v>403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>
      <c r="A30" s="24"/>
      <c r="B30" s="31" t="s">
        <v>162</v>
      </c>
      <c r="C30" s="31" t="s">
        <v>403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>
      <c r="A31" s="24"/>
      <c r="B31" s="31" t="s">
        <v>16</v>
      </c>
      <c r="C31" s="31" t="s">
        <v>403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>
      <c r="A32" s="24">
        <v>42339</v>
      </c>
      <c r="B32" s="31" t="s">
        <v>162</v>
      </c>
      <c r="C32" s="31" t="s">
        <v>403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>
      <c r="A33" s="24"/>
      <c r="B33" s="31" t="s">
        <v>16</v>
      </c>
      <c r="C33" s="31" t="s">
        <v>403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>
      <c r="A36" s="24">
        <v>42355</v>
      </c>
      <c r="B36" s="31" t="s">
        <v>16</v>
      </c>
      <c r="C36" s="31" t="s">
        <v>403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>
      <c r="A37" s="24"/>
      <c r="B37" s="31" t="s">
        <v>334</v>
      </c>
      <c r="C37" s="31" t="s">
        <v>403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>
      <c r="A38" s="24">
        <v>42356</v>
      </c>
      <c r="B38" s="31" t="s">
        <v>442</v>
      </c>
      <c r="C38" s="31" t="s">
        <v>403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>
      <c r="A39" s="24"/>
      <c r="B39" s="31" t="s">
        <v>162</v>
      </c>
      <c r="C39" s="31" t="s">
        <v>403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>
      <c r="G47" s="11"/>
      <c r="H47" s="205"/>
    </row>
  </sheetData>
  <autoFilter ref="A9:I9">
    <filterColumn colId="2"/>
  </autoFilter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16"/>
  <sheetViews>
    <sheetView topLeftCell="A7" workbookViewId="0">
      <pane ySplit="3" topLeftCell="A193" activePane="bottomLeft" state="frozen"/>
      <selection activeCell="D75" sqref="D75"/>
      <selection pane="bottomLeft" activeCell="D196" sqref="D196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306</v>
      </c>
      <c r="B7" s="270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74" t="s">
        <v>353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74" t="s">
        <v>354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74" t="s">
        <v>355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74" t="s">
        <v>356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74" t="s">
        <v>357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74" t="s">
        <v>358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74" t="s">
        <v>362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74" t="s">
        <v>415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310</v>
      </c>
      <c r="C184" s="16" t="s">
        <v>44</v>
      </c>
      <c r="D184" s="20">
        <v>1965</v>
      </c>
      <c r="E184" s="19">
        <v>55</v>
      </c>
      <c r="F184" s="19">
        <f t="shared" ref="F184:F214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312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>
        <v>42342</v>
      </c>
      <c r="B186" s="16" t="s">
        <v>330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14" si="27">IF(B186&lt;&gt;"",I185+F186-H186-G186,0)</f>
        <v>392776.20000000007</v>
      </c>
      <c r="J186" s="16"/>
    </row>
    <row r="187" spans="1:10" ht="20.25" customHeight="1">
      <c r="A187" s="18"/>
      <c r="B187" s="16" t="s">
        <v>443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>
      <c r="A188" s="18"/>
      <c r="B188" s="16" t="s">
        <v>444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>
      <c r="A189" s="18">
        <v>42348</v>
      </c>
      <c r="B189" s="16" t="s">
        <v>330</v>
      </c>
      <c r="C189" s="16" t="s">
        <v>403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>
      <c r="A190" s="18"/>
      <c r="B190" s="16" t="s">
        <v>312</v>
      </c>
      <c r="C190" s="16" t="s">
        <v>403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>
      <c r="A191" s="18">
        <v>42356</v>
      </c>
      <c r="B191" s="16" t="s">
        <v>310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>
      <c r="A192" s="18"/>
      <c r="B192" s="16" t="s">
        <v>330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>
      <c r="A193" s="18"/>
      <c r="B193" s="16" t="s">
        <v>312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>
      <c r="A194" s="18">
        <v>42328</v>
      </c>
      <c r="B194" s="16" t="s">
        <v>318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>
      <c r="A195" s="18">
        <v>42310</v>
      </c>
      <c r="B195" s="31" t="s">
        <v>162</v>
      </c>
      <c r="C195" s="16" t="s">
        <v>352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>
      <c r="A196" s="18">
        <v>42309</v>
      </c>
      <c r="B196" s="31" t="s">
        <v>162</v>
      </c>
      <c r="C196" s="16" t="s">
        <v>352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>
      <c r="A197" s="18">
        <v>42309</v>
      </c>
      <c r="B197" s="31" t="s">
        <v>416</v>
      </c>
      <c r="C197" s="16" t="s">
        <v>352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>
      <c r="A198" s="18">
        <v>42333</v>
      </c>
      <c r="B198" s="31" t="s">
        <v>162</v>
      </c>
      <c r="C198" s="31" t="s">
        <v>350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>
      <c r="A199" s="18">
        <v>42333</v>
      </c>
      <c r="B199" s="31" t="s">
        <v>162</v>
      </c>
      <c r="C199" s="31" t="s">
        <v>350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>
      <c r="A200" s="18">
        <v>42311</v>
      </c>
      <c r="B200" s="31" t="s">
        <v>416</v>
      </c>
      <c r="C200" s="16" t="s">
        <v>79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>
      <c r="A201" s="18">
        <v>42320</v>
      </c>
      <c r="B201" s="31" t="s">
        <v>416</v>
      </c>
      <c r="C201" s="16" t="s">
        <v>79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>
      <c r="A202" s="18">
        <v>42330</v>
      </c>
      <c r="B202" s="16" t="s">
        <v>334</v>
      </c>
      <c r="C202" s="16" t="s">
        <v>79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>
      <c r="A203" s="18">
        <v>42342</v>
      </c>
      <c r="B203" s="16" t="s">
        <v>264</v>
      </c>
      <c r="C203" s="16" t="s">
        <v>79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>
      <c r="A204" s="18">
        <v>42347</v>
      </c>
      <c r="B204" s="16" t="s">
        <v>264</v>
      </c>
      <c r="C204" s="16" t="s">
        <v>79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>
      <c r="A205" s="18">
        <v>42347</v>
      </c>
      <c r="B205" s="16" t="s">
        <v>445</v>
      </c>
      <c r="C205" s="16" t="s">
        <v>79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>
      <c r="A211" s="18"/>
      <c r="B211" s="16"/>
      <c r="C211" s="16"/>
      <c r="D211" s="20"/>
      <c r="E211" s="19"/>
      <c r="F211" s="19">
        <f t="shared" si="26"/>
        <v>0</v>
      </c>
      <c r="G211" s="19"/>
      <c r="H211" s="19"/>
      <c r="I211" s="19">
        <f t="shared" si="27"/>
        <v>0</v>
      </c>
      <c r="J211" s="16"/>
    </row>
    <row r="212" spans="1:10" ht="20.25" customHeight="1">
      <c r="A212" s="18"/>
      <c r="B212" s="16"/>
      <c r="C212" s="16"/>
      <c r="D212" s="20"/>
      <c r="E212" s="19"/>
      <c r="F212" s="19">
        <f t="shared" si="26"/>
        <v>0</v>
      </c>
      <c r="G212" s="19"/>
      <c r="H212" s="19"/>
      <c r="I212" s="19">
        <f t="shared" si="27"/>
        <v>0</v>
      </c>
      <c r="J212" s="16"/>
    </row>
    <row r="213" spans="1:10" ht="20.25" customHeight="1">
      <c r="A213" s="18"/>
      <c r="B213" s="16"/>
      <c r="C213" s="16"/>
      <c r="D213" s="20"/>
      <c r="E213" s="19"/>
      <c r="F213" s="19">
        <f t="shared" si="26"/>
        <v>0</v>
      </c>
      <c r="G213" s="19"/>
      <c r="H213" s="19"/>
      <c r="I213" s="19">
        <f t="shared" si="27"/>
        <v>0</v>
      </c>
      <c r="J213" s="16"/>
    </row>
    <row r="214" spans="1:10" ht="20.25" customHeight="1">
      <c r="A214" s="18"/>
      <c r="B214" s="16"/>
      <c r="C214" s="16"/>
      <c r="D214" s="20"/>
      <c r="E214" s="19"/>
      <c r="F214" s="19">
        <f t="shared" si="26"/>
        <v>0</v>
      </c>
      <c r="G214" s="19"/>
      <c r="H214" s="19"/>
      <c r="I214" s="19">
        <f t="shared" si="27"/>
        <v>0</v>
      </c>
      <c r="J214" s="16"/>
    </row>
    <row r="215" spans="1:10" s="158" customFormat="1" ht="21.75" customHeight="1">
      <c r="A215" s="271" t="s">
        <v>14</v>
      </c>
      <c r="B215" s="271"/>
      <c r="C215" s="271"/>
      <c r="D215" s="271"/>
      <c r="E215" s="271"/>
      <c r="F215" s="170">
        <f>SUM(F10:F214)</f>
        <v>5102122</v>
      </c>
      <c r="G215" s="170">
        <f>SUM(G10:G214)</f>
        <v>3473832.8</v>
      </c>
      <c r="H215" s="170">
        <f>SUM(H10:H214)</f>
        <v>1684611</v>
      </c>
      <c r="I215" s="171">
        <f>F215-G215-H215</f>
        <v>-56321.799999999814</v>
      </c>
      <c r="J215" s="169"/>
    </row>
    <row r="216" spans="1:10" ht="21.75" customHeight="1">
      <c r="H216" s="187"/>
      <c r="I216" s="10"/>
    </row>
  </sheetData>
  <autoFilter ref="A9:J215">
    <filterColumn colId="2"/>
    <filterColumn colId="6"/>
  </autoFilter>
  <mergeCells count="15">
    <mergeCell ref="A7:B7"/>
    <mergeCell ref="A215:E215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405</v>
      </c>
      <c r="B7" s="270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83" t="s">
        <v>81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83" t="s">
        <v>251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83" t="s">
        <v>382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383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386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341</v>
      </c>
    </row>
    <row r="73" spans="1:8" ht="21" customHeight="1">
      <c r="A73" s="24">
        <v>42315</v>
      </c>
      <c r="B73" s="31" t="s">
        <v>419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386</v>
      </c>
    </row>
    <row r="74" spans="1:8" ht="21" customHeight="1">
      <c r="A74" s="24">
        <v>42317</v>
      </c>
      <c r="B74" s="31" t="s">
        <v>419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386</v>
      </c>
    </row>
    <row r="75" spans="1:8" ht="21" customHeight="1">
      <c r="A75" s="24"/>
      <c r="B75" s="31" t="s">
        <v>419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386</v>
      </c>
    </row>
    <row r="76" spans="1:8" ht="21" customHeight="1">
      <c r="A76" s="24">
        <v>42320</v>
      </c>
      <c r="B76" s="31" t="s">
        <v>167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341</v>
      </c>
    </row>
    <row r="77" spans="1:8" ht="21" customHeight="1">
      <c r="A77" s="24">
        <v>42330</v>
      </c>
      <c r="B77" s="31" t="s">
        <v>334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341</v>
      </c>
    </row>
    <row r="78" spans="1:8" ht="21" customHeight="1">
      <c r="A78" s="24">
        <v>42342</v>
      </c>
      <c r="B78" s="31" t="s">
        <v>264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341</v>
      </c>
    </row>
    <row r="79" spans="1:8" ht="21" customHeight="1">
      <c r="A79" s="24">
        <v>42347</v>
      </c>
      <c r="B79" s="31" t="s">
        <v>264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341</v>
      </c>
    </row>
    <row r="80" spans="1:8" ht="21" customHeight="1">
      <c r="A80" s="24"/>
      <c r="B80" s="31" t="s">
        <v>445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341</v>
      </c>
    </row>
    <row r="81" spans="1:9" ht="21" customHeight="1">
      <c r="A81" s="24">
        <v>42343</v>
      </c>
      <c r="B81" s="31" t="s">
        <v>419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>
      <c r="A82" s="24">
        <v>42348</v>
      </c>
      <c r="B82" s="31" t="s">
        <v>419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403</v>
      </c>
    </row>
    <row r="83" spans="1:9" ht="21" customHeight="1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>
      <c r="A93" s="246" t="s">
        <v>14</v>
      </c>
      <c r="B93" s="246"/>
      <c r="C93" s="246"/>
      <c r="D93" s="246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>
      <c r="A95" s="108"/>
      <c r="B95" s="114" t="s">
        <v>99</v>
      </c>
      <c r="C95" s="109"/>
      <c r="D95" s="110"/>
      <c r="E95" s="285">
        <f>G93*1000</f>
        <v>801305299.99999976</v>
      </c>
      <c r="F95" s="285"/>
      <c r="G95" s="115" t="s">
        <v>88</v>
      </c>
      <c r="H95" s="110"/>
      <c r="I95" s="110"/>
    </row>
    <row r="96" spans="1:9" s="111" customFormat="1" ht="21" customHeight="1">
      <c r="A96" s="108"/>
      <c r="B96" s="114" t="s">
        <v>89</v>
      </c>
      <c r="C96" s="112" t="str">
        <f>[1]!VND(E95, TRUE)</f>
        <v>Tám trăm lẻ một triệu, ba trăm lẻ năm ngàn, ba trăm đồng</v>
      </c>
      <c r="D96" s="110"/>
      <c r="E96" s="110"/>
      <c r="F96" s="113"/>
      <c r="G96" s="110"/>
      <c r="H96" s="110"/>
      <c r="I96" s="110"/>
    </row>
    <row r="98" spans="1:8" ht="15.75" customHeight="1">
      <c r="E98" s="286" t="s">
        <v>93</v>
      </c>
      <c r="F98" s="286"/>
      <c r="G98" s="286"/>
      <c r="H98" s="286"/>
    </row>
    <row r="99" spans="1:8" ht="21.75" customHeight="1">
      <c r="A99" s="15" t="s">
        <v>85</v>
      </c>
      <c r="B99" s="14"/>
      <c r="E99" s="282" t="s">
        <v>86</v>
      </c>
      <c r="F99" s="282"/>
      <c r="G99" s="282"/>
      <c r="H99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99:H99"/>
    <mergeCell ref="A93:D93"/>
    <mergeCell ref="A10:F10"/>
    <mergeCell ref="E95:F95"/>
    <mergeCell ref="E98:H98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D6" s="8"/>
      <c r="E6" s="8"/>
      <c r="F6" s="8"/>
      <c r="G6" s="8"/>
      <c r="I6" s="17"/>
    </row>
    <row r="7" spans="1:9" ht="21.75" customHeight="1">
      <c r="A7" s="270" t="s">
        <v>348</v>
      </c>
      <c r="B7" s="270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260</v>
      </c>
      <c r="C64" s="16" t="s">
        <v>191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44996000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Bốn mươi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397</v>
      </c>
      <c r="B7" s="249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>
      <c r="C6" s="4"/>
      <c r="D6" s="4"/>
      <c r="E6" s="4"/>
      <c r="F6" s="4"/>
    </row>
    <row r="7" spans="1:9" ht="21" customHeight="1">
      <c r="A7" s="270" t="s">
        <v>338</v>
      </c>
      <c r="B7" s="270"/>
      <c r="C7" s="248"/>
      <c r="D7" s="248"/>
      <c r="E7" s="269"/>
      <c r="F7" s="269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398</v>
      </c>
      <c r="B7" s="249"/>
      <c r="C7" s="248" t="s">
        <v>399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400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401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49" t="s">
        <v>410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434</v>
      </c>
      <c r="C18" s="31" t="s">
        <v>341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>
    <filterColumn colId="2"/>
  </autoFilter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417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418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2016-01-04T07:38:17Z</dcterms:modified>
</cp:coreProperties>
</file>