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-15" windowWidth="15330" windowHeight="4425" tabRatio="876"/>
  </bookViews>
  <sheets>
    <sheet name="TH" sheetId="88" r:id="rId1"/>
    <sheet name="154 - CPSX" sheetId="91" r:id="rId2"/>
    <sheet name="632 - CPSX" sheetId="93" r:id="rId3"/>
    <sheet name="641 - CPSX" sheetId="94" r:id="rId4"/>
    <sheet name="642 - CPSX" sheetId="95" r:id="rId5"/>
    <sheet name="242 - CPSX" sheetId="96" r:id="rId6"/>
  </sheets>
  <definedNames>
    <definedName name="_Fill" hidden="1">#REF!</definedName>
    <definedName name="_xlnm._FilterDatabase" localSheetId="0" hidden="1">TH!$A$4:$I$626</definedName>
    <definedName name="Dong" localSheetId="5">IF(Loai='242 - CPSX'!$L$5,ROW(Loai)-1,"")</definedName>
    <definedName name="Dong" localSheetId="2">IF(Loai='632 - CPSX'!$K$5,ROW(Loai)-1,"")</definedName>
    <definedName name="Dong" localSheetId="3">IF(Loai='641 - CPSX'!$K$5,ROW(Loai)-1,"")</definedName>
    <definedName name="Dong" localSheetId="4">IF(Loai='642 - CPSX'!$M$5,ROW(Loai)-1,"")</definedName>
    <definedName name="Dong">IF(Loai='154 - CPSX'!$L$5,ROW(Loai)-1,"")</definedName>
    <definedName name="DSGT1">#REF!</definedName>
    <definedName name="DSGT10">#REF!</definedName>
    <definedName name="DSGT11">#REF!</definedName>
    <definedName name="DSGT12">#REF!</definedName>
    <definedName name="DSGT2">#REF!</definedName>
    <definedName name="DSGT3">#REF!</definedName>
    <definedName name="DSGT4">#REF!</definedName>
    <definedName name="DSGT5">#REF!</definedName>
    <definedName name="DSGT6">#REF!</definedName>
    <definedName name="DSGT7">#REF!</definedName>
    <definedName name="DSGT8">#REF!</definedName>
    <definedName name="DSGT9">#REF!</definedName>
    <definedName name="DSSP1">#REF!</definedName>
    <definedName name="DSSP10">#REF!</definedName>
    <definedName name="DSSP11">#REF!</definedName>
    <definedName name="DSSP12">#REF!</definedName>
    <definedName name="DSSP2">#REF!</definedName>
    <definedName name="DSSP3">#REF!</definedName>
    <definedName name="DSSP4">#REF!</definedName>
    <definedName name="DSSP5">#REF!</definedName>
    <definedName name="DSSP6">#REF!</definedName>
    <definedName name="DSSP7">#REF!</definedName>
    <definedName name="DSSP8">#REF!</definedName>
    <definedName name="DSSP9">#REF!</definedName>
    <definedName name="Loai">OFFSET(TH!$I$5,,,COUNTA(TH!$I$5:$I$40283))</definedName>
    <definedName name="_xlnm.Print_Area" localSheetId="1">'154 - CPSX'!$A$2:$K$90</definedName>
    <definedName name="_xlnm.Print_Area" localSheetId="5">'242 - CPSX'!$A$2:$K$42</definedName>
    <definedName name="_xlnm.Print_Area" localSheetId="2">'632 - CPSX'!$A$2:$J$45</definedName>
    <definedName name="_xlnm.Print_Area" localSheetId="3">'641 - CPSX'!$A$2:$J$61</definedName>
    <definedName name="_xlnm.Print_Area" localSheetId="4">'642 - CPSX'!$A$2:$L$77</definedName>
  </definedNames>
  <calcPr calcId="124519"/>
</workbook>
</file>

<file path=xl/calcChain.xml><?xml version="1.0" encoding="utf-8"?>
<calcChain xmlns="http://schemas.openxmlformats.org/spreadsheetml/2006/main">
  <c r="E35" i="91"/>
  <c r="E17" i="94"/>
  <c r="E18"/>
  <c r="E19"/>
  <c r="E20"/>
  <c r="E21"/>
  <c r="E22"/>
  <c r="A383" i="88"/>
  <c r="I383" s="1"/>
  <c r="A384"/>
  <c r="I384" s="1"/>
  <c r="A385"/>
  <c r="I385" s="1"/>
  <c r="A386"/>
  <c r="I386" s="1"/>
  <c r="A387"/>
  <c r="I387" s="1"/>
  <c r="A388"/>
  <c r="I388" s="1"/>
  <c r="A389"/>
  <c r="I389" s="1"/>
  <c r="A390"/>
  <c r="I390" s="1"/>
  <c r="A391"/>
  <c r="I391" s="1"/>
  <c r="A392"/>
  <c r="I392" s="1"/>
  <c r="A393"/>
  <c r="I393" s="1"/>
  <c r="A394"/>
  <c r="I394" s="1"/>
  <c r="A395"/>
  <c r="I395" s="1"/>
  <c r="A396"/>
  <c r="I396" s="1"/>
  <c r="A397"/>
  <c r="I397" s="1"/>
  <c r="A398"/>
  <c r="I398" s="1"/>
  <c r="A399"/>
  <c r="I399" s="1"/>
  <c r="A400"/>
  <c r="I400" s="1"/>
  <c r="A401"/>
  <c r="I401" s="1"/>
  <c r="A402"/>
  <c r="I402" s="1"/>
  <c r="A403"/>
  <c r="I403" s="1"/>
  <c r="A404"/>
  <c r="I404" s="1"/>
  <c r="A405"/>
  <c r="I405" s="1"/>
  <c r="A406"/>
  <c r="I406" s="1"/>
  <c r="A407"/>
  <c r="I407" s="1"/>
  <c r="A408"/>
  <c r="I408" s="1"/>
  <c r="A409"/>
  <c r="I409" s="1"/>
  <c r="A410"/>
  <c r="I410" s="1"/>
  <c r="A411"/>
  <c r="I411" s="1"/>
  <c r="A412"/>
  <c r="I412" s="1"/>
  <c r="A413"/>
  <c r="I413" s="1"/>
  <c r="A414"/>
  <c r="I414" s="1"/>
  <c r="A415"/>
  <c r="I415" s="1"/>
  <c r="A416"/>
  <c r="I416" s="1"/>
  <c r="A417"/>
  <c r="I417" s="1"/>
  <c r="A418"/>
  <c r="I418" s="1"/>
  <c r="A419"/>
  <c r="I419" s="1"/>
  <c r="A420"/>
  <c r="I420" s="1"/>
  <c r="A421"/>
  <c r="I421" s="1"/>
  <c r="A422"/>
  <c r="I422" s="1"/>
  <c r="A423"/>
  <c r="I423" s="1"/>
  <c r="A424"/>
  <c r="I424" s="1"/>
  <c r="A425"/>
  <c r="I425" s="1"/>
  <c r="A426"/>
  <c r="I426" s="1"/>
  <c r="A427"/>
  <c r="I427" s="1"/>
  <c r="A428"/>
  <c r="I428" s="1"/>
  <c r="A429"/>
  <c r="I429" s="1"/>
  <c r="A430"/>
  <c r="I430" s="1"/>
  <c r="A431"/>
  <c r="I431" s="1"/>
  <c r="A432"/>
  <c r="I432" s="1"/>
  <c r="A433"/>
  <c r="I433" s="1"/>
  <c r="A434"/>
  <c r="I434" s="1"/>
  <c r="A435"/>
  <c r="I435" s="1"/>
  <c r="A436"/>
  <c r="I436" s="1"/>
  <c r="A437"/>
  <c r="I437" s="1"/>
  <c r="A438"/>
  <c r="I438" s="1"/>
  <c r="A439"/>
  <c r="I439" s="1"/>
  <c r="A440"/>
  <c r="I440" s="1"/>
  <c r="A441"/>
  <c r="I441" s="1"/>
  <c r="A442"/>
  <c r="I442" s="1"/>
  <c r="A443"/>
  <c r="I443" s="1"/>
  <c r="A444"/>
  <c r="I444" s="1"/>
  <c r="A445"/>
  <c r="I445" s="1"/>
  <c r="A446"/>
  <c r="I446" s="1"/>
  <c r="A447"/>
  <c r="I447" s="1"/>
  <c r="A448"/>
  <c r="I448" s="1"/>
  <c r="A449"/>
  <c r="I449" s="1"/>
  <c r="A450"/>
  <c r="I450" s="1"/>
  <c r="A451"/>
  <c r="I451" s="1"/>
  <c r="A452"/>
  <c r="I452" s="1"/>
  <c r="A453"/>
  <c r="I453" s="1"/>
  <c r="A454"/>
  <c r="I454" s="1"/>
  <c r="A455"/>
  <c r="I455" s="1"/>
  <c r="A456"/>
  <c r="I456" s="1"/>
  <c r="A457"/>
  <c r="I457" s="1"/>
  <c r="A458"/>
  <c r="I458" s="1"/>
  <c r="A459"/>
  <c r="I459" s="1"/>
  <c r="A460"/>
  <c r="I460" s="1"/>
  <c r="A461"/>
  <c r="I461" s="1"/>
  <c r="A462"/>
  <c r="I462" s="1"/>
  <c r="A463"/>
  <c r="I463" s="1"/>
  <c r="A464"/>
  <c r="I464" s="1"/>
  <c r="A465"/>
  <c r="I465" s="1"/>
  <c r="A466"/>
  <c r="I466" s="1"/>
  <c r="A467"/>
  <c r="I467" s="1"/>
  <c r="A468"/>
  <c r="I468" s="1"/>
  <c r="A469"/>
  <c r="I469" s="1"/>
  <c r="A470"/>
  <c r="I470" s="1"/>
  <c r="A471"/>
  <c r="I471" s="1"/>
  <c r="A472"/>
  <c r="I472" s="1"/>
  <c r="A473"/>
  <c r="I473" s="1"/>
  <c r="A474"/>
  <c r="I474" s="1"/>
  <c r="A475"/>
  <c r="I475" s="1"/>
  <c r="A476"/>
  <c r="I476" s="1"/>
  <c r="A477"/>
  <c r="I477" s="1"/>
  <c r="A478"/>
  <c r="I478" s="1"/>
  <c r="A479"/>
  <c r="I479" s="1"/>
  <c r="A480"/>
  <c r="I480" s="1"/>
  <c r="A481"/>
  <c r="I481" s="1"/>
  <c r="A482"/>
  <c r="I482" s="1"/>
  <c r="A483"/>
  <c r="I483" s="1"/>
  <c r="A484"/>
  <c r="I484" s="1"/>
  <c r="A485"/>
  <c r="I485" s="1"/>
  <c r="A486"/>
  <c r="I486" s="1"/>
  <c r="A487"/>
  <c r="I487" s="1"/>
  <c r="A488"/>
  <c r="I488" s="1"/>
  <c r="A489"/>
  <c r="I489" s="1"/>
  <c r="A490"/>
  <c r="I490" s="1"/>
  <c r="A491"/>
  <c r="I491" s="1"/>
  <c r="A492"/>
  <c r="I492" s="1"/>
  <c r="A493"/>
  <c r="I493" s="1"/>
  <c r="A494"/>
  <c r="I494" s="1"/>
  <c r="A495"/>
  <c r="I495" s="1"/>
  <c r="A496"/>
  <c r="I496" s="1"/>
  <c r="A497"/>
  <c r="I497" s="1"/>
  <c r="A498"/>
  <c r="I498" s="1"/>
  <c r="A499"/>
  <c r="I499" s="1"/>
  <c r="A500"/>
  <c r="I500" s="1"/>
  <c r="A501"/>
  <c r="I501" s="1"/>
  <c r="A502"/>
  <c r="I502" s="1"/>
  <c r="A503"/>
  <c r="I503" s="1"/>
  <c r="A504"/>
  <c r="I504" s="1"/>
  <c r="A505"/>
  <c r="I505" s="1"/>
  <c r="A506"/>
  <c r="I506" s="1"/>
  <c r="A507"/>
  <c r="I507" s="1"/>
  <c r="A508"/>
  <c r="I508" s="1"/>
  <c r="A509"/>
  <c r="I509" s="1"/>
  <c r="A510"/>
  <c r="I510" s="1"/>
  <c r="A511"/>
  <c r="I511" s="1"/>
  <c r="A512"/>
  <c r="I512" s="1"/>
  <c r="A513"/>
  <c r="I513" s="1"/>
  <c r="A514"/>
  <c r="I514" s="1"/>
  <c r="A515"/>
  <c r="I515" s="1"/>
  <c r="A516"/>
  <c r="I516" s="1"/>
  <c r="A517"/>
  <c r="I517" s="1"/>
  <c r="A518"/>
  <c r="I518" s="1"/>
  <c r="A519"/>
  <c r="I519" s="1"/>
  <c r="A520"/>
  <c r="I520" s="1"/>
  <c r="A521"/>
  <c r="I521" s="1"/>
  <c r="A522"/>
  <c r="I522" s="1"/>
  <c r="A523"/>
  <c r="I523" s="1"/>
  <c r="A524"/>
  <c r="I524" s="1"/>
  <c r="A525"/>
  <c r="I525" s="1"/>
  <c r="A526"/>
  <c r="I526" s="1"/>
  <c r="A527"/>
  <c r="I527" s="1"/>
  <c r="A528"/>
  <c r="I528" s="1"/>
  <c r="A529"/>
  <c r="I529" s="1"/>
  <c r="A530"/>
  <c r="I530" s="1"/>
  <c r="A531"/>
  <c r="I531" s="1"/>
  <c r="A532"/>
  <c r="I532" s="1"/>
  <c r="A533"/>
  <c r="I533" s="1"/>
  <c r="A534"/>
  <c r="I534" s="1"/>
  <c r="A535"/>
  <c r="I535" s="1"/>
  <c r="A536"/>
  <c r="I536" s="1"/>
  <c r="A537"/>
  <c r="I537" s="1"/>
  <c r="A538"/>
  <c r="I538" s="1"/>
  <c r="A539"/>
  <c r="I539" s="1"/>
  <c r="A540"/>
  <c r="I540" s="1"/>
  <c r="A541"/>
  <c r="I541" s="1"/>
  <c r="A542"/>
  <c r="I542" s="1"/>
  <c r="A543"/>
  <c r="I543" s="1"/>
  <c r="A544"/>
  <c r="I544" s="1"/>
  <c r="A545"/>
  <c r="I545" s="1"/>
  <c r="A546"/>
  <c r="I546" s="1"/>
  <c r="A547"/>
  <c r="I547" s="1"/>
  <c r="A548"/>
  <c r="I548" s="1"/>
  <c r="A549"/>
  <c r="I549" s="1"/>
  <c r="A550"/>
  <c r="I550" s="1"/>
  <c r="A551"/>
  <c r="I551" s="1"/>
  <c r="A552"/>
  <c r="I552" s="1"/>
  <c r="A553"/>
  <c r="I553" s="1"/>
  <c r="A554"/>
  <c r="I554" s="1"/>
  <c r="A555"/>
  <c r="I555" s="1"/>
  <c r="A556"/>
  <c r="I556" s="1"/>
  <c r="A557"/>
  <c r="I557" s="1"/>
  <c r="A558"/>
  <c r="I558" s="1"/>
  <c r="A559"/>
  <c r="I559" s="1"/>
  <c r="A560"/>
  <c r="I560" s="1"/>
  <c r="A561"/>
  <c r="I561" s="1"/>
  <c r="A562"/>
  <c r="I562" s="1"/>
  <c r="A563"/>
  <c r="I563" s="1"/>
  <c r="A564"/>
  <c r="I564" s="1"/>
  <c r="A565"/>
  <c r="I565" s="1"/>
  <c r="A566"/>
  <c r="I566" s="1"/>
  <c r="A567"/>
  <c r="I567" s="1"/>
  <c r="A568"/>
  <c r="I568" s="1"/>
  <c r="A569"/>
  <c r="I569" s="1"/>
  <c r="A570"/>
  <c r="I570" s="1"/>
  <c r="A571"/>
  <c r="I571" s="1"/>
  <c r="A572"/>
  <c r="I572" s="1"/>
  <c r="A573"/>
  <c r="I573" s="1"/>
  <c r="A574"/>
  <c r="I574" s="1"/>
  <c r="A575"/>
  <c r="I575" s="1"/>
  <c r="A576"/>
  <c r="I576" s="1"/>
  <c r="A577"/>
  <c r="I577" s="1"/>
  <c r="A578"/>
  <c r="I578" s="1"/>
  <c r="A579"/>
  <c r="I579" s="1"/>
  <c r="A580"/>
  <c r="I580" s="1"/>
  <c r="A581"/>
  <c r="I581" s="1"/>
  <c r="A582"/>
  <c r="I582" s="1"/>
  <c r="A583"/>
  <c r="I583" s="1"/>
  <c r="A584"/>
  <c r="I584" s="1"/>
  <c r="A585"/>
  <c r="I585" s="1"/>
  <c r="A586"/>
  <c r="I586" s="1"/>
  <c r="A587"/>
  <c r="I587" s="1"/>
  <c r="A588"/>
  <c r="I588" s="1"/>
  <c r="A589"/>
  <c r="I589" s="1"/>
  <c r="A590"/>
  <c r="I590" s="1"/>
  <c r="A591"/>
  <c r="I591" s="1"/>
  <c r="A592"/>
  <c r="I592" s="1"/>
  <c r="A593"/>
  <c r="I593" s="1"/>
  <c r="A594"/>
  <c r="I594" s="1"/>
  <c r="A595"/>
  <c r="I595" s="1"/>
  <c r="A596"/>
  <c r="I596" s="1"/>
  <c r="A597"/>
  <c r="I597" s="1"/>
  <c r="A598"/>
  <c r="I598" s="1"/>
  <c r="A599"/>
  <c r="I599" s="1"/>
  <c r="A600"/>
  <c r="I600" s="1"/>
  <c r="A601"/>
  <c r="I601" s="1"/>
  <c r="A602"/>
  <c r="I602" s="1"/>
  <c r="A603"/>
  <c r="I603" s="1"/>
  <c r="A604"/>
  <c r="I604" s="1"/>
  <c r="A605"/>
  <c r="I605" s="1"/>
  <c r="A606"/>
  <c r="I606" s="1"/>
  <c r="A607"/>
  <c r="I607" s="1"/>
  <c r="A608"/>
  <c r="I608" s="1"/>
  <c r="A609"/>
  <c r="I609" s="1"/>
  <c r="A610"/>
  <c r="I610" s="1"/>
  <c r="A611"/>
  <c r="I611" s="1"/>
  <c r="A612"/>
  <c r="I612" s="1"/>
  <c r="A613"/>
  <c r="I613" s="1"/>
  <c r="A614"/>
  <c r="I614" s="1"/>
  <c r="A615"/>
  <c r="I615" s="1"/>
  <c r="A616"/>
  <c r="I616" s="1"/>
  <c r="A617"/>
  <c r="I617" s="1"/>
  <c r="A618"/>
  <c r="I618" s="1"/>
  <c r="A619"/>
  <c r="I619" s="1"/>
  <c r="A620"/>
  <c r="I620" s="1"/>
  <c r="A621"/>
  <c r="I621" s="1"/>
  <c r="A622"/>
  <c r="I622" s="1"/>
  <c r="A623"/>
  <c r="I623" s="1"/>
  <c r="A624"/>
  <c r="I624" s="1"/>
  <c r="A625"/>
  <c r="I625" s="1"/>
  <c r="A626"/>
  <c r="I626" s="1"/>
  <c r="A627"/>
  <c r="I627" s="1"/>
  <c r="A628"/>
  <c r="I628" s="1"/>
  <c r="A629"/>
  <c r="I629" s="1"/>
  <c r="A630"/>
  <c r="I630" s="1"/>
  <c r="A631"/>
  <c r="I631" s="1"/>
  <c r="A632"/>
  <c r="I632" s="1"/>
  <c r="A633"/>
  <c r="I633" s="1"/>
  <c r="A634"/>
  <c r="I634" s="1"/>
  <c r="A635"/>
  <c r="I635" s="1"/>
  <c r="A636"/>
  <c r="I636" s="1"/>
  <c r="A637"/>
  <c r="I637" s="1"/>
  <c r="A638"/>
  <c r="I638" s="1"/>
  <c r="A639"/>
  <c r="I639" s="1"/>
  <c r="A640"/>
  <c r="I640" s="1"/>
  <c r="A641"/>
  <c r="I641" s="1"/>
  <c r="A642"/>
  <c r="I642" s="1"/>
  <c r="A643"/>
  <c r="I643" s="1"/>
  <c r="A644"/>
  <c r="I644" s="1"/>
  <c r="A645"/>
  <c r="I645" s="1"/>
  <c r="A646"/>
  <c r="I646" s="1"/>
  <c r="A647"/>
  <c r="I647" s="1"/>
  <c r="A648"/>
  <c r="I648" s="1"/>
  <c r="A649"/>
  <c r="I649" s="1"/>
  <c r="A650"/>
  <c r="I650" s="1"/>
  <c r="A651"/>
  <c r="I651" s="1"/>
  <c r="A652"/>
  <c r="I652" s="1"/>
  <c r="A653"/>
  <c r="I653" s="1"/>
  <c r="A654"/>
  <c r="I654" s="1"/>
  <c r="A655"/>
  <c r="I655" s="1"/>
  <c r="A656"/>
  <c r="I656" s="1"/>
  <c r="A657"/>
  <c r="I657" s="1"/>
  <c r="A658"/>
  <c r="I658" s="1"/>
  <c r="A659"/>
  <c r="I659" s="1"/>
  <c r="A660"/>
  <c r="I660" s="1"/>
  <c r="A661"/>
  <c r="I661" s="1"/>
  <c r="A662"/>
  <c r="I662" s="1"/>
  <c r="A663"/>
  <c r="I663" s="1"/>
  <c r="A664"/>
  <c r="I664" s="1"/>
  <c r="A665"/>
  <c r="I665" s="1"/>
  <c r="A666"/>
  <c r="I666" s="1"/>
  <c r="A667"/>
  <c r="I667" s="1"/>
  <c r="A668"/>
  <c r="I668" s="1"/>
  <c r="A669"/>
  <c r="I669" s="1"/>
  <c r="A670"/>
  <c r="I670" s="1"/>
  <c r="A671"/>
  <c r="I671" s="1"/>
  <c r="A672"/>
  <c r="I672" s="1"/>
  <c r="A673"/>
  <c r="I673" s="1"/>
  <c r="A674"/>
  <c r="I674" s="1"/>
  <c r="A675"/>
  <c r="I675" s="1"/>
  <c r="A676"/>
  <c r="I676" s="1"/>
  <c r="A677"/>
  <c r="I677" s="1"/>
  <c r="A678"/>
  <c r="I678" s="1"/>
  <c r="A679"/>
  <c r="I679" s="1"/>
  <c r="A680"/>
  <c r="I680" s="1"/>
  <c r="A681"/>
  <c r="I681" s="1"/>
  <c r="A682"/>
  <c r="I682" s="1"/>
  <c r="A683"/>
  <c r="I683" s="1"/>
  <c r="A684"/>
  <c r="I684" s="1"/>
  <c r="A685"/>
  <c r="I685" s="1"/>
  <c r="A686"/>
  <c r="I686" s="1"/>
  <c r="A687"/>
  <c r="I687" s="1"/>
  <c r="A688"/>
  <c r="I688" s="1"/>
  <c r="A689"/>
  <c r="I689" s="1"/>
  <c r="A690"/>
  <c r="I690" s="1"/>
  <c r="A691"/>
  <c r="I691" s="1"/>
  <c r="A692"/>
  <c r="I692" s="1"/>
  <c r="A693"/>
  <c r="I693" s="1"/>
  <c r="A694"/>
  <c r="I694" s="1"/>
  <c r="A695"/>
  <c r="I695" s="1"/>
  <c r="A696"/>
  <c r="I696" s="1"/>
  <c r="A697"/>
  <c r="I697" s="1"/>
  <c r="A698"/>
  <c r="I698" s="1"/>
  <c r="A699"/>
  <c r="I699" s="1"/>
  <c r="A700"/>
  <c r="I700" s="1"/>
  <c r="A701"/>
  <c r="I701" s="1"/>
  <c r="A702"/>
  <c r="I702" s="1"/>
  <c r="A703"/>
  <c r="I703" s="1"/>
  <c r="A704"/>
  <c r="I704" s="1"/>
  <c r="A705"/>
  <c r="I705" s="1"/>
  <c r="A706"/>
  <c r="I706" s="1"/>
  <c r="A707"/>
  <c r="I707" s="1"/>
  <c r="A708"/>
  <c r="I708" s="1"/>
  <c r="A709"/>
  <c r="I709" s="1"/>
  <c r="A710"/>
  <c r="I710" s="1"/>
  <c r="A711"/>
  <c r="I711" s="1"/>
  <c r="A712"/>
  <c r="I712" s="1"/>
  <c r="A713"/>
  <c r="I713" s="1"/>
  <c r="A714"/>
  <c r="I714" s="1"/>
  <c r="A715"/>
  <c r="I715" s="1"/>
  <c r="A716"/>
  <c r="I716" s="1"/>
  <c r="A717"/>
  <c r="I717" s="1"/>
  <c r="A718"/>
  <c r="I718" s="1"/>
  <c r="A719"/>
  <c r="I719" s="1"/>
  <c r="A720"/>
  <c r="I720" s="1"/>
  <c r="A721"/>
  <c r="I721" s="1"/>
  <c r="A722"/>
  <c r="I722" s="1"/>
  <c r="A723"/>
  <c r="I723" s="1"/>
  <c r="A724"/>
  <c r="I724" s="1"/>
  <c r="A725"/>
  <c r="I725" s="1"/>
  <c r="A726"/>
  <c r="I726" s="1"/>
  <c r="A727"/>
  <c r="I727" s="1"/>
  <c r="A728"/>
  <c r="I728" s="1"/>
  <c r="A729"/>
  <c r="I729" s="1"/>
  <c r="A730"/>
  <c r="I730" s="1"/>
  <c r="A731"/>
  <c r="I731" s="1"/>
  <c r="A732"/>
  <c r="I732" s="1"/>
  <c r="A733"/>
  <c r="I733" s="1"/>
  <c r="A734"/>
  <c r="I734" s="1"/>
  <c r="A735"/>
  <c r="I735" s="1"/>
  <c r="A736"/>
  <c r="I736" s="1"/>
  <c r="A737"/>
  <c r="I737" s="1"/>
  <c r="A738"/>
  <c r="I738" s="1"/>
  <c r="A739"/>
  <c r="I739" s="1"/>
  <c r="A740"/>
  <c r="I740" s="1"/>
  <c r="A741"/>
  <c r="I741" s="1"/>
  <c r="A742"/>
  <c r="I742" s="1"/>
  <c r="A379"/>
  <c r="A380"/>
  <c r="I380" s="1"/>
  <c r="A381"/>
  <c r="I381" s="1"/>
  <c r="A382"/>
  <c r="I382" s="1"/>
  <c r="A32" l="1"/>
  <c r="I32" s="1"/>
  <c r="A33"/>
  <c r="I33" s="1"/>
  <c r="A34"/>
  <c r="I34" s="1"/>
  <c r="A35"/>
  <c r="I35" s="1"/>
  <c r="A36"/>
  <c r="I36" s="1"/>
  <c r="A37"/>
  <c r="I37" s="1"/>
  <c r="A38"/>
  <c r="I38" s="1"/>
  <c r="A39"/>
  <c r="I39" s="1"/>
  <c r="A40"/>
  <c r="I40" s="1"/>
  <c r="A41"/>
  <c r="I41" s="1"/>
  <c r="A42"/>
  <c r="I42" s="1"/>
  <c r="A43"/>
  <c r="I43" s="1"/>
  <c r="A44"/>
  <c r="I44" s="1"/>
  <c r="A45"/>
  <c r="I45" s="1"/>
  <c r="A46"/>
  <c r="I46" s="1"/>
  <c r="A47"/>
  <c r="I47" s="1"/>
  <c r="A48"/>
  <c r="I48" s="1"/>
  <c r="A49"/>
  <c r="I49" s="1"/>
  <c r="A50"/>
  <c r="I50" s="1"/>
  <c r="A51"/>
  <c r="I51" s="1"/>
  <c r="A52"/>
  <c r="I52" s="1"/>
  <c r="A53"/>
  <c r="I53" s="1"/>
  <c r="A54"/>
  <c r="I54" s="1"/>
  <c r="A55"/>
  <c r="I55" s="1"/>
  <c r="A56"/>
  <c r="I56" s="1"/>
  <c r="A57"/>
  <c r="I57" s="1"/>
  <c r="A58"/>
  <c r="I58" s="1"/>
  <c r="A59"/>
  <c r="I59" s="1"/>
  <c r="A60"/>
  <c r="I60" s="1"/>
  <c r="A61"/>
  <c r="I61" s="1"/>
  <c r="A62"/>
  <c r="I62" s="1"/>
  <c r="A63"/>
  <c r="I63" s="1"/>
  <c r="A64"/>
  <c r="I64" s="1"/>
  <c r="A65"/>
  <c r="I65" s="1"/>
  <c r="A66"/>
  <c r="I66" s="1"/>
  <c r="A67"/>
  <c r="I67" s="1"/>
  <c r="A68"/>
  <c r="I68" s="1"/>
  <c r="A69"/>
  <c r="I69" s="1"/>
  <c r="A70"/>
  <c r="I70" s="1"/>
  <c r="A71"/>
  <c r="I71" s="1"/>
  <c r="A72"/>
  <c r="I72" s="1"/>
  <c r="A73"/>
  <c r="I73" s="1"/>
  <c r="A74"/>
  <c r="I74" s="1"/>
  <c r="A75"/>
  <c r="I75" s="1"/>
  <c r="A76"/>
  <c r="I76" s="1"/>
  <c r="A77"/>
  <c r="I77" s="1"/>
  <c r="A78"/>
  <c r="I78" s="1"/>
  <c r="A79"/>
  <c r="I79" s="1"/>
  <c r="A80"/>
  <c r="I80" s="1"/>
  <c r="A81"/>
  <c r="I81" s="1"/>
  <c r="A82"/>
  <c r="I82" s="1"/>
  <c r="A83"/>
  <c r="I83" s="1"/>
  <c r="A84"/>
  <c r="I84" s="1"/>
  <c r="A85"/>
  <c r="I85" s="1"/>
  <c r="A86"/>
  <c r="I86" s="1"/>
  <c r="A87"/>
  <c r="I87" s="1"/>
  <c r="A88"/>
  <c r="I88" s="1"/>
  <c r="A89"/>
  <c r="I89" s="1"/>
  <c r="A90"/>
  <c r="I90" s="1"/>
  <c r="A91"/>
  <c r="I91" s="1"/>
  <c r="A92"/>
  <c r="I92" s="1"/>
  <c r="A93"/>
  <c r="I93" s="1"/>
  <c r="A94"/>
  <c r="I94" s="1"/>
  <c r="A95"/>
  <c r="I95" s="1"/>
  <c r="A96"/>
  <c r="I96" s="1"/>
  <c r="A97"/>
  <c r="I97" s="1"/>
  <c r="A98"/>
  <c r="I98" s="1"/>
  <c r="A99"/>
  <c r="I99" s="1"/>
  <c r="A100"/>
  <c r="I100" s="1"/>
  <c r="A101"/>
  <c r="I101" s="1"/>
  <c r="A102"/>
  <c r="I102" s="1"/>
  <c r="A103"/>
  <c r="I103" s="1"/>
  <c r="A104"/>
  <c r="I104" s="1"/>
  <c r="A105"/>
  <c r="I105" s="1"/>
  <c r="A106"/>
  <c r="I106" s="1"/>
  <c r="A107"/>
  <c r="I107" s="1"/>
  <c r="A108"/>
  <c r="I108" s="1"/>
  <c r="A109"/>
  <c r="I109" s="1"/>
  <c r="A110"/>
  <c r="I110" s="1"/>
  <c r="A111"/>
  <c r="I111" s="1"/>
  <c r="A112"/>
  <c r="I112" s="1"/>
  <c r="A113"/>
  <c r="I113" s="1"/>
  <c r="A114"/>
  <c r="I114" s="1"/>
  <c r="A115"/>
  <c r="I115" s="1"/>
  <c r="A116"/>
  <c r="I116" s="1"/>
  <c r="A117"/>
  <c r="I117" s="1"/>
  <c r="A118"/>
  <c r="I118" s="1"/>
  <c r="A119"/>
  <c r="I119" s="1"/>
  <c r="A120"/>
  <c r="I120" s="1"/>
  <c r="A121"/>
  <c r="I121" s="1"/>
  <c r="A122"/>
  <c r="I122" s="1"/>
  <c r="A123"/>
  <c r="I123" s="1"/>
  <c r="A124"/>
  <c r="I124" s="1"/>
  <c r="A125"/>
  <c r="I125" s="1"/>
  <c r="A126"/>
  <c r="I126" s="1"/>
  <c r="A127"/>
  <c r="I127" s="1"/>
  <c r="A128"/>
  <c r="I128" s="1"/>
  <c r="A129"/>
  <c r="I129" s="1"/>
  <c r="A130"/>
  <c r="I130" s="1"/>
  <c r="A131"/>
  <c r="I131" s="1"/>
  <c r="A132"/>
  <c r="I132" s="1"/>
  <c r="A133"/>
  <c r="I133" s="1"/>
  <c r="A134"/>
  <c r="I134" s="1"/>
  <c r="A135"/>
  <c r="I135" s="1"/>
  <c r="A136"/>
  <c r="I136" s="1"/>
  <c r="A137"/>
  <c r="I137" s="1"/>
  <c r="A138"/>
  <c r="I138" s="1"/>
  <c r="A139"/>
  <c r="I139" s="1"/>
  <c r="A140"/>
  <c r="I140" s="1"/>
  <c r="A141"/>
  <c r="I141" s="1"/>
  <c r="A142"/>
  <c r="I142" s="1"/>
  <c r="A143"/>
  <c r="I143" s="1"/>
  <c r="A144"/>
  <c r="I144" s="1"/>
  <c r="A145"/>
  <c r="I145" s="1"/>
  <c r="A146"/>
  <c r="I146" s="1"/>
  <c r="A147"/>
  <c r="I147" s="1"/>
  <c r="A148"/>
  <c r="I148" s="1"/>
  <c r="A149"/>
  <c r="I149" s="1"/>
  <c r="A150"/>
  <c r="I150" s="1"/>
  <c r="A151"/>
  <c r="I151" s="1"/>
  <c r="A152"/>
  <c r="I152" s="1"/>
  <c r="A153"/>
  <c r="I153" s="1"/>
  <c r="A154"/>
  <c r="I154" s="1"/>
  <c r="A155"/>
  <c r="I155" s="1"/>
  <c r="A156"/>
  <c r="I156" s="1"/>
  <c r="A157"/>
  <c r="I157" s="1"/>
  <c r="A158"/>
  <c r="I158" s="1"/>
  <c r="A159"/>
  <c r="I159" s="1"/>
  <c r="A160"/>
  <c r="I160" s="1"/>
  <c r="A161"/>
  <c r="I161" s="1"/>
  <c r="A162"/>
  <c r="I162" s="1"/>
  <c r="A163"/>
  <c r="I163" s="1"/>
  <c r="A164"/>
  <c r="I164" s="1"/>
  <c r="A165"/>
  <c r="I165" s="1"/>
  <c r="A166"/>
  <c r="I166" s="1"/>
  <c r="A167"/>
  <c r="I167" s="1"/>
  <c r="A168"/>
  <c r="I168" s="1"/>
  <c r="A169"/>
  <c r="I169" s="1"/>
  <c r="A170"/>
  <c r="I170" s="1"/>
  <c r="A171"/>
  <c r="I171" s="1"/>
  <c r="A172"/>
  <c r="I172" s="1"/>
  <c r="A173"/>
  <c r="I173" s="1"/>
  <c r="A174"/>
  <c r="I174" s="1"/>
  <c r="A175"/>
  <c r="I175" s="1"/>
  <c r="A176"/>
  <c r="I176" s="1"/>
  <c r="A177"/>
  <c r="I177" s="1"/>
  <c r="A178"/>
  <c r="I178" s="1"/>
  <c r="A179"/>
  <c r="I179" s="1"/>
  <c r="A180"/>
  <c r="I180" s="1"/>
  <c r="A181"/>
  <c r="I181" s="1"/>
  <c r="A182"/>
  <c r="I182" s="1"/>
  <c r="A183"/>
  <c r="I183" s="1"/>
  <c r="A184"/>
  <c r="I184" s="1"/>
  <c r="A185"/>
  <c r="I185" s="1"/>
  <c r="A186"/>
  <c r="I186" s="1"/>
  <c r="A187"/>
  <c r="I187" s="1"/>
  <c r="A188"/>
  <c r="I188" s="1"/>
  <c r="A189"/>
  <c r="I189" s="1"/>
  <c r="A190"/>
  <c r="I190" s="1"/>
  <c r="A191"/>
  <c r="I191" s="1"/>
  <c r="A192"/>
  <c r="I192" s="1"/>
  <c r="A193"/>
  <c r="I193" s="1"/>
  <c r="A194"/>
  <c r="I194" s="1"/>
  <c r="A195"/>
  <c r="I195" s="1"/>
  <c r="A196"/>
  <c r="I196" s="1"/>
  <c r="A197"/>
  <c r="I197" s="1"/>
  <c r="A198"/>
  <c r="I198" s="1"/>
  <c r="A199"/>
  <c r="I199" s="1"/>
  <c r="A200"/>
  <c r="I200" s="1"/>
  <c r="A201"/>
  <c r="I201" s="1"/>
  <c r="A202"/>
  <c r="I202" s="1"/>
  <c r="A203"/>
  <c r="I203" s="1"/>
  <c r="A204"/>
  <c r="I204" s="1"/>
  <c r="A205"/>
  <c r="I205" s="1"/>
  <c r="A206"/>
  <c r="I206" s="1"/>
  <c r="A207"/>
  <c r="I207" s="1"/>
  <c r="A208"/>
  <c r="I208" s="1"/>
  <c r="A209"/>
  <c r="I209" s="1"/>
  <c r="A210"/>
  <c r="I210" s="1"/>
  <c r="A211"/>
  <c r="I211" s="1"/>
  <c r="A212"/>
  <c r="I212" s="1"/>
  <c r="A213"/>
  <c r="I213" s="1"/>
  <c r="A214"/>
  <c r="I214" s="1"/>
  <c r="A215"/>
  <c r="I215" s="1"/>
  <c r="A216"/>
  <c r="I216" s="1"/>
  <c r="A217"/>
  <c r="I217" s="1"/>
  <c r="A218"/>
  <c r="I218" s="1"/>
  <c r="A219"/>
  <c r="I219" s="1"/>
  <c r="A220"/>
  <c r="I220" s="1"/>
  <c r="A221"/>
  <c r="I221" s="1"/>
  <c r="A222"/>
  <c r="I222" s="1"/>
  <c r="A223"/>
  <c r="I223" s="1"/>
  <c r="A224"/>
  <c r="I224" s="1"/>
  <c r="A225"/>
  <c r="I225" s="1"/>
  <c r="A226"/>
  <c r="I226" s="1"/>
  <c r="A227"/>
  <c r="I227" s="1"/>
  <c r="A228"/>
  <c r="I228" s="1"/>
  <c r="A229"/>
  <c r="I229" s="1"/>
  <c r="A230"/>
  <c r="I230" s="1"/>
  <c r="A231"/>
  <c r="I231" s="1"/>
  <c r="A232"/>
  <c r="I232" s="1"/>
  <c r="A233"/>
  <c r="I233" s="1"/>
  <c r="A234"/>
  <c r="I234" s="1"/>
  <c r="A235"/>
  <c r="I235" s="1"/>
  <c r="A236"/>
  <c r="I236" s="1"/>
  <c r="A237"/>
  <c r="I237" s="1"/>
  <c r="A238"/>
  <c r="I238" s="1"/>
  <c r="A239"/>
  <c r="I239" s="1"/>
  <c r="A240"/>
  <c r="I240" s="1"/>
  <c r="A241"/>
  <c r="I241" s="1"/>
  <c r="A242"/>
  <c r="I242" s="1"/>
  <c r="A243"/>
  <c r="I243" s="1"/>
  <c r="A244"/>
  <c r="I244" s="1"/>
  <c r="A245"/>
  <c r="I245" s="1"/>
  <c r="A246"/>
  <c r="I246" s="1"/>
  <c r="A247"/>
  <c r="I247" s="1"/>
  <c r="A248"/>
  <c r="I248" s="1"/>
  <c r="A249"/>
  <c r="I249" s="1"/>
  <c r="A250"/>
  <c r="I250" s="1"/>
  <c r="A251"/>
  <c r="I251" s="1"/>
  <c r="A252"/>
  <c r="I252" s="1"/>
  <c r="A253"/>
  <c r="I253" s="1"/>
  <c r="A254"/>
  <c r="I254" s="1"/>
  <c r="A255"/>
  <c r="I255" s="1"/>
  <c r="A256"/>
  <c r="I256" s="1"/>
  <c r="A257"/>
  <c r="I257" s="1"/>
  <c r="A258"/>
  <c r="I258" s="1"/>
  <c r="A259"/>
  <c r="I259" s="1"/>
  <c r="A260"/>
  <c r="I260" s="1"/>
  <c r="A261"/>
  <c r="I261" s="1"/>
  <c r="A262"/>
  <c r="I262" s="1"/>
  <c r="A263"/>
  <c r="I263" s="1"/>
  <c r="A264"/>
  <c r="I264" s="1"/>
  <c r="A265"/>
  <c r="I265" s="1"/>
  <c r="A266"/>
  <c r="I266" s="1"/>
  <c r="A267"/>
  <c r="I267" s="1"/>
  <c r="A268"/>
  <c r="I268" s="1"/>
  <c r="A269"/>
  <c r="I269" s="1"/>
  <c r="A270"/>
  <c r="I270" s="1"/>
  <c r="A271"/>
  <c r="I271" s="1"/>
  <c r="A272"/>
  <c r="I272" s="1"/>
  <c r="A273"/>
  <c r="I273" s="1"/>
  <c r="A274"/>
  <c r="I274" s="1"/>
  <c r="A275"/>
  <c r="I275" s="1"/>
  <c r="A276"/>
  <c r="I276" s="1"/>
  <c r="A277"/>
  <c r="I277" s="1"/>
  <c r="A278"/>
  <c r="I278" s="1"/>
  <c r="A279"/>
  <c r="I279" s="1"/>
  <c r="A280"/>
  <c r="I280" s="1"/>
  <c r="A281"/>
  <c r="I281" s="1"/>
  <c r="A282"/>
  <c r="I282" s="1"/>
  <c r="A283"/>
  <c r="I283" s="1"/>
  <c r="A284"/>
  <c r="I284" s="1"/>
  <c r="A285"/>
  <c r="I285" s="1"/>
  <c r="A286"/>
  <c r="I286" s="1"/>
  <c r="A287"/>
  <c r="I287" s="1"/>
  <c r="A288"/>
  <c r="I288" s="1"/>
  <c r="A289"/>
  <c r="I289" s="1"/>
  <c r="A290"/>
  <c r="I290" s="1"/>
  <c r="A291"/>
  <c r="I291" s="1"/>
  <c r="A292"/>
  <c r="I292" s="1"/>
  <c r="A293"/>
  <c r="I293" s="1"/>
  <c r="A294"/>
  <c r="I294" s="1"/>
  <c r="A295"/>
  <c r="I295" s="1"/>
  <c r="A296"/>
  <c r="I296" s="1"/>
  <c r="A297"/>
  <c r="I297" s="1"/>
  <c r="A298"/>
  <c r="I298" s="1"/>
  <c r="A299"/>
  <c r="I299" s="1"/>
  <c r="A300"/>
  <c r="I300" s="1"/>
  <c r="A301"/>
  <c r="I301" s="1"/>
  <c r="A302"/>
  <c r="I302" s="1"/>
  <c r="A303"/>
  <c r="I303" s="1"/>
  <c r="A304"/>
  <c r="I304" s="1"/>
  <c r="A305"/>
  <c r="I305" s="1"/>
  <c r="A306"/>
  <c r="I306" s="1"/>
  <c r="A307"/>
  <c r="I307" s="1"/>
  <c r="A308"/>
  <c r="I308" s="1"/>
  <c r="A309"/>
  <c r="I309" s="1"/>
  <c r="A310"/>
  <c r="I310" s="1"/>
  <c r="A311"/>
  <c r="I311" s="1"/>
  <c r="A312"/>
  <c r="I312" s="1"/>
  <c r="A313"/>
  <c r="I313" s="1"/>
  <c r="A314"/>
  <c r="I314" s="1"/>
  <c r="A315"/>
  <c r="I315" s="1"/>
  <c r="A316"/>
  <c r="I316" s="1"/>
  <c r="A317"/>
  <c r="I317" s="1"/>
  <c r="A318"/>
  <c r="I318" s="1"/>
  <c r="A319"/>
  <c r="I319" s="1"/>
  <c r="A320"/>
  <c r="I320" s="1"/>
  <c r="A321"/>
  <c r="I321" s="1"/>
  <c r="A322"/>
  <c r="I322" s="1"/>
  <c r="A323"/>
  <c r="I323" s="1"/>
  <c r="A324"/>
  <c r="I324" s="1"/>
  <c r="A325"/>
  <c r="I325" s="1"/>
  <c r="A326"/>
  <c r="I326" s="1"/>
  <c r="A327"/>
  <c r="I327" s="1"/>
  <c r="A328"/>
  <c r="I328" s="1"/>
  <c r="A329"/>
  <c r="I329" s="1"/>
  <c r="A330"/>
  <c r="I330" s="1"/>
  <c r="A331"/>
  <c r="I331" s="1"/>
  <c r="A332"/>
  <c r="I332" s="1"/>
  <c r="A333"/>
  <c r="I333" s="1"/>
  <c r="A334"/>
  <c r="I334" s="1"/>
  <c r="A335"/>
  <c r="I335" s="1"/>
  <c r="A336"/>
  <c r="I336" s="1"/>
  <c r="A337"/>
  <c r="I337" s="1"/>
  <c r="A338"/>
  <c r="I338" s="1"/>
  <c r="A339"/>
  <c r="I339" s="1"/>
  <c r="A340"/>
  <c r="I340" s="1"/>
  <c r="A341"/>
  <c r="I341" s="1"/>
  <c r="A342"/>
  <c r="I342" s="1"/>
  <c r="A343"/>
  <c r="I343" s="1"/>
  <c r="A344"/>
  <c r="I344" s="1"/>
  <c r="A345"/>
  <c r="I345" s="1"/>
  <c r="A346"/>
  <c r="I346" s="1"/>
  <c r="A347"/>
  <c r="I347" s="1"/>
  <c r="A348"/>
  <c r="I348" s="1"/>
  <c r="A349"/>
  <c r="I349" s="1"/>
  <c r="A350"/>
  <c r="I350" s="1"/>
  <c r="A351"/>
  <c r="I351" s="1"/>
  <c r="A352"/>
  <c r="I352" s="1"/>
  <c r="A353"/>
  <c r="I353" s="1"/>
  <c r="A354"/>
  <c r="I354" s="1"/>
  <c r="A355"/>
  <c r="I355" s="1"/>
  <c r="A356"/>
  <c r="I356" s="1"/>
  <c r="A357"/>
  <c r="I357" s="1"/>
  <c r="A358"/>
  <c r="I358" s="1"/>
  <c r="A359"/>
  <c r="I359" s="1"/>
  <c r="A360"/>
  <c r="I360" s="1"/>
  <c r="A361"/>
  <c r="I361" s="1"/>
  <c r="A362"/>
  <c r="I362" s="1"/>
  <c r="A363"/>
  <c r="I363" s="1"/>
  <c r="A364"/>
  <c r="I364" s="1"/>
  <c r="A365"/>
  <c r="I365" s="1"/>
  <c r="A366"/>
  <c r="I366" s="1"/>
  <c r="A367"/>
  <c r="I367" s="1"/>
  <c r="A368"/>
  <c r="I368" s="1"/>
  <c r="A369"/>
  <c r="I369" s="1"/>
  <c r="A370"/>
  <c r="I370" s="1"/>
  <c r="A371"/>
  <c r="I371" s="1"/>
  <c r="A372"/>
  <c r="I372" s="1"/>
  <c r="A373"/>
  <c r="I373" s="1"/>
  <c r="A374"/>
  <c r="I374" s="1"/>
  <c r="A375"/>
  <c r="I375" s="1"/>
  <c r="A376"/>
  <c r="I376" s="1"/>
  <c r="A377"/>
  <c r="I377" s="1"/>
  <c r="A378"/>
  <c r="I378" s="1"/>
  <c r="I379"/>
  <c r="A6"/>
  <c r="I6" s="1"/>
  <c r="A7"/>
  <c r="I7" s="1"/>
  <c r="A8"/>
  <c r="I8" s="1"/>
  <c r="A9"/>
  <c r="I9" s="1"/>
  <c r="A10"/>
  <c r="I10" s="1"/>
  <c r="A11"/>
  <c r="I11" s="1"/>
  <c r="A12"/>
  <c r="I12" s="1"/>
  <c r="A13"/>
  <c r="I13" s="1"/>
  <c r="A14"/>
  <c r="I14" s="1"/>
  <c r="A15"/>
  <c r="I15" s="1"/>
  <c r="A16"/>
  <c r="I16" s="1"/>
  <c r="A17"/>
  <c r="I17" s="1"/>
  <c r="A18"/>
  <c r="I18" s="1"/>
  <c r="A19"/>
  <c r="I19" s="1"/>
  <c r="A20"/>
  <c r="I20" s="1"/>
  <c r="A21"/>
  <c r="I21" s="1"/>
  <c r="A22"/>
  <c r="I22" s="1"/>
  <c r="A23"/>
  <c r="I23" s="1"/>
  <c r="A24"/>
  <c r="I24" s="1"/>
  <c r="A25"/>
  <c r="I25" s="1"/>
  <c r="A26"/>
  <c r="I26" s="1"/>
  <c r="A27"/>
  <c r="I27" s="1"/>
  <c r="A28"/>
  <c r="I28" s="1"/>
  <c r="A29"/>
  <c r="I29" s="1"/>
  <c r="A30"/>
  <c r="I30" s="1"/>
  <c r="A31"/>
  <c r="I31" s="1"/>
  <c r="A5"/>
  <c r="I5" s="1"/>
  <c r="I40" i="96"/>
  <c r="J75" i="95"/>
  <c r="I59" i="94"/>
  <c r="I43" i="93"/>
  <c r="I88" i="91"/>
  <c r="B40" l="1"/>
  <c r="D40"/>
  <c r="F40"/>
  <c r="A41"/>
  <c r="C41"/>
  <c r="E41"/>
  <c r="B42"/>
  <c r="D42"/>
  <c r="F42"/>
  <c r="A43"/>
  <c r="C43"/>
  <c r="E43"/>
  <c r="B44"/>
  <c r="D44"/>
  <c r="F44"/>
  <c r="A45"/>
  <c r="C45"/>
  <c r="E45"/>
  <c r="B46"/>
  <c r="D46"/>
  <c r="F46"/>
  <c r="A47"/>
  <c r="C47"/>
  <c r="E47"/>
  <c r="B48"/>
  <c r="D48"/>
  <c r="F48"/>
  <c r="A49"/>
  <c r="C49"/>
  <c r="E49"/>
  <c r="B50"/>
  <c r="D50"/>
  <c r="F50"/>
  <c r="A51"/>
  <c r="C51"/>
  <c r="E51"/>
  <c r="B52"/>
  <c r="D52"/>
  <c r="F52"/>
  <c r="B53"/>
  <c r="D53"/>
  <c r="F53"/>
  <c r="B54"/>
  <c r="D54"/>
  <c r="F54"/>
  <c r="A55"/>
  <c r="C55"/>
  <c r="E55"/>
  <c r="A56"/>
  <c r="C56"/>
  <c r="E56"/>
  <c r="B57"/>
  <c r="D57"/>
  <c r="F57"/>
  <c r="B58"/>
  <c r="D58"/>
  <c r="F58"/>
  <c r="A59"/>
  <c r="C59"/>
  <c r="E59"/>
  <c r="A60"/>
  <c r="C60"/>
  <c r="E60"/>
  <c r="B61"/>
  <c r="D61"/>
  <c r="F61"/>
  <c r="B62"/>
  <c r="D62"/>
  <c r="F62"/>
  <c r="A63"/>
  <c r="C63"/>
  <c r="E63"/>
  <c r="A64"/>
  <c r="C64"/>
  <c r="E64"/>
  <c r="B65"/>
  <c r="D65"/>
  <c r="F65"/>
  <c r="B66"/>
  <c r="D66"/>
  <c r="F66"/>
  <c r="A67"/>
  <c r="C67"/>
  <c r="E67"/>
  <c r="B68"/>
  <c r="D68"/>
  <c r="F68"/>
  <c r="A69"/>
  <c r="C69"/>
  <c r="E69"/>
  <c r="B70"/>
  <c r="D70"/>
  <c r="F70"/>
  <c r="A71"/>
  <c r="C71"/>
  <c r="E71"/>
  <c r="B72"/>
  <c r="D72"/>
  <c r="F72"/>
  <c r="A73"/>
  <c r="C73"/>
  <c r="E73"/>
  <c r="B74"/>
  <c r="D74"/>
  <c r="F74"/>
  <c r="A75"/>
  <c r="C75"/>
  <c r="E75"/>
  <c r="B76"/>
  <c r="D76"/>
  <c r="F76"/>
  <c r="A77"/>
  <c r="C77"/>
  <c r="E77"/>
  <c r="A78"/>
  <c r="C78"/>
  <c r="E78"/>
  <c r="A79"/>
  <c r="C79"/>
  <c r="E79"/>
  <c r="A80"/>
  <c r="C80"/>
  <c r="E80"/>
  <c r="A40"/>
  <c r="C40"/>
  <c r="E40"/>
  <c r="B41"/>
  <c r="D41"/>
  <c r="F41"/>
  <c r="A42"/>
  <c r="C42"/>
  <c r="E42"/>
  <c r="B43"/>
  <c r="D43"/>
  <c r="F43"/>
  <c r="A44"/>
  <c r="C44"/>
  <c r="E44"/>
  <c r="B45"/>
  <c r="D45"/>
  <c r="F45"/>
  <c r="A46"/>
  <c r="C46"/>
  <c r="E46"/>
  <c r="B47"/>
  <c r="D47"/>
  <c r="F47"/>
  <c r="A48"/>
  <c r="C48"/>
  <c r="E48"/>
  <c r="B49"/>
  <c r="D49"/>
  <c r="F49"/>
  <c r="A50"/>
  <c r="C50"/>
  <c r="E50"/>
  <c r="B51"/>
  <c r="D51"/>
  <c r="F51"/>
  <c r="A52"/>
  <c r="C52"/>
  <c r="E52"/>
  <c r="A53"/>
  <c r="C53"/>
  <c r="E53"/>
  <c r="A54"/>
  <c r="C54"/>
  <c r="E54"/>
  <c r="B55"/>
  <c r="D55"/>
  <c r="F55"/>
  <c r="B56"/>
  <c r="D56"/>
  <c r="F56"/>
  <c r="A57"/>
  <c r="C57"/>
  <c r="E57"/>
  <c r="A58"/>
  <c r="C58"/>
  <c r="E58"/>
  <c r="B59"/>
  <c r="D59"/>
  <c r="F59"/>
  <c r="B60"/>
  <c r="D60"/>
  <c r="F60"/>
  <c r="A61"/>
  <c r="C61"/>
  <c r="E61"/>
  <c r="A62"/>
  <c r="C62"/>
  <c r="E62"/>
  <c r="B63"/>
  <c r="D63"/>
  <c r="F63"/>
  <c r="B64"/>
  <c r="D64"/>
  <c r="F64"/>
  <c r="A65"/>
  <c r="C65"/>
  <c r="E65"/>
  <c r="A66"/>
  <c r="C66"/>
  <c r="E66"/>
  <c r="B67"/>
  <c r="D67"/>
  <c r="K67" s="1"/>
  <c r="F67"/>
  <c r="A68"/>
  <c r="C68"/>
  <c r="E68"/>
  <c r="B69"/>
  <c r="D69"/>
  <c r="K69" s="1"/>
  <c r="F69"/>
  <c r="A70"/>
  <c r="C70"/>
  <c r="E70"/>
  <c r="B71"/>
  <c r="D71"/>
  <c r="K71" s="1"/>
  <c r="F71"/>
  <c r="A72"/>
  <c r="C72"/>
  <c r="E72"/>
  <c r="B73"/>
  <c r="D73"/>
  <c r="K73" s="1"/>
  <c r="F73"/>
  <c r="A74"/>
  <c r="C74"/>
  <c r="E74"/>
  <c r="B75"/>
  <c r="D75"/>
  <c r="K75" s="1"/>
  <c r="F75"/>
  <c r="A76"/>
  <c r="C76"/>
  <c r="E76"/>
  <c r="B77"/>
  <c r="D77"/>
  <c r="F77"/>
  <c r="B78"/>
  <c r="D78"/>
  <c r="F78"/>
  <c r="B79"/>
  <c r="D79"/>
  <c r="K79" s="1"/>
  <c r="F79"/>
  <c r="B80"/>
  <c r="D80"/>
  <c r="F80"/>
  <c r="A25" i="96"/>
  <c r="B26"/>
  <c r="A27"/>
  <c r="B28"/>
  <c r="A29"/>
  <c r="B30"/>
  <c r="A31"/>
  <c r="B32"/>
  <c r="A33"/>
  <c r="F50" i="95"/>
  <c r="F56"/>
  <c r="F42"/>
  <c r="F44"/>
  <c r="F46"/>
  <c r="F48"/>
  <c r="F52"/>
  <c r="F54"/>
  <c r="F58"/>
  <c r="F63"/>
  <c r="F65"/>
  <c r="F67"/>
  <c r="F20"/>
  <c r="F24"/>
  <c r="F28"/>
  <c r="A29" i="94"/>
  <c r="A33"/>
  <c r="A37"/>
  <c r="A41"/>
  <c r="A45"/>
  <c r="A49"/>
  <c r="A29" i="95"/>
  <c r="A33"/>
  <c r="A37"/>
  <c r="A41"/>
  <c r="A45"/>
  <c r="A49"/>
  <c r="A53"/>
  <c r="A57"/>
  <c r="A61"/>
  <c r="A65"/>
  <c r="B29"/>
  <c r="C30"/>
  <c r="D31"/>
  <c r="B33"/>
  <c r="C34"/>
  <c r="D35"/>
  <c r="B37"/>
  <c r="C38"/>
  <c r="D39"/>
  <c r="B41"/>
  <c r="C42"/>
  <c r="D43"/>
  <c r="B45"/>
  <c r="C46"/>
  <c r="D47"/>
  <c r="B49"/>
  <c r="C50"/>
  <c r="D51"/>
  <c r="F16" i="96"/>
  <c r="F18"/>
  <c r="F20"/>
  <c r="F22"/>
  <c r="F24"/>
  <c r="F26"/>
  <c r="F28"/>
  <c r="F30"/>
  <c r="F32"/>
  <c r="C16"/>
  <c r="D17"/>
  <c r="C18"/>
  <c r="D19"/>
  <c r="C20"/>
  <c r="D21"/>
  <c r="C22"/>
  <c r="D23"/>
  <c r="C24"/>
  <c r="D25"/>
  <c r="C26"/>
  <c r="D27"/>
  <c r="C28"/>
  <c r="D29"/>
  <c r="C30"/>
  <c r="D31"/>
  <c r="C32"/>
  <c r="F61" i="95"/>
  <c r="F31"/>
  <c r="F33"/>
  <c r="F35"/>
  <c r="F37"/>
  <c r="F39"/>
  <c r="F17"/>
  <c r="F21"/>
  <c r="F25"/>
  <c r="F29"/>
  <c r="A32" i="94"/>
  <c r="A36"/>
  <c r="A40"/>
  <c r="A44"/>
  <c r="A48"/>
  <c r="A52"/>
  <c r="A32" i="95"/>
  <c r="A36"/>
  <c r="A40"/>
  <c r="A44"/>
  <c r="A48"/>
  <c r="A52"/>
  <c r="A56"/>
  <c r="A60"/>
  <c r="A64"/>
  <c r="A68"/>
  <c r="B30"/>
  <c r="C31"/>
  <c r="D32"/>
  <c r="B34"/>
  <c r="C35"/>
  <c r="D36"/>
  <c r="B38"/>
  <c r="C39"/>
  <c r="D40"/>
  <c r="B42"/>
  <c r="C43"/>
  <c r="D44"/>
  <c r="B46"/>
  <c r="C47"/>
  <c r="D48"/>
  <c r="B50"/>
  <c r="C51"/>
  <c r="D52"/>
  <c r="B54"/>
  <c r="C55"/>
  <c r="D56"/>
  <c r="E35" i="93"/>
  <c r="A35"/>
  <c r="C34"/>
  <c r="E33"/>
  <c r="I33" s="1"/>
  <c r="A33"/>
  <c r="C32"/>
  <c r="E31"/>
  <c r="A31"/>
  <c r="C30"/>
  <c r="E29"/>
  <c r="I29" s="1"/>
  <c r="A29"/>
  <c r="F35"/>
  <c r="B35"/>
  <c r="D34"/>
  <c r="F33"/>
  <c r="B33"/>
  <c r="D32"/>
  <c r="F31"/>
  <c r="B31"/>
  <c r="D30"/>
  <c r="F29"/>
  <c r="B29"/>
  <c r="E66" i="95"/>
  <c r="I66" s="1"/>
  <c r="E64"/>
  <c r="G64" s="1"/>
  <c r="E62"/>
  <c r="L62" s="1"/>
  <c r="E60"/>
  <c r="J60" s="1"/>
  <c r="E58"/>
  <c r="I58" s="1"/>
  <c r="E56"/>
  <c r="H56" s="1"/>
  <c r="E54"/>
  <c r="I54" s="1"/>
  <c r="E52"/>
  <c r="I52" s="1"/>
  <c r="E50"/>
  <c r="I50" s="1"/>
  <c r="E48"/>
  <c r="H48" s="1"/>
  <c r="E46"/>
  <c r="I46" s="1"/>
  <c r="E44"/>
  <c r="I44" s="1"/>
  <c r="E42"/>
  <c r="I42" s="1"/>
  <c r="E40"/>
  <c r="L40" s="1"/>
  <c r="E38"/>
  <c r="L38" s="1"/>
  <c r="E36"/>
  <c r="J36" s="1"/>
  <c r="E34"/>
  <c r="L34" s="1"/>
  <c r="E32"/>
  <c r="L32" s="1"/>
  <c r="E30"/>
  <c r="L30" s="1"/>
  <c r="E28"/>
  <c r="L28" s="1"/>
  <c r="E26"/>
  <c r="L26" s="1"/>
  <c r="E24"/>
  <c r="L24" s="1"/>
  <c r="E22"/>
  <c r="L22" s="1"/>
  <c r="E20"/>
  <c r="L20" s="1"/>
  <c r="E18"/>
  <c r="L18" s="1"/>
  <c r="D24" i="96"/>
  <c r="C25"/>
  <c r="D26"/>
  <c r="C27"/>
  <c r="D28"/>
  <c r="C29"/>
  <c r="D30"/>
  <c r="C31"/>
  <c r="D32"/>
  <c r="F49" i="95"/>
  <c r="F55"/>
  <c r="F62"/>
  <c r="F43"/>
  <c r="F45"/>
  <c r="F47"/>
  <c r="F51"/>
  <c r="F53"/>
  <c r="F57"/>
  <c r="F59"/>
  <c r="F64"/>
  <c r="F66"/>
  <c r="F18"/>
  <c r="F22"/>
  <c r="F26"/>
  <c r="F30"/>
  <c r="A31" i="94"/>
  <c r="A35"/>
  <c r="A39"/>
  <c r="A43"/>
  <c r="A47"/>
  <c r="A51"/>
  <c r="A31" i="95"/>
  <c r="A35"/>
  <c r="A39"/>
  <c r="A43"/>
  <c r="A47"/>
  <c r="A51"/>
  <c r="A55"/>
  <c r="A59"/>
  <c r="A63"/>
  <c r="A67"/>
  <c r="D29"/>
  <c r="B31"/>
  <c r="C32"/>
  <c r="D33"/>
  <c r="B35"/>
  <c r="C36"/>
  <c r="D37"/>
  <c r="B39"/>
  <c r="C40"/>
  <c r="D41"/>
  <c r="B43"/>
  <c r="C44"/>
  <c r="D45"/>
  <c r="B47"/>
  <c r="C48"/>
  <c r="D49"/>
  <c r="B51"/>
  <c r="C52"/>
  <c r="F17" i="96"/>
  <c r="F19"/>
  <c r="F21"/>
  <c r="F23"/>
  <c r="F25"/>
  <c r="F27"/>
  <c r="F29"/>
  <c r="F31"/>
  <c r="A16"/>
  <c r="B17"/>
  <c r="A18"/>
  <c r="B19"/>
  <c r="A20"/>
  <c r="B21"/>
  <c r="A22"/>
  <c r="B23"/>
  <c r="A24"/>
  <c r="B25"/>
  <c r="A26"/>
  <c r="B27"/>
  <c r="A28"/>
  <c r="B29"/>
  <c r="A30"/>
  <c r="B31"/>
  <c r="A32"/>
  <c r="F60" i="95"/>
  <c r="K60" s="1"/>
  <c r="F41"/>
  <c r="F32"/>
  <c r="F34"/>
  <c r="F36"/>
  <c r="F38"/>
  <c r="F40"/>
  <c r="F19"/>
  <c r="F23"/>
  <c r="F27"/>
  <c r="A30" i="94"/>
  <c r="A34"/>
  <c r="A38"/>
  <c r="A42"/>
  <c r="A46"/>
  <c r="A50"/>
  <c r="A30" i="95"/>
  <c r="A34"/>
  <c r="A38"/>
  <c r="A42"/>
  <c r="A46"/>
  <c r="A50"/>
  <c r="A54"/>
  <c r="A58"/>
  <c r="A62"/>
  <c r="A66"/>
  <c r="C29"/>
  <c r="D30"/>
  <c r="B32"/>
  <c r="C33"/>
  <c r="D34"/>
  <c r="B36"/>
  <c r="C37"/>
  <c r="D38"/>
  <c r="B40"/>
  <c r="C41"/>
  <c r="D42"/>
  <c r="B44"/>
  <c r="C45"/>
  <c r="D46"/>
  <c r="B48"/>
  <c r="C49"/>
  <c r="D50"/>
  <c r="B52"/>
  <c r="C53"/>
  <c r="D54"/>
  <c r="B56"/>
  <c r="C57"/>
  <c r="C35" i="93"/>
  <c r="E34"/>
  <c r="J34" s="1"/>
  <c r="A34"/>
  <c r="C33"/>
  <c r="E32"/>
  <c r="J32" s="1"/>
  <c r="A32"/>
  <c r="C31"/>
  <c r="E30"/>
  <c r="J30" s="1"/>
  <c r="A30"/>
  <c r="C29"/>
  <c r="E16" i="95"/>
  <c r="L16" s="1"/>
  <c r="D35" i="93"/>
  <c r="F34"/>
  <c r="B34"/>
  <c r="D33"/>
  <c r="F32"/>
  <c r="B32"/>
  <c r="D31"/>
  <c r="F30"/>
  <c r="B30"/>
  <c r="D29"/>
  <c r="E67" i="95"/>
  <c r="K67" s="1"/>
  <c r="E65"/>
  <c r="K65" s="1"/>
  <c r="E63"/>
  <c r="K63" s="1"/>
  <c r="E61"/>
  <c r="L61" s="1"/>
  <c r="E59"/>
  <c r="K59" s="1"/>
  <c r="E57"/>
  <c r="K57" s="1"/>
  <c r="E55"/>
  <c r="L55" s="1"/>
  <c r="E53"/>
  <c r="K53" s="1"/>
  <c r="E51"/>
  <c r="K51" s="1"/>
  <c r="E49"/>
  <c r="L49" s="1"/>
  <c r="E47"/>
  <c r="K47" s="1"/>
  <c r="E45"/>
  <c r="K45" s="1"/>
  <c r="E43"/>
  <c r="K43" s="1"/>
  <c r="E41"/>
  <c r="K41" s="1"/>
  <c r="E39"/>
  <c r="K39" s="1"/>
  <c r="E37"/>
  <c r="K37" s="1"/>
  <c r="E35"/>
  <c r="K35" s="1"/>
  <c r="E33"/>
  <c r="K33" s="1"/>
  <c r="E31"/>
  <c r="K31" s="1"/>
  <c r="E29"/>
  <c r="K29" s="1"/>
  <c r="E27"/>
  <c r="K27" s="1"/>
  <c r="E25"/>
  <c r="K25" s="1"/>
  <c r="E23"/>
  <c r="K23" s="1"/>
  <c r="E21"/>
  <c r="K21" s="1"/>
  <c r="E19"/>
  <c r="K19" s="1"/>
  <c r="E17"/>
  <c r="K17" s="1"/>
  <c r="G58"/>
  <c r="H44"/>
  <c r="H58"/>
  <c r="G40"/>
  <c r="G35" i="93"/>
  <c r="G33"/>
  <c r="G31"/>
  <c r="G29"/>
  <c r="J66" i="95"/>
  <c r="K64"/>
  <c r="J62"/>
  <c r="I60"/>
  <c r="L58"/>
  <c r="G56"/>
  <c r="L42"/>
  <c r="I35" i="93"/>
  <c r="I31"/>
  <c r="G66" i="95"/>
  <c r="G62"/>
  <c r="J58"/>
  <c r="H50"/>
  <c r="G46"/>
  <c r="H42"/>
  <c r="G38"/>
  <c r="H24"/>
  <c r="G34"/>
  <c r="H32"/>
  <c r="J30"/>
  <c r="J22"/>
  <c r="G30" i="93"/>
  <c r="F30" i="91"/>
  <c r="E17"/>
  <c r="C19"/>
  <c r="A21"/>
  <c r="D22"/>
  <c r="B24"/>
  <c r="E25"/>
  <c r="C27"/>
  <c r="A29"/>
  <c r="D30"/>
  <c r="B32"/>
  <c r="E33"/>
  <c r="C35"/>
  <c r="A37"/>
  <c r="D38"/>
  <c r="A16"/>
  <c r="B17"/>
  <c r="E18"/>
  <c r="C20"/>
  <c r="A22"/>
  <c r="D23"/>
  <c r="B25"/>
  <c r="E26"/>
  <c r="C28"/>
  <c r="A30"/>
  <c r="D31"/>
  <c r="B33"/>
  <c r="E34"/>
  <c r="C36"/>
  <c r="A38"/>
  <c r="D39"/>
  <c r="B16"/>
  <c r="C58" i="95"/>
  <c r="B61"/>
  <c r="D63"/>
  <c r="C66"/>
  <c r="F19" i="94"/>
  <c r="F27"/>
  <c r="F35"/>
  <c r="F43"/>
  <c r="F51"/>
  <c r="E23"/>
  <c r="E31"/>
  <c r="E39"/>
  <c r="E47"/>
  <c r="B30"/>
  <c r="D32"/>
  <c r="C35"/>
  <c r="B38"/>
  <c r="D40"/>
  <c r="C43"/>
  <c r="B46"/>
  <c r="D48"/>
  <c r="C51"/>
  <c r="B17" i="95"/>
  <c r="B19"/>
  <c r="B21"/>
  <c r="B23"/>
  <c r="B25"/>
  <c r="B27"/>
  <c r="A16" i="94"/>
  <c r="B18"/>
  <c r="B20"/>
  <c r="B22"/>
  <c r="B24"/>
  <c r="B26"/>
  <c r="B28"/>
  <c r="E18" i="93"/>
  <c r="E20"/>
  <c r="E22"/>
  <c r="E24"/>
  <c r="E26"/>
  <c r="E28"/>
  <c r="D16"/>
  <c r="D18"/>
  <c r="D20"/>
  <c r="D22"/>
  <c r="D24"/>
  <c r="D26"/>
  <c r="D28"/>
  <c r="F24" i="91"/>
  <c r="D55" i="95"/>
  <c r="C59"/>
  <c r="B62"/>
  <c r="D64"/>
  <c r="C67"/>
  <c r="F22" i="94"/>
  <c r="F30"/>
  <c r="F38"/>
  <c r="F46"/>
  <c r="E26"/>
  <c r="E34"/>
  <c r="E42"/>
  <c r="E50"/>
  <c r="B31"/>
  <c r="D33"/>
  <c r="C36"/>
  <c r="B39"/>
  <c r="B41"/>
  <c r="C42"/>
  <c r="D43"/>
  <c r="B45"/>
  <c r="C46"/>
  <c r="D47"/>
  <c r="B49"/>
  <c r="C50"/>
  <c r="D51"/>
  <c r="C16" i="95"/>
  <c r="C17"/>
  <c r="C18"/>
  <c r="C19"/>
  <c r="C20"/>
  <c r="C21"/>
  <c r="C22"/>
  <c r="C23"/>
  <c r="C24"/>
  <c r="C25"/>
  <c r="C26"/>
  <c r="C27"/>
  <c r="C28"/>
  <c r="A17" i="94"/>
  <c r="A18"/>
  <c r="A19"/>
  <c r="A20"/>
  <c r="A21"/>
  <c r="A22"/>
  <c r="A23"/>
  <c r="A24"/>
  <c r="A25"/>
  <c r="A26"/>
  <c r="A27"/>
  <c r="A28"/>
  <c r="F16" i="93"/>
  <c r="C16"/>
  <c r="C17"/>
  <c r="C18"/>
  <c r="C19"/>
  <c r="C20"/>
  <c r="C21"/>
  <c r="C22"/>
  <c r="C23"/>
  <c r="C24"/>
  <c r="C25"/>
  <c r="C26"/>
  <c r="C27"/>
  <c r="C28"/>
  <c r="F19" i="91"/>
  <c r="F23"/>
  <c r="F27"/>
  <c r="F31"/>
  <c r="F35"/>
  <c r="F39"/>
  <c r="F16" i="95"/>
  <c r="D53"/>
  <c r="E16" i="96"/>
  <c r="E18"/>
  <c r="E20"/>
  <c r="E22"/>
  <c r="E24"/>
  <c r="E26"/>
  <c r="E28"/>
  <c r="E30"/>
  <c r="E32"/>
  <c r="D16"/>
  <c r="C17"/>
  <c r="D18"/>
  <c r="C19"/>
  <c r="D20"/>
  <c r="C21"/>
  <c r="D22"/>
  <c r="C23"/>
  <c r="F38" i="91"/>
  <c r="A17"/>
  <c r="D18"/>
  <c r="B20"/>
  <c r="E21"/>
  <c r="C23"/>
  <c r="A25"/>
  <c r="D26"/>
  <c r="B28"/>
  <c r="E29"/>
  <c r="C31"/>
  <c r="A33"/>
  <c r="D34"/>
  <c r="B36"/>
  <c r="E37"/>
  <c r="C39"/>
  <c r="E16"/>
  <c r="F32"/>
  <c r="A18"/>
  <c r="D19"/>
  <c r="B21"/>
  <c r="E22"/>
  <c r="C24"/>
  <c r="A26"/>
  <c r="D27"/>
  <c r="B29"/>
  <c r="E30"/>
  <c r="C32"/>
  <c r="A34"/>
  <c r="D35"/>
  <c r="B37"/>
  <c r="E38"/>
  <c r="C56" i="95"/>
  <c r="D59"/>
  <c r="C62"/>
  <c r="B65"/>
  <c r="D67"/>
  <c r="F23" i="94"/>
  <c r="F31"/>
  <c r="F39"/>
  <c r="F47"/>
  <c r="E27"/>
  <c r="E35"/>
  <c r="E43"/>
  <c r="E51"/>
  <c r="C31"/>
  <c r="B34"/>
  <c r="D36"/>
  <c r="C39"/>
  <c r="B42"/>
  <c r="D44"/>
  <c r="C47"/>
  <c r="B50"/>
  <c r="B16" i="95"/>
  <c r="B18"/>
  <c r="B20"/>
  <c r="B22"/>
  <c r="B24"/>
  <c r="B26"/>
  <c r="B28"/>
  <c r="B17" i="94"/>
  <c r="B19"/>
  <c r="B21"/>
  <c r="B23"/>
  <c r="B25"/>
  <c r="B27"/>
  <c r="E17" i="93"/>
  <c r="E19"/>
  <c r="E21"/>
  <c r="E23"/>
  <c r="E25"/>
  <c r="E27"/>
  <c r="E16"/>
  <c r="D17"/>
  <c r="D19"/>
  <c r="D21"/>
  <c r="D23"/>
  <c r="D25"/>
  <c r="D27"/>
  <c r="F20" i="91"/>
  <c r="B53" i="95"/>
  <c r="B58"/>
  <c r="D60"/>
  <c r="C63"/>
  <c r="B66"/>
  <c r="F18" i="94"/>
  <c r="F26"/>
  <c r="F34"/>
  <c r="F42"/>
  <c r="F50"/>
  <c r="E30"/>
  <c r="E38"/>
  <c r="E46"/>
  <c r="D29"/>
  <c r="C32"/>
  <c r="B35"/>
  <c r="D37"/>
  <c r="C40"/>
  <c r="D41"/>
  <c r="B43"/>
  <c r="C44"/>
  <c r="D45"/>
  <c r="B47"/>
  <c r="C48"/>
  <c r="D49"/>
  <c r="B51"/>
  <c r="A16" i="95"/>
  <c r="A17"/>
  <c r="A18"/>
  <c r="A19"/>
  <c r="A20"/>
  <c r="A21"/>
  <c r="A22"/>
  <c r="A23"/>
  <c r="A24"/>
  <c r="A25"/>
  <c r="A26"/>
  <c r="A27"/>
  <c r="A28"/>
  <c r="C16" i="94"/>
  <c r="C17"/>
  <c r="C18"/>
  <c r="C19"/>
  <c r="C20"/>
  <c r="C21"/>
  <c r="C22"/>
  <c r="C23"/>
  <c r="C24"/>
  <c r="C25"/>
  <c r="C26"/>
  <c r="C27"/>
  <c r="C28"/>
  <c r="A16" i="93"/>
  <c r="A17"/>
  <c r="A18"/>
  <c r="A19"/>
  <c r="A20"/>
  <c r="A21"/>
  <c r="A22"/>
  <c r="A23"/>
  <c r="A24"/>
  <c r="A25"/>
  <c r="A26"/>
  <c r="A27"/>
  <c r="A28"/>
  <c r="F17" i="91"/>
  <c r="F21"/>
  <c r="F25"/>
  <c r="F29"/>
  <c r="F33"/>
  <c r="F37"/>
  <c r="B55" i="95"/>
  <c r="E17" i="96"/>
  <c r="E19"/>
  <c r="E21"/>
  <c r="E23"/>
  <c r="E25"/>
  <c r="E27"/>
  <c r="E29"/>
  <c r="E31"/>
  <c r="B16"/>
  <c r="A17"/>
  <c r="B18"/>
  <c r="A19"/>
  <c r="B20"/>
  <c r="A21"/>
  <c r="B22"/>
  <c r="A23"/>
  <c r="B24"/>
  <c r="F34" i="91"/>
  <c r="J25" i="95"/>
  <c r="H23"/>
  <c r="H21"/>
  <c r="H19"/>
  <c r="J17"/>
  <c r="F24" i="93"/>
  <c r="F25"/>
  <c r="F26"/>
  <c r="F27"/>
  <c r="F28"/>
  <c r="B16"/>
  <c r="B17"/>
  <c r="B18"/>
  <c r="B19"/>
  <c r="B20"/>
  <c r="B21"/>
  <c r="B22"/>
  <c r="B23"/>
  <c r="B24"/>
  <c r="B25"/>
  <c r="B26"/>
  <c r="B27"/>
  <c r="B28"/>
  <c r="F18" i="91"/>
  <c r="F22"/>
  <c r="F26"/>
  <c r="C54" i="95"/>
  <c r="B57"/>
  <c r="D58"/>
  <c r="B60"/>
  <c r="C61"/>
  <c r="D62"/>
  <c r="B64"/>
  <c r="C65"/>
  <c r="D66"/>
  <c r="F16" i="94"/>
  <c r="F20"/>
  <c r="F24"/>
  <c r="F28"/>
  <c r="F32"/>
  <c r="F36"/>
  <c r="F40"/>
  <c r="F44"/>
  <c r="F48"/>
  <c r="E16"/>
  <c r="E24"/>
  <c r="E28"/>
  <c r="E32"/>
  <c r="E36"/>
  <c r="E40"/>
  <c r="E44"/>
  <c r="E48"/>
  <c r="B29"/>
  <c r="C30"/>
  <c r="D31"/>
  <c r="B33"/>
  <c r="C34"/>
  <c r="D35"/>
  <c r="B37"/>
  <c r="C38"/>
  <c r="D39"/>
  <c r="J50" i="95"/>
  <c r="K50"/>
  <c r="K48"/>
  <c r="J46"/>
  <c r="K46"/>
  <c r="J42"/>
  <c r="K42"/>
  <c r="I40"/>
  <c r="H38"/>
  <c r="G36"/>
  <c r="H34"/>
  <c r="J32"/>
  <c r="H30"/>
  <c r="G28"/>
  <c r="H26"/>
  <c r="J24"/>
  <c r="H22"/>
  <c r="H20"/>
  <c r="J18"/>
  <c r="G18"/>
  <c r="F23" i="93"/>
  <c r="F22"/>
  <c r="F21"/>
  <c r="F20"/>
  <c r="F19"/>
  <c r="F18"/>
  <c r="F17"/>
  <c r="D28" i="94"/>
  <c r="D27"/>
  <c r="D26"/>
  <c r="D25"/>
  <c r="D24"/>
  <c r="D23"/>
  <c r="D22"/>
  <c r="D21"/>
  <c r="D20"/>
  <c r="D19"/>
  <c r="D18"/>
  <c r="D17"/>
  <c r="D16"/>
  <c r="D28" i="95"/>
  <c r="D27"/>
  <c r="D26"/>
  <c r="D25"/>
  <c r="D24"/>
  <c r="D23"/>
  <c r="D22"/>
  <c r="D21"/>
  <c r="D20"/>
  <c r="D19"/>
  <c r="D18"/>
  <c r="D17"/>
  <c r="D16"/>
  <c r="B16" i="94"/>
  <c r="D50"/>
  <c r="C49"/>
  <c r="B48"/>
  <c r="D46"/>
  <c r="C45"/>
  <c r="B44"/>
  <c r="D42"/>
  <c r="C41"/>
  <c r="B40"/>
  <c r="D38"/>
  <c r="C37"/>
  <c r="B36"/>
  <c r="D34"/>
  <c r="C33"/>
  <c r="B32"/>
  <c r="D30"/>
  <c r="C29"/>
  <c r="E49"/>
  <c r="E45"/>
  <c r="E41"/>
  <c r="E37"/>
  <c r="E33"/>
  <c r="E29"/>
  <c r="E25"/>
  <c r="F49"/>
  <c r="F45"/>
  <c r="F41"/>
  <c r="F37"/>
  <c r="F33"/>
  <c r="F29"/>
  <c r="F25"/>
  <c r="F21"/>
  <c r="F17"/>
  <c r="B67" i="95"/>
  <c r="D65"/>
  <c r="C64"/>
  <c r="B63"/>
  <c r="D61"/>
  <c r="C60"/>
  <c r="B59"/>
  <c r="D57"/>
  <c r="D16" i="91"/>
  <c r="B39"/>
  <c r="C38"/>
  <c r="D37"/>
  <c r="E36"/>
  <c r="A36"/>
  <c r="B35"/>
  <c r="C34"/>
  <c r="D33"/>
  <c r="E32"/>
  <c r="A32"/>
  <c r="B31"/>
  <c r="C30"/>
  <c r="D29"/>
  <c r="E28"/>
  <c r="A28"/>
  <c r="B27"/>
  <c r="C26"/>
  <c r="D25"/>
  <c r="K25" s="1"/>
  <c r="E24"/>
  <c r="A24"/>
  <c r="B23"/>
  <c r="C22"/>
  <c r="D21"/>
  <c r="E20"/>
  <c r="A20"/>
  <c r="B19"/>
  <c r="C18"/>
  <c r="D17"/>
  <c r="F16"/>
  <c r="F36"/>
  <c r="F28"/>
  <c r="C16"/>
  <c r="E39"/>
  <c r="A39"/>
  <c r="B38"/>
  <c r="C37"/>
  <c r="D36"/>
  <c r="A35"/>
  <c r="B34"/>
  <c r="C33"/>
  <c r="D32"/>
  <c r="E31"/>
  <c r="A31"/>
  <c r="B30"/>
  <c r="C29"/>
  <c r="D28"/>
  <c r="E27"/>
  <c r="A27"/>
  <c r="B26"/>
  <c r="C25"/>
  <c r="D24"/>
  <c r="E23"/>
  <c r="A23"/>
  <c r="B22"/>
  <c r="C21"/>
  <c r="D20"/>
  <c r="E19"/>
  <c r="A19"/>
  <c r="B18"/>
  <c r="C17"/>
  <c r="J20" i="95"/>
  <c r="H18"/>
  <c r="K38"/>
  <c r="I38"/>
  <c r="K36"/>
  <c r="K34"/>
  <c r="I34"/>
  <c r="K32"/>
  <c r="K30"/>
  <c r="I30"/>
  <c r="K28"/>
  <c r="K26"/>
  <c r="I26"/>
  <c r="K24"/>
  <c r="K22"/>
  <c r="I22"/>
  <c r="K20"/>
  <c r="K18"/>
  <c r="I18"/>
  <c r="I75" i="91" l="1"/>
  <c r="I73"/>
  <c r="I71"/>
  <c r="I69"/>
  <c r="I67"/>
  <c r="I16" i="95"/>
  <c r="K56"/>
  <c r="G60"/>
  <c r="L64"/>
  <c r="K44"/>
  <c r="K52"/>
  <c r="J18" i="91"/>
  <c r="G33"/>
  <c r="G16" i="95"/>
  <c r="L52"/>
  <c r="G52"/>
  <c r="J54"/>
  <c r="I20"/>
  <c r="I24"/>
  <c r="I28"/>
  <c r="I32"/>
  <c r="I36"/>
  <c r="G20"/>
  <c r="H19" i="93"/>
  <c r="H23"/>
  <c r="G24" i="95"/>
  <c r="J28"/>
  <c r="G32"/>
  <c r="K40"/>
  <c r="J44"/>
  <c r="J48"/>
  <c r="J52"/>
  <c r="H24" i="93"/>
  <c r="L17" i="95"/>
  <c r="J53"/>
  <c r="H28"/>
  <c r="J56"/>
  <c r="H60"/>
  <c r="J40"/>
  <c r="G44"/>
  <c r="H52"/>
  <c r="L60"/>
  <c r="J61"/>
  <c r="I59"/>
  <c r="J63"/>
  <c r="G67"/>
  <c r="G34" i="93"/>
  <c r="L47" i="95"/>
  <c r="G22"/>
  <c r="H20" i="93"/>
  <c r="H17" i="95"/>
  <c r="J21"/>
  <c r="H25"/>
  <c r="G17"/>
  <c r="I17"/>
  <c r="G29" i="91"/>
  <c r="H40" i="95"/>
  <c r="L44"/>
  <c r="L48"/>
  <c r="K77" i="91"/>
  <c r="K63"/>
  <c r="K59"/>
  <c r="K55"/>
  <c r="H65"/>
  <c r="J65"/>
  <c r="G65"/>
  <c r="I65"/>
  <c r="J61"/>
  <c r="G61"/>
  <c r="I61"/>
  <c r="H57"/>
  <c r="J57"/>
  <c r="G57"/>
  <c r="I57"/>
  <c r="H53"/>
  <c r="J53"/>
  <c r="G53"/>
  <c r="I53"/>
  <c r="H80"/>
  <c r="I80"/>
  <c r="K80"/>
  <c r="G80"/>
  <c r="J80"/>
  <c r="H78"/>
  <c r="K78"/>
  <c r="G78"/>
  <c r="J78"/>
  <c r="I78"/>
  <c r="H64"/>
  <c r="G64"/>
  <c r="K64"/>
  <c r="I64"/>
  <c r="J64"/>
  <c r="H60"/>
  <c r="G60"/>
  <c r="K60"/>
  <c r="I60"/>
  <c r="J60"/>
  <c r="H56"/>
  <c r="G56"/>
  <c r="K56"/>
  <c r="I56"/>
  <c r="J56"/>
  <c r="K65"/>
  <c r="K61"/>
  <c r="K57"/>
  <c r="K52"/>
  <c r="H76"/>
  <c r="I76"/>
  <c r="G76"/>
  <c r="K76"/>
  <c r="J76"/>
  <c r="H74"/>
  <c r="I74"/>
  <c r="G74"/>
  <c r="K74"/>
  <c r="J74"/>
  <c r="H72"/>
  <c r="I72"/>
  <c r="G72"/>
  <c r="K72"/>
  <c r="J72"/>
  <c r="H70"/>
  <c r="I70"/>
  <c r="G70"/>
  <c r="K70"/>
  <c r="J70"/>
  <c r="H68"/>
  <c r="I68"/>
  <c r="G68"/>
  <c r="K68"/>
  <c r="J68"/>
  <c r="H66"/>
  <c r="I66"/>
  <c r="G66"/>
  <c r="K66"/>
  <c r="J66"/>
  <c r="H62"/>
  <c r="I62"/>
  <c r="G62"/>
  <c r="K62"/>
  <c r="J62"/>
  <c r="H58"/>
  <c r="I58"/>
  <c r="G58"/>
  <c r="K58"/>
  <c r="J58"/>
  <c r="H54"/>
  <c r="I54"/>
  <c r="G54"/>
  <c r="K54"/>
  <c r="J54"/>
  <c r="H52"/>
  <c r="J52"/>
  <c r="G52"/>
  <c r="I52"/>
  <c r="H50"/>
  <c r="J50"/>
  <c r="G50"/>
  <c r="I50"/>
  <c r="K50"/>
  <c r="H48"/>
  <c r="J48"/>
  <c r="G48"/>
  <c r="I48"/>
  <c r="K48"/>
  <c r="H46"/>
  <c r="J46"/>
  <c r="G46"/>
  <c r="I46"/>
  <c r="K46"/>
  <c r="H44"/>
  <c r="J44"/>
  <c r="G44"/>
  <c r="I44"/>
  <c r="K44"/>
  <c r="H42"/>
  <c r="J42"/>
  <c r="G42"/>
  <c r="I42"/>
  <c r="K42"/>
  <c r="H40"/>
  <c r="J40"/>
  <c r="G40"/>
  <c r="I40"/>
  <c r="K40"/>
  <c r="G79"/>
  <c r="I79"/>
  <c r="H79"/>
  <c r="J79"/>
  <c r="G77"/>
  <c r="I77"/>
  <c r="H77"/>
  <c r="J77"/>
  <c r="G75"/>
  <c r="J75"/>
  <c r="H75"/>
  <c r="G73"/>
  <c r="J73"/>
  <c r="H73"/>
  <c r="G71"/>
  <c r="J71"/>
  <c r="H71"/>
  <c r="G69"/>
  <c r="J69"/>
  <c r="H69"/>
  <c r="G67"/>
  <c r="J67"/>
  <c r="H67"/>
  <c r="G63"/>
  <c r="I63"/>
  <c r="H63"/>
  <c r="J63"/>
  <c r="G59"/>
  <c r="I59"/>
  <c r="H59"/>
  <c r="J59"/>
  <c r="G55"/>
  <c r="I55"/>
  <c r="H55"/>
  <c r="J55"/>
  <c r="H51"/>
  <c r="G51"/>
  <c r="K51"/>
  <c r="I51"/>
  <c r="J51"/>
  <c r="H49"/>
  <c r="G49"/>
  <c r="K49"/>
  <c r="I49"/>
  <c r="J49"/>
  <c r="H47"/>
  <c r="G47"/>
  <c r="K47"/>
  <c r="I47"/>
  <c r="J47"/>
  <c r="H45"/>
  <c r="G45"/>
  <c r="K45"/>
  <c r="I45"/>
  <c r="J45"/>
  <c r="H43"/>
  <c r="G43"/>
  <c r="K43"/>
  <c r="I43"/>
  <c r="J43"/>
  <c r="H41"/>
  <c r="G41"/>
  <c r="K41"/>
  <c r="I41"/>
  <c r="J41"/>
  <c r="K53"/>
  <c r="I32" i="93"/>
  <c r="K16" i="95"/>
  <c r="G32" i="93"/>
  <c r="J16" i="95"/>
  <c r="G61"/>
  <c r="L65"/>
  <c r="J37"/>
  <c r="L37"/>
  <c r="L29"/>
  <c r="L25"/>
  <c r="G25"/>
  <c r="H37"/>
  <c r="H53"/>
  <c r="G57"/>
  <c r="K61"/>
  <c r="H18" i="93"/>
  <c r="H22"/>
  <c r="J26" i="91"/>
  <c r="H26" i="93"/>
  <c r="J19" i="95"/>
  <c r="J23"/>
  <c r="G59"/>
  <c r="H55"/>
  <c r="H63"/>
  <c r="H67"/>
  <c r="I33"/>
  <c r="I41"/>
  <c r="I29"/>
  <c r="G41"/>
  <c r="L45"/>
  <c r="H49"/>
  <c r="L53"/>
  <c r="G43"/>
  <c r="J45"/>
  <c r="I55"/>
  <c r="J67"/>
  <c r="I30" i="93"/>
  <c r="I34"/>
  <c r="G55" i="95"/>
  <c r="G63"/>
  <c r="G26"/>
  <c r="J26"/>
  <c r="J38"/>
  <c r="G30"/>
  <c r="J34"/>
  <c r="H59"/>
  <c r="G42"/>
  <c r="H46"/>
  <c r="G50"/>
  <c r="K54"/>
  <c r="K58"/>
  <c r="K62"/>
  <c r="L66"/>
  <c r="L50"/>
  <c r="L54"/>
  <c r="L46"/>
  <c r="G54"/>
  <c r="H54"/>
  <c r="I35"/>
  <c r="I39"/>
  <c r="I43"/>
  <c r="I47"/>
  <c r="H39"/>
  <c r="G31"/>
  <c r="L43"/>
  <c r="K55"/>
  <c r="J59"/>
  <c r="I63"/>
  <c r="I67"/>
  <c r="G51"/>
  <c r="J55"/>
  <c r="L59"/>
  <c r="L63"/>
  <c r="L67"/>
  <c r="H34" i="93"/>
  <c r="H30"/>
  <c r="L21" i="95"/>
  <c r="H29"/>
  <c r="I25"/>
  <c r="J33"/>
  <c r="I49"/>
  <c r="J57"/>
  <c r="J65"/>
  <c r="H41"/>
  <c r="H61"/>
  <c r="G19"/>
  <c r="I23"/>
  <c r="H27"/>
  <c r="L19"/>
  <c r="I27"/>
  <c r="I51"/>
  <c r="G35"/>
  <c r="J29"/>
  <c r="L33"/>
  <c r="I37"/>
  <c r="J41"/>
  <c r="I45"/>
  <c r="I21"/>
  <c r="G21"/>
  <c r="G29"/>
  <c r="G33"/>
  <c r="G37"/>
  <c r="L41"/>
  <c r="G45"/>
  <c r="K49"/>
  <c r="I53"/>
  <c r="I57"/>
  <c r="I61"/>
  <c r="I65"/>
  <c r="H16"/>
  <c r="H45"/>
  <c r="H57"/>
  <c r="H65"/>
  <c r="H33"/>
  <c r="G49"/>
  <c r="G65"/>
  <c r="H32" i="93"/>
  <c r="L57" i="95"/>
  <c r="J49"/>
  <c r="G53"/>
  <c r="I31"/>
  <c r="L35"/>
  <c r="L39"/>
  <c r="J43"/>
  <c r="J47"/>
  <c r="H31"/>
  <c r="H35"/>
  <c r="H43"/>
  <c r="J35"/>
  <c r="G39"/>
  <c r="H47"/>
  <c r="J51"/>
  <c r="G47"/>
  <c r="L51"/>
  <c r="J39"/>
  <c r="H51"/>
  <c r="L36"/>
  <c r="H36"/>
  <c r="I48"/>
  <c r="G48"/>
  <c r="I56"/>
  <c r="L56"/>
  <c r="H64"/>
  <c r="I64"/>
  <c r="J64"/>
  <c r="J29" i="93"/>
  <c r="H29"/>
  <c r="J33"/>
  <c r="H33"/>
  <c r="I19" i="95"/>
  <c r="G23"/>
  <c r="J27"/>
  <c r="L31"/>
  <c r="L27"/>
  <c r="L23"/>
  <c r="J31"/>
  <c r="G27"/>
  <c r="I62"/>
  <c r="H62"/>
  <c r="H66"/>
  <c r="K66"/>
  <c r="J31" i="93"/>
  <c r="H31"/>
  <c r="J35"/>
  <c r="H35"/>
  <c r="J21" i="91"/>
  <c r="K22"/>
  <c r="H25" i="93"/>
  <c r="H17"/>
  <c r="H21"/>
  <c r="H37" i="91"/>
  <c r="J31" i="96"/>
  <c r="H31"/>
  <c r="G31"/>
  <c r="K31"/>
  <c r="I31"/>
  <c r="I27"/>
  <c r="H27"/>
  <c r="G27"/>
  <c r="K27"/>
  <c r="J27"/>
  <c r="I23"/>
  <c r="H23"/>
  <c r="G23"/>
  <c r="K23"/>
  <c r="J23"/>
  <c r="J19"/>
  <c r="H19"/>
  <c r="G19"/>
  <c r="K19"/>
  <c r="I19"/>
  <c r="G38" i="94"/>
  <c r="J38"/>
  <c r="H38"/>
  <c r="I38"/>
  <c r="G22"/>
  <c r="J22"/>
  <c r="H22"/>
  <c r="I22"/>
  <c r="J16" i="93"/>
  <c r="G16"/>
  <c r="I16"/>
  <c r="J25"/>
  <c r="G25"/>
  <c r="I25"/>
  <c r="J21"/>
  <c r="G21"/>
  <c r="I21"/>
  <c r="J17"/>
  <c r="G17"/>
  <c r="I17"/>
  <c r="I51" i="94"/>
  <c r="G51"/>
  <c r="J51"/>
  <c r="H51"/>
  <c r="I35"/>
  <c r="G35"/>
  <c r="J35"/>
  <c r="H35"/>
  <c r="H19"/>
  <c r="I19"/>
  <c r="G19"/>
  <c r="J19"/>
  <c r="K38" i="91"/>
  <c r="I38"/>
  <c r="H38"/>
  <c r="J38"/>
  <c r="G38"/>
  <c r="J22"/>
  <c r="H22"/>
  <c r="I22"/>
  <c r="G22"/>
  <c r="G37"/>
  <c r="I37"/>
  <c r="I21"/>
  <c r="H21"/>
  <c r="G21"/>
  <c r="K32" i="96"/>
  <c r="H32"/>
  <c r="I32"/>
  <c r="G32"/>
  <c r="J32"/>
  <c r="K28"/>
  <c r="H28"/>
  <c r="I28"/>
  <c r="G28"/>
  <c r="J28"/>
  <c r="J24"/>
  <c r="H24"/>
  <c r="I24"/>
  <c r="G24"/>
  <c r="K24"/>
  <c r="J20"/>
  <c r="H20"/>
  <c r="I20"/>
  <c r="G20"/>
  <c r="K20"/>
  <c r="H16"/>
  <c r="I16"/>
  <c r="G16"/>
  <c r="J16"/>
  <c r="K16"/>
  <c r="J50" i="94"/>
  <c r="H50"/>
  <c r="I50"/>
  <c r="G50"/>
  <c r="J34"/>
  <c r="H34"/>
  <c r="G34"/>
  <c r="I34"/>
  <c r="J18"/>
  <c r="H18"/>
  <c r="G18"/>
  <c r="I18"/>
  <c r="G28" i="93"/>
  <c r="I28"/>
  <c r="H28"/>
  <c r="J28"/>
  <c r="I24"/>
  <c r="J24"/>
  <c r="G24"/>
  <c r="I20"/>
  <c r="J20"/>
  <c r="G20"/>
  <c r="I47" i="94"/>
  <c r="G47"/>
  <c r="H47"/>
  <c r="J47"/>
  <c r="I31"/>
  <c r="G31"/>
  <c r="J31"/>
  <c r="H31"/>
  <c r="J34" i="91"/>
  <c r="G34"/>
  <c r="K34"/>
  <c r="I34"/>
  <c r="H34"/>
  <c r="I18"/>
  <c r="H18"/>
  <c r="K18"/>
  <c r="G18"/>
  <c r="H33"/>
  <c r="I33"/>
  <c r="G17"/>
  <c r="I17"/>
  <c r="H17"/>
  <c r="H29" i="96"/>
  <c r="K29"/>
  <c r="J29"/>
  <c r="I29"/>
  <c r="G29"/>
  <c r="K25"/>
  <c r="J25"/>
  <c r="I25"/>
  <c r="H25"/>
  <c r="G25"/>
  <c r="G21"/>
  <c r="J21"/>
  <c r="I21"/>
  <c r="H21"/>
  <c r="K21"/>
  <c r="H17"/>
  <c r="G17"/>
  <c r="J17"/>
  <c r="I17"/>
  <c r="K17"/>
  <c r="G46" i="94"/>
  <c r="J46"/>
  <c r="H46"/>
  <c r="I46"/>
  <c r="G30"/>
  <c r="J30"/>
  <c r="H30"/>
  <c r="I30"/>
  <c r="G27" i="93"/>
  <c r="I27"/>
  <c r="H27"/>
  <c r="J27"/>
  <c r="I23"/>
  <c r="G23"/>
  <c r="J23"/>
  <c r="I19"/>
  <c r="G19"/>
  <c r="J19"/>
  <c r="H43" i="94"/>
  <c r="I43"/>
  <c r="G43"/>
  <c r="J43"/>
  <c r="I27"/>
  <c r="G27"/>
  <c r="J27"/>
  <c r="H27"/>
  <c r="K30" i="91"/>
  <c r="I30"/>
  <c r="H30"/>
  <c r="J30"/>
  <c r="G30"/>
  <c r="I16"/>
  <c r="H16"/>
  <c r="G16"/>
  <c r="H29"/>
  <c r="I29"/>
  <c r="G30" i="96"/>
  <c r="J30"/>
  <c r="K30"/>
  <c r="H30"/>
  <c r="I30"/>
  <c r="I26"/>
  <c r="J26"/>
  <c r="K26"/>
  <c r="H26"/>
  <c r="G26"/>
  <c r="I22"/>
  <c r="J22"/>
  <c r="K22"/>
  <c r="H22"/>
  <c r="G22"/>
  <c r="H18"/>
  <c r="G18"/>
  <c r="J18"/>
  <c r="K18"/>
  <c r="I18"/>
  <c r="J42" i="94"/>
  <c r="H42"/>
  <c r="G42"/>
  <c r="I42"/>
  <c r="J26"/>
  <c r="H26"/>
  <c r="G26"/>
  <c r="I26"/>
  <c r="G26" i="93"/>
  <c r="I26"/>
  <c r="J26"/>
  <c r="G22"/>
  <c r="I22"/>
  <c r="J22"/>
  <c r="G18"/>
  <c r="I18"/>
  <c r="J18"/>
  <c r="I39" i="94"/>
  <c r="J39"/>
  <c r="H39"/>
  <c r="G39"/>
  <c r="I23"/>
  <c r="G23"/>
  <c r="H23"/>
  <c r="J23"/>
  <c r="I26" i="91"/>
  <c r="H26"/>
  <c r="K26"/>
  <c r="G26"/>
  <c r="G25"/>
  <c r="I25"/>
  <c r="H25"/>
  <c r="H16" i="93"/>
  <c r="K20" i="91"/>
  <c r="K23"/>
  <c r="G23"/>
  <c r="I23"/>
  <c r="H23"/>
  <c r="J31"/>
  <c r="H31"/>
  <c r="K31"/>
  <c r="I31"/>
  <c r="J39"/>
  <c r="G39"/>
  <c r="K39"/>
  <c r="I39"/>
  <c r="K24"/>
  <c r="G24"/>
  <c r="I24"/>
  <c r="H24"/>
  <c r="J29"/>
  <c r="K29"/>
  <c r="K32"/>
  <c r="I32"/>
  <c r="G32"/>
  <c r="J32"/>
  <c r="H32"/>
  <c r="J37"/>
  <c r="K37"/>
  <c r="I21" i="94"/>
  <c r="G21"/>
  <c r="J21"/>
  <c r="H21"/>
  <c r="I29"/>
  <c r="G29"/>
  <c r="J29"/>
  <c r="H29"/>
  <c r="I37"/>
  <c r="G37"/>
  <c r="J37"/>
  <c r="H37"/>
  <c r="I45"/>
  <c r="G45"/>
  <c r="J45"/>
  <c r="H45"/>
  <c r="J44"/>
  <c r="H44"/>
  <c r="I44"/>
  <c r="G44"/>
  <c r="J36"/>
  <c r="H36"/>
  <c r="I36"/>
  <c r="G36"/>
  <c r="J28"/>
  <c r="H28"/>
  <c r="I28"/>
  <c r="G28"/>
  <c r="J20"/>
  <c r="H20"/>
  <c r="I20"/>
  <c r="G20"/>
  <c r="J24" i="91"/>
  <c r="J23"/>
  <c r="G31"/>
  <c r="H39"/>
  <c r="J25"/>
  <c r="F53" i="94"/>
  <c r="F54" s="1"/>
  <c r="F55" s="1"/>
  <c r="J19" i="91"/>
  <c r="G19"/>
  <c r="I19"/>
  <c r="H19"/>
  <c r="K27"/>
  <c r="J27"/>
  <c r="I27"/>
  <c r="H27"/>
  <c r="J35"/>
  <c r="G35"/>
  <c r="K35"/>
  <c r="I35"/>
  <c r="J17"/>
  <c r="K17"/>
  <c r="I20"/>
  <c r="G20"/>
  <c r="J20"/>
  <c r="H20"/>
  <c r="J28"/>
  <c r="H28"/>
  <c r="K28"/>
  <c r="I28"/>
  <c r="G28"/>
  <c r="J33"/>
  <c r="K33"/>
  <c r="J36"/>
  <c r="H36"/>
  <c r="K36"/>
  <c r="I36"/>
  <c r="G36"/>
  <c r="J16"/>
  <c r="K16"/>
  <c r="I17" i="94"/>
  <c r="H17"/>
  <c r="G17"/>
  <c r="J17"/>
  <c r="I25"/>
  <c r="H25"/>
  <c r="G25"/>
  <c r="J25"/>
  <c r="I33"/>
  <c r="H33"/>
  <c r="G33"/>
  <c r="J33"/>
  <c r="I41"/>
  <c r="H41"/>
  <c r="G41"/>
  <c r="J41"/>
  <c r="I49"/>
  <c r="H49"/>
  <c r="G49"/>
  <c r="J49"/>
  <c r="J48"/>
  <c r="H48"/>
  <c r="I48"/>
  <c r="G48"/>
  <c r="J40"/>
  <c r="H40"/>
  <c r="I40"/>
  <c r="G40"/>
  <c r="J32"/>
  <c r="H32"/>
  <c r="I32"/>
  <c r="G32"/>
  <c r="J24"/>
  <c r="H24"/>
  <c r="I24"/>
  <c r="G24"/>
  <c r="J16"/>
  <c r="H16"/>
  <c r="I16"/>
  <c r="G16"/>
  <c r="K19" i="91"/>
  <c r="G27"/>
  <c r="H35"/>
  <c r="K21"/>
  <c r="H69" i="95" l="1"/>
  <c r="H70" s="1"/>
  <c r="H71" s="1"/>
  <c r="K69"/>
  <c r="K70" s="1"/>
  <c r="K71" s="1"/>
  <c r="G69"/>
  <c r="G70" s="1"/>
  <c r="G71" s="1"/>
  <c r="L69"/>
  <c r="L70" s="1"/>
  <c r="L71" s="1"/>
  <c r="J69"/>
  <c r="J70" s="1"/>
  <c r="J71" s="1"/>
  <c r="I69"/>
  <c r="I70" s="1"/>
  <c r="I71" s="1"/>
  <c r="H37" i="93"/>
  <c r="H38" s="1"/>
  <c r="H39" s="1"/>
  <c r="G53" i="94"/>
  <c r="G54" s="1"/>
  <c r="G55" s="1"/>
  <c r="H53"/>
  <c r="H54" s="1"/>
  <c r="H55" s="1"/>
  <c r="J34" i="96"/>
  <c r="J35" s="1"/>
  <c r="J36" s="1"/>
  <c r="I34"/>
  <c r="I35" s="1"/>
  <c r="I36" s="1"/>
  <c r="I37" i="93"/>
  <c r="I38" s="1"/>
  <c r="I39" s="1"/>
  <c r="J37"/>
  <c r="J38" s="1"/>
  <c r="J39" s="1"/>
  <c r="I53" i="94"/>
  <c r="I54" s="1"/>
  <c r="I55" s="1"/>
  <c r="K34" i="96"/>
  <c r="K35" s="1"/>
  <c r="K36" s="1"/>
  <c r="G34"/>
  <c r="H34"/>
  <c r="H35" s="1"/>
  <c r="H36" s="1"/>
  <c r="G37" i="93"/>
  <c r="K82" i="91"/>
  <c r="K83" s="1"/>
  <c r="K84" s="1"/>
  <c r="I82"/>
  <c r="I83" s="1"/>
  <c r="I84" s="1"/>
  <c r="J53" i="94"/>
  <c r="J54" s="1"/>
  <c r="J55" s="1"/>
  <c r="J82" i="91"/>
  <c r="J83" s="1"/>
  <c r="J84" s="1"/>
  <c r="H82"/>
  <c r="H83" s="1"/>
  <c r="H84" s="1"/>
  <c r="G82"/>
  <c r="F69" i="95" l="1"/>
  <c r="F70" s="1"/>
  <c r="F71" s="1"/>
  <c r="G38" i="93"/>
  <c r="G39" s="1"/>
  <c r="F37"/>
  <c r="F38" s="1"/>
  <c r="F39" s="1"/>
  <c r="G35" i="96"/>
  <c r="F34"/>
  <c r="F35" s="1"/>
  <c r="F36" s="1"/>
  <c r="G36"/>
  <c r="G83" i="91"/>
  <c r="G84" s="1"/>
  <c r="F82"/>
  <c r="F83" s="1"/>
  <c r="F84" s="1"/>
</calcChain>
</file>

<file path=xl/sharedStrings.xml><?xml version="1.0" encoding="utf-8"?>
<sst xmlns="http://schemas.openxmlformats.org/spreadsheetml/2006/main" count="1726" uniqueCount="316">
  <si>
    <t>Chứng từ</t>
  </si>
  <si>
    <t>Diễn giải</t>
  </si>
  <si>
    <t>Tài khoản đối ứng</t>
  </si>
  <si>
    <t>Ghi chú</t>
  </si>
  <si>
    <t>Số hiệu</t>
  </si>
  <si>
    <t>Ngày tháng</t>
  </si>
  <si>
    <t>A</t>
  </si>
  <si>
    <t>B</t>
  </si>
  <si>
    <t>C</t>
  </si>
  <si>
    <t>D</t>
  </si>
  <si>
    <t>x</t>
  </si>
  <si>
    <t>Người ghi sổ</t>
  </si>
  <si>
    <t>Kế toán trưởng</t>
  </si>
  <si>
    <t>(Ký, họ tên)</t>
  </si>
  <si>
    <t>Băng keo</t>
  </si>
  <si>
    <t>Bột ngọt</t>
  </si>
  <si>
    <t>Đường</t>
  </si>
  <si>
    <t>Muối</t>
  </si>
  <si>
    <t>Cá chỉ vàng NL</t>
  </si>
  <si>
    <t>Đơn vị: Công Ty TNHH Hải Sản An Lạc</t>
  </si>
  <si>
    <t>Thùng carton 31x20x15</t>
  </si>
  <si>
    <t>Thùng carton 48x35.5x22</t>
  </si>
  <si>
    <t>Bột biến tính</t>
  </si>
  <si>
    <t>Thùng carton 36.5x26x17.5</t>
  </si>
  <si>
    <t>Túi PE</t>
  </si>
  <si>
    <t>Thùng carton 46.5x34.5x26.5</t>
  </si>
  <si>
    <t>Hũ ly nhỏ nắp trắng trong</t>
  </si>
  <si>
    <t>Thùng carton 48x35.5x20.5</t>
  </si>
  <si>
    <t>Thùng carton 50x30x16</t>
  </si>
  <si>
    <t>Thùng carton 50x35x25</t>
  </si>
  <si>
    <t>Gas</t>
  </si>
  <si>
    <t>Cá cơm NL</t>
  </si>
  <si>
    <t>Ghẹ NL</t>
  </si>
  <si>
    <t>E</t>
  </si>
  <si>
    <t>154</t>
  </si>
  <si>
    <t>Thùng carton 54.5x37.5x22</t>
  </si>
  <si>
    <t>Thùng carton 54.5x37.5x26</t>
  </si>
  <si>
    <t>Túi cá chỉ 40g</t>
  </si>
  <si>
    <t xml:space="preserve">Túi cá chỉ 90g </t>
  </si>
  <si>
    <t>Túi nylon 86x75</t>
  </si>
  <si>
    <t xml:space="preserve"> Đá gel </t>
  </si>
  <si>
    <t xml:space="preserve"> Xút ăn da </t>
  </si>
  <si>
    <t xml:space="preserve"> Sorbitol </t>
  </si>
  <si>
    <t>Địa chỉ: Lô A14, Đường 4A, KCN. Hải Sơn, H. Đức Hòa, T.Long An</t>
  </si>
  <si>
    <t>331</t>
  </si>
  <si>
    <t xml:space="preserve">Túi cá cơm 25g </t>
  </si>
  <si>
    <t>Nhãn Decal</t>
  </si>
  <si>
    <t>Thùng carton 43x37x16</t>
  </si>
  <si>
    <t>Ngày 22/12/2014 của Bộ Tài chính)</t>
  </si>
  <si>
    <t>Nợ</t>
  </si>
  <si>
    <t>Có</t>
  </si>
  <si>
    <t>1522</t>
  </si>
  <si>
    <t>Tháng</t>
  </si>
  <si>
    <t>1521</t>
  </si>
  <si>
    <t>Cá ngân NL</t>
  </si>
  <si>
    <t>Mẫu số S36-DN</t>
  </si>
  <si>
    <t>SỔ CHI PHÍ SẢN XUẤT KINH DOANH</t>
  </si>
  <si>
    <t>(Dùng cho các TK 621.622.627.154.631.641.642.142.242.335.632)</t>
  </si>
  <si>
    <t>Ngày tháng ghi sổ</t>
  </si>
  <si>
    <t>Tổng tiền</t>
  </si>
  <si>
    <t>Chia ra</t>
  </si>
  <si>
    <t>- Số dư đầu kỳ</t>
  </si>
  <si>
    <t>- Cộng số phát sinh trong kỳ</t>
  </si>
  <si>
    <t>- Số dư cuối kỳ</t>
  </si>
  <si>
    <t>- Sổ này có ……..trang, đánh số từ trang 01 đến trang ……..</t>
  </si>
  <si>
    <t>- Ngày mở sổ:</t>
  </si>
  <si>
    <t>(Ban hành theo Thông tư số 200/2014/TT-BTC</t>
  </si>
  <si>
    <t>- Tên phân xưởng : ……………….</t>
  </si>
  <si>
    <t>Ghi Nợ tài khoản : 154</t>
  </si>
  <si>
    <t>CTGS</t>
  </si>
  <si>
    <t>Điện Lực - Điện kỳ 1 T01/2015</t>
  </si>
  <si>
    <t>Điện Lực - Điện kỳ 2 T01/2015</t>
  </si>
  <si>
    <t>Điện Lực - Điện kỳ 3 T01/2015</t>
  </si>
  <si>
    <t>Dầu DO</t>
  </si>
  <si>
    <t>1111</t>
  </si>
  <si>
    <t>X01/NL</t>
  </si>
  <si>
    <t>X02/NL</t>
  </si>
  <si>
    <t>X03/NL</t>
  </si>
  <si>
    <t>X04/NL</t>
  </si>
  <si>
    <t>X05/NL</t>
  </si>
  <si>
    <t>X06/NL</t>
  </si>
  <si>
    <t>X07/NL</t>
  </si>
  <si>
    <t>X08/NL</t>
  </si>
  <si>
    <t>X09/NL</t>
  </si>
  <si>
    <t>X10/NL</t>
  </si>
  <si>
    <t>X11/NL</t>
  </si>
  <si>
    <t>X12/NL</t>
  </si>
  <si>
    <t>X01/VL</t>
  </si>
  <si>
    <t>X02/VL</t>
  </si>
  <si>
    <t>X03/VL</t>
  </si>
  <si>
    <t>X04/VL</t>
  </si>
  <si>
    <t>X05/VL</t>
  </si>
  <si>
    <t>Phân bổ chi phí trả trước</t>
  </si>
  <si>
    <t>242</t>
  </si>
  <si>
    <t>Trích khấu hao máy chiển chân không</t>
  </si>
  <si>
    <t>2141</t>
  </si>
  <si>
    <t>Trích khấu hao nhà xưởng</t>
  </si>
  <si>
    <t>Trích khấu hao kho lạnh</t>
  </si>
  <si>
    <t>Trích khấu hao điện chiếu sáng</t>
  </si>
  <si>
    <t>Trích khấu hao cấp thoát nước</t>
  </si>
  <si>
    <t>Trích khấu hao phòng cháy chữa cháy</t>
  </si>
  <si>
    <t>Trích khấu hao quyền sử dụng đất</t>
  </si>
  <si>
    <t>2143</t>
  </si>
  <si>
    <t>Trích khấu hao nhà vòm</t>
  </si>
  <si>
    <t>Trích khấu hao Máy dò kim loại</t>
  </si>
  <si>
    <t>Trích khấu hao Máy đóng gói bao bì chân không</t>
  </si>
  <si>
    <t>Trích khấu hao Lò sấy điện</t>
  </si>
  <si>
    <t>Trích khấu hao Máy lạn mực</t>
  </si>
  <si>
    <t>Trích khấu hao Máy cuốn mực</t>
  </si>
  <si>
    <t>Trích khấu hao Máy xé mực</t>
  </si>
  <si>
    <t>Tiền lương phải trả cho BP Phân Xưởng</t>
  </si>
  <si>
    <t>3341</t>
  </si>
  <si>
    <t>Tiền lương công nhân trực tiếp</t>
  </si>
  <si>
    <t>Tiền cơm BP Phân xưởng</t>
  </si>
  <si>
    <t>Tiền cơm công nhân</t>
  </si>
  <si>
    <t>BHXH phải trả cho BP Phân Xưởng</t>
  </si>
  <si>
    <t>3383</t>
  </si>
  <si>
    <t>BHXH công nhân trực tiếp</t>
  </si>
  <si>
    <t>BHYT phải trả cho BP Phân Xưởng</t>
  </si>
  <si>
    <t>3384</t>
  </si>
  <si>
    <t>BHYT công nhân trực tiếp</t>
  </si>
  <si>
    <t>BHTN của  BP Phân Xưởng</t>
  </si>
  <si>
    <t>3386</t>
  </si>
  <si>
    <t>BHTN của công nhân trực tiếp</t>
  </si>
  <si>
    <t>Điện Lực - Điện kỳ 1 T02/2015</t>
  </si>
  <si>
    <t>Điện Lực - Điện kỳ 2 T02/2015</t>
  </si>
  <si>
    <t>Điện Lực - Điện kỳ 3 T02/2015</t>
  </si>
  <si>
    <t>Nước</t>
  </si>
  <si>
    <t>Nước thải, phí CSHT</t>
  </si>
  <si>
    <t>- Tài khoản : 154</t>
  </si>
  <si>
    <t>- Ghi có TK : 154</t>
  </si>
  <si>
    <t>Nguyên liệu chính</t>
  </si>
  <si>
    <t>Chi phí công nhân</t>
  </si>
  <si>
    <t>Chi phí nhiên liệu</t>
  </si>
  <si>
    <t>Chi phí SXC</t>
  </si>
  <si>
    <t>Vật liệu phụ &amp; Bao bì</t>
  </si>
  <si>
    <t>- Tên sản phẩm, dịch vụ:…………………</t>
  </si>
  <si>
    <t>632</t>
  </si>
  <si>
    <t>155</t>
  </si>
  <si>
    <t>- Tài khoản : 632</t>
  </si>
  <si>
    <t>Ghi Nợ tài khoản : 632</t>
  </si>
  <si>
    <t>- Ghi có TK : 632</t>
  </si>
  <si>
    <t>Nafi - Phí kiểm nghiệm, phí dịch vụ</t>
  </si>
  <si>
    <t>641</t>
  </si>
  <si>
    <t>An Phú - Phí xử lý cá khô</t>
  </si>
  <si>
    <t>Headway - Phí xếp dỡ, niêm chì</t>
  </si>
  <si>
    <t>Headway - Phí chứng từ</t>
  </si>
  <si>
    <t>Headway - Cước tàu</t>
  </si>
  <si>
    <t>Bến Tre - MCE/00829604</t>
  </si>
  <si>
    <t>Toàn Nguyễn - Bảo hộ lao động</t>
  </si>
  <si>
    <t>Cước vận chuyển</t>
  </si>
  <si>
    <t>Phí nâng hạ - đầy</t>
  </si>
  <si>
    <t>Phí nâng hạ - rỗng</t>
  </si>
  <si>
    <t>Phí nâng rỗng lạnh</t>
  </si>
  <si>
    <t>Đánh giá khô cá mai tẩm gia vị</t>
  </si>
  <si>
    <t>Tiền Form AJ, Form VJ</t>
  </si>
  <si>
    <t>Phí hạ bãi chờ xuất</t>
  </si>
  <si>
    <t>Phí cấp cont rỗng lạnh</t>
  </si>
  <si>
    <t>Phí xét nghiệm nước</t>
  </si>
  <si>
    <t>Tiền lương phải trả cho BP quản lý</t>
  </si>
  <si>
    <t>Tiền cơm BP quản lý</t>
  </si>
  <si>
    <t>BHXH cho BP quản lý</t>
  </si>
  <si>
    <t>BHYT cho BP quản lý</t>
  </si>
  <si>
    <t>BHTN của BP quản lý</t>
  </si>
  <si>
    <t>GBN</t>
  </si>
  <si>
    <t>Q11 - Phí thanh toán phí kiểm nghiệm, dịch vụ</t>
  </si>
  <si>
    <t>642</t>
  </si>
  <si>
    <t>1121</t>
  </si>
  <si>
    <t>Q11 - Phí thanh toán bảo hộ lao động</t>
  </si>
  <si>
    <t>Q11 - Phí Thanh toán tiền điện</t>
  </si>
  <si>
    <t>Q11 - Phí thanh toán tiền xử lý cá khổ</t>
  </si>
  <si>
    <t>Q11 - Phí Thanh toán cước vận chuyển</t>
  </si>
  <si>
    <t>Q11 - Phí Thanh toán cước vận chuyển và phí liên quan</t>
  </si>
  <si>
    <t>Q11 - Phí dịch vụ</t>
  </si>
  <si>
    <t>Q11 - Phí Thanh toán bảo hiểm</t>
  </si>
  <si>
    <t>Q11 - Phí thanh toán phí kiểm nghiệm</t>
  </si>
  <si>
    <t>Q11 - Phí thanh toán tiền muối</t>
  </si>
  <si>
    <t>Q11 - Phí nôp tiền BHXH</t>
  </si>
  <si>
    <t>Q11 - Phí dịch vụ thanh toán</t>
  </si>
  <si>
    <t>Limited - Phí thanh toán</t>
  </si>
  <si>
    <t>131</t>
  </si>
  <si>
    <t>Jintatsu - Phí thông báo L/C</t>
  </si>
  <si>
    <t>Jintatsu - Phí NHNG giảm trừ</t>
  </si>
  <si>
    <t>CuuLong - Phí thanh toán</t>
  </si>
  <si>
    <t>CuuLong - Phí NHNG giảm trừ</t>
  </si>
  <si>
    <t>Thuế môn bài phải nộp</t>
  </si>
  <si>
    <t>33382</t>
  </si>
  <si>
    <t>Cước VT - CNTT T12/2014</t>
  </si>
  <si>
    <t>Phí, lệ phí hải quan</t>
  </si>
  <si>
    <t>Tư vấn giám sát môi trường</t>
  </si>
  <si>
    <t>Xăng RON 95</t>
  </si>
  <si>
    <t>Xăng</t>
  </si>
  <si>
    <t>Phí gửi chứng từ, phụ thu xăng</t>
  </si>
  <si>
    <t>Phí dịch vụ bảo vệ T01/2015</t>
  </si>
  <si>
    <t>Trích khấu hao nhà làm việc</t>
  </si>
  <si>
    <t>Trích khấu hao nhà bảo vệ, đường</t>
  </si>
  <si>
    <t>- Tài khoản : 641</t>
  </si>
  <si>
    <t>Ghi Nợ tài khoản : 641</t>
  </si>
  <si>
    <t>- Ghi có TK : 641</t>
  </si>
  <si>
    <t>- Tài khoản : 642</t>
  </si>
  <si>
    <t>Ghi Nợ tài khoản : 642</t>
  </si>
  <si>
    <t>334</t>
  </si>
  <si>
    <t>338</t>
  </si>
  <si>
    <t>214</t>
  </si>
  <si>
    <t>333</t>
  </si>
  <si>
    <t>- Tài khoản : 242</t>
  </si>
  <si>
    <t>Ghi Nợ tài khoản : 242</t>
  </si>
  <si>
    <t>- Ghi có TK : 242</t>
  </si>
  <si>
    <t>X06/VL</t>
  </si>
  <si>
    <t>X07/VL</t>
  </si>
  <si>
    <t>Cá bò NL</t>
  </si>
  <si>
    <t>Cá cơm khô NL</t>
  </si>
  <si>
    <t>C23</t>
  </si>
  <si>
    <t>C30</t>
  </si>
  <si>
    <t>C33</t>
  </si>
  <si>
    <t>C38</t>
  </si>
  <si>
    <t>C46</t>
  </si>
  <si>
    <t>C01</t>
  </si>
  <si>
    <t>C07</t>
  </si>
  <si>
    <t>C10</t>
  </si>
  <si>
    <t>C15</t>
  </si>
  <si>
    <t>C27</t>
  </si>
  <si>
    <t>C32</t>
  </si>
  <si>
    <t>C34</t>
  </si>
  <si>
    <t>0091637</t>
  </si>
  <si>
    <t>Đức Hòa - Điện kỳ 1 T03/2015</t>
  </si>
  <si>
    <t>0133894</t>
  </si>
  <si>
    <t>Đức Hòa - Điện kỳ 2 T03/2015</t>
  </si>
  <si>
    <t>0137583</t>
  </si>
  <si>
    <t>Đức Hòa - Điện kỳ 3 T03/2015</t>
  </si>
  <si>
    <t>C11</t>
  </si>
  <si>
    <t>C13</t>
  </si>
  <si>
    <t>Nước thải</t>
  </si>
  <si>
    <t>C14</t>
  </si>
  <si>
    <t>Phí cơ sở hạ tầng</t>
  </si>
  <si>
    <t>C20</t>
  </si>
  <si>
    <t>C02</t>
  </si>
  <si>
    <t>C03</t>
  </si>
  <si>
    <t>C04</t>
  </si>
  <si>
    <t>C05</t>
  </si>
  <si>
    <t>C09</t>
  </si>
  <si>
    <t>C16</t>
  </si>
  <si>
    <t>C17</t>
  </si>
  <si>
    <t>C18</t>
  </si>
  <si>
    <t>C21</t>
  </si>
  <si>
    <t>C22</t>
  </si>
  <si>
    <t>C26</t>
  </si>
  <si>
    <t>C28</t>
  </si>
  <si>
    <t>C29</t>
  </si>
  <si>
    <t>C36</t>
  </si>
  <si>
    <t>C39</t>
  </si>
  <si>
    <t>C42</t>
  </si>
  <si>
    <t>C44</t>
  </si>
  <si>
    <t>C45</t>
  </si>
  <si>
    <t>Q11 - Phí kiểm đếm</t>
  </si>
  <si>
    <t>Q4 - Phí dịch vụ thông báo số dư tự động</t>
  </si>
  <si>
    <t>Limited - Phí thanh toán nước ngoài</t>
  </si>
  <si>
    <t>Markov - Phí thanh toán nước ngoài</t>
  </si>
  <si>
    <t>Markov - Phí NH NNg giảm trừ</t>
  </si>
  <si>
    <t>Thủy Sản SG - Hoa hồng ủy thác</t>
  </si>
  <si>
    <t>Bến Tre - MCE/00847800, MCE/00847822</t>
  </si>
  <si>
    <t>Nafi - Phí kiểm nghiệm</t>
  </si>
  <si>
    <t>An Phú - Phí xử lý cá khô, bốc xếp</t>
  </si>
  <si>
    <t>Headway - Phí xếp dỡ, niêm chì, chứng từ</t>
  </si>
  <si>
    <t>Phí dịch vụ vận chuyển</t>
  </si>
  <si>
    <t>Chi phí tiếp khách</t>
  </si>
  <si>
    <t>Tiền rác thải T1/2015 + thưởng tết</t>
  </si>
  <si>
    <t>Cước VT - CNTT T1/2015</t>
  </si>
  <si>
    <t>C08</t>
  </si>
  <si>
    <t>Cước CPN T1/2015</t>
  </si>
  <si>
    <t>C12</t>
  </si>
  <si>
    <t>Sạc bình chữa cháy</t>
  </si>
  <si>
    <t>Thay block, dàn nóng</t>
  </si>
  <si>
    <t>C19</t>
  </si>
  <si>
    <t>Vệ sinh máy lạnh</t>
  </si>
  <si>
    <t>Gas, nhớt xưởng</t>
  </si>
  <si>
    <t>C24</t>
  </si>
  <si>
    <t>Phí dịch vụ bảo vệ T02/2015</t>
  </si>
  <si>
    <t>C31</t>
  </si>
  <si>
    <t>C35</t>
  </si>
  <si>
    <t>Q11 - Phí thông báo LC</t>
  </si>
  <si>
    <t>1122</t>
  </si>
  <si>
    <t>Q11 - Phí dịch vụ thông báo</t>
  </si>
  <si>
    <t>Tokai - Phí xử lý bộ chứng từ</t>
  </si>
  <si>
    <t>Tokai - Phí DHL</t>
  </si>
  <si>
    <t>0080058</t>
  </si>
  <si>
    <t xml:space="preserve">Xuân Thu - Thuốc diệt chuột </t>
  </si>
  <si>
    <t>Vùng 4 - Phí kiểm nghiệm, phí dịch vụ</t>
  </si>
  <si>
    <t>0000324</t>
  </si>
  <si>
    <t>0006973</t>
  </si>
  <si>
    <t>Song Tân - Cước vận chuyển quốc tế</t>
  </si>
  <si>
    <t>0006974</t>
  </si>
  <si>
    <t>Song Tân - Phí chứng từ, THC, khai hải quan</t>
  </si>
  <si>
    <t>0000520</t>
  </si>
  <si>
    <t>An Phú - Phí xử lý cá khô, bốc xếp, lưu kho</t>
  </si>
  <si>
    <t>Cước VT - CNTT T2/2015</t>
  </si>
  <si>
    <t>Phí công tác</t>
  </si>
  <si>
    <t xml:space="preserve">Giấy vệ sinh </t>
  </si>
  <si>
    <t>C06</t>
  </si>
  <si>
    <t>Phí xếp dỡ, niêm chì</t>
  </si>
  <si>
    <t>Phí chứng từ</t>
  </si>
  <si>
    <t xml:space="preserve">Phí thẩm tra cpp </t>
  </si>
  <si>
    <t>Ắc quy N120</t>
  </si>
  <si>
    <t>Phí bảo dưỡng xe</t>
  </si>
  <si>
    <t>Phí lưu kho</t>
  </si>
  <si>
    <t>Phí dịch vụ bảo vệ T3/2015</t>
  </si>
  <si>
    <t>Quạt máy</t>
  </si>
  <si>
    <t>Cước VT - CNTT T3/2015</t>
  </si>
  <si>
    <t>Thanh toán phí giao thông</t>
  </si>
  <si>
    <t>- Ghi có TK : 642</t>
  </si>
  <si>
    <t>BTKC</t>
  </si>
  <si>
    <t>Giá vốn thành phẩm</t>
  </si>
  <si>
    <t>Tiền thu gom rác thải T2/2015</t>
  </si>
  <si>
    <t>C25</t>
  </si>
  <si>
    <t>Phí giao thông</t>
  </si>
  <si>
    <t>BHXH Điều chỉnh giảm do BH ghi sai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</si>
</sst>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37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VNI-Times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1"/>
      <color indexed="9"/>
      <name val="Times New Roman"/>
      <family val="1"/>
    </font>
    <font>
      <sz val="11"/>
      <name val="VNI-Times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9" fillId="0" borderId="0" applyFont="0" applyFill="0" applyBorder="0" applyAlignment="0" applyProtection="0"/>
    <xf numFmtId="0" fontId="11" fillId="4" borderId="0" applyNumberFormat="0" applyBorder="0" applyAlignment="0" applyProtection="0"/>
    <xf numFmtId="0" fontId="12" fillId="0" borderId="4" applyNumberFormat="0" applyAlignment="0" applyProtection="0">
      <alignment horizontal="left" vertical="center"/>
    </xf>
    <xf numFmtId="0" fontId="12" fillId="0" borderId="5">
      <alignment horizontal="left" vertical="center"/>
    </xf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27" fillId="0" borderId="0"/>
    <xf numFmtId="168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</cellStyleXfs>
  <cellXfs count="67">
    <xf numFmtId="0" fontId="0" fillId="0" borderId="0" xfId="0"/>
    <xf numFmtId="0" fontId="31" fillId="0" borderId="0" xfId="54" applyFont="1"/>
    <xf numFmtId="0" fontId="31" fillId="0" borderId="0" xfId="54" applyFont="1" applyAlignment="1">
      <alignment horizontal="center"/>
    </xf>
    <xf numFmtId="0" fontId="31" fillId="0" borderId="2" xfId="54" applyFont="1" applyBorder="1" applyAlignment="1">
      <alignment horizontal="center"/>
    </xf>
    <xf numFmtId="0" fontId="31" fillId="0" borderId="16" xfId="54" applyFont="1" applyBorder="1" applyAlignment="1">
      <alignment horizontal="center"/>
    </xf>
    <xf numFmtId="164" fontId="31" fillId="0" borderId="17" xfId="29" applyNumberFormat="1" applyFont="1" applyBorder="1"/>
    <xf numFmtId="0" fontId="31" fillId="0" borderId="17" xfId="54" applyFont="1" applyBorder="1" applyAlignment="1">
      <alignment horizontal="center"/>
    </xf>
    <xf numFmtId="0" fontId="31" fillId="0" borderId="17" xfId="54" quotePrefix="1" applyFont="1" applyBorder="1" applyAlignment="1">
      <alignment horizontal="center"/>
    </xf>
    <xf numFmtId="0" fontId="31" fillId="0" borderId="17" xfId="53" applyFont="1" applyBorder="1" applyAlignment="1">
      <alignment vertical="center"/>
    </xf>
    <xf numFmtId="164" fontId="31" fillId="0" borderId="18" xfId="29" applyNumberFormat="1" applyFont="1" applyBorder="1"/>
    <xf numFmtId="14" fontId="31" fillId="0" borderId="17" xfId="53" applyNumberFormat="1" applyFont="1" applyBorder="1" applyAlignment="1">
      <alignment horizontal="center" vertical="center"/>
    </xf>
    <xf numFmtId="16" fontId="31" fillId="0" borderId="17" xfId="54" applyNumberFormat="1" applyFont="1" applyBorder="1" applyAlignment="1">
      <alignment horizontal="center"/>
    </xf>
    <xf numFmtId="0" fontId="31" fillId="0" borderId="0" xfId="54" applyNumberFormat="1" applyFont="1" applyAlignment="1">
      <alignment horizontal="center"/>
    </xf>
    <xf numFmtId="0" fontId="31" fillId="0" borderId="16" xfId="54" applyNumberFormat="1" applyFont="1" applyBorder="1" applyAlignment="1">
      <alignment horizontal="center"/>
    </xf>
    <xf numFmtId="0" fontId="31" fillId="0" borderId="17" xfId="53" quotePrefix="1" applyFont="1" applyBorder="1" applyAlignment="1">
      <alignment horizontal="center" vertical="center"/>
    </xf>
    <xf numFmtId="0" fontId="31" fillId="0" borderId="18" xfId="53" applyFont="1" applyBorder="1" applyAlignment="1">
      <alignment horizontal="center" vertical="center"/>
    </xf>
    <xf numFmtId="0" fontId="31" fillId="0" borderId="2" xfId="54" applyFont="1" applyBorder="1" applyAlignment="1">
      <alignment horizontal="center" vertical="center" wrapText="1" shrinkToFit="1"/>
    </xf>
    <xf numFmtId="0" fontId="31" fillId="0" borderId="18" xfId="53" quotePrefix="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 shrinkToFit="1"/>
    </xf>
    <xf numFmtId="41" fontId="32" fillId="25" borderId="0" xfId="52" applyNumberFormat="1" applyFont="1" applyFill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12" xfId="0" quotePrefix="1" applyFont="1" applyBorder="1" applyAlignment="1">
      <alignment horizontal="left" vertical="center"/>
    </xf>
    <xf numFmtId="0" fontId="31" fillId="0" borderId="17" xfId="0" quotePrefix="1" applyFont="1" applyBorder="1" applyAlignment="1">
      <alignment horizontal="left" vertical="center"/>
    </xf>
    <xf numFmtId="0" fontId="31" fillId="0" borderId="21" xfId="0" applyFont="1" applyBorder="1" applyAlignment="1">
      <alignment horizontal="left" vertical="center"/>
    </xf>
    <xf numFmtId="0" fontId="31" fillId="0" borderId="20" xfId="0" quotePrefix="1" applyFont="1" applyBorder="1" applyAlignment="1">
      <alignment horizontal="left" vertical="center"/>
    </xf>
    <xf numFmtId="0" fontId="31" fillId="0" borderId="0" xfId="54" applyFont="1" applyAlignment="1">
      <alignment horizontal="center" vertical="center" wrapText="1"/>
    </xf>
    <xf numFmtId="0" fontId="33" fillId="0" borderId="17" xfId="55" quotePrefix="1" applyNumberFormat="1" applyFont="1" applyFill="1" applyBorder="1" applyAlignment="1">
      <alignment horizontal="center" vertical="center"/>
    </xf>
    <xf numFmtId="0" fontId="31" fillId="0" borderId="17" xfId="53" applyFont="1" applyBorder="1" applyAlignment="1">
      <alignment horizontal="center" vertical="center"/>
    </xf>
    <xf numFmtId="0" fontId="33" fillId="0" borderId="18" xfId="55" quotePrefix="1" applyNumberFormat="1" applyFont="1" applyFill="1" applyBorder="1" applyAlignment="1">
      <alignment horizontal="center" vertical="center"/>
    </xf>
    <xf numFmtId="0" fontId="31" fillId="0" borderId="0" xfId="0" quotePrefix="1" applyFont="1" applyAlignment="1">
      <alignment vertical="center"/>
    </xf>
    <xf numFmtId="0" fontId="31" fillId="0" borderId="0" xfId="0" quotePrefix="1" applyFont="1" applyAlignment="1">
      <alignment horizontal="left" vertical="center"/>
    </xf>
    <xf numFmtId="164" fontId="31" fillId="0" borderId="20" xfId="0" applyNumberFormat="1" applyFont="1" applyBorder="1" applyAlignment="1">
      <alignment horizontal="center" vertical="center"/>
    </xf>
    <xf numFmtId="164" fontId="31" fillId="0" borderId="12" xfId="29" applyNumberFormat="1" applyFont="1" applyBorder="1" applyAlignment="1">
      <alignment horizontal="center" vertical="center"/>
    </xf>
    <xf numFmtId="164" fontId="31" fillId="0" borderId="17" xfId="0" applyNumberFormat="1" applyFont="1" applyBorder="1" applyAlignment="1">
      <alignment horizontal="center" vertical="center"/>
    </xf>
    <xf numFmtId="164" fontId="31" fillId="0" borderId="17" xfId="29" applyNumberFormat="1" applyFont="1" applyBorder="1" applyAlignment="1">
      <alignment horizontal="center" vertical="center"/>
    </xf>
    <xf numFmtId="164" fontId="31" fillId="0" borderId="21" xfId="29" applyNumberFormat="1" applyFont="1" applyBorder="1" applyAlignment="1">
      <alignment horizontal="center" vertical="center"/>
    </xf>
    <xf numFmtId="14" fontId="31" fillId="0" borderId="17" xfId="0" applyNumberFormat="1" applyFont="1" applyBorder="1" applyAlignment="1">
      <alignment horizontal="center" vertical="center"/>
    </xf>
    <xf numFmtId="14" fontId="31" fillId="0" borderId="21" xfId="0" applyNumberFormat="1" applyFont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6" fillId="26" borderId="2" xfId="56" applyFont="1" applyFill="1" applyBorder="1" applyAlignment="1">
      <alignment vertical="center"/>
    </xf>
    <xf numFmtId="14" fontId="31" fillId="0" borderId="17" xfId="0" applyNumberFormat="1" applyFont="1" applyBorder="1" applyAlignment="1">
      <alignment horizontal="left" vertical="center"/>
    </xf>
    <xf numFmtId="0" fontId="35" fillId="0" borderId="0" xfId="0" quotePrefix="1" applyFont="1" applyAlignment="1">
      <alignment horizontal="center" vertical="center"/>
    </xf>
    <xf numFmtId="0" fontId="31" fillId="0" borderId="2" xfId="0" quotePrefix="1" applyFont="1" applyBorder="1" applyAlignment="1">
      <alignment horizontal="center" vertical="center" wrapText="1" shrinkToFit="1"/>
    </xf>
    <xf numFmtId="0" fontId="32" fillId="0" borderId="0" xfId="0" applyFont="1" applyAlignment="1">
      <alignment vertical="center"/>
    </xf>
    <xf numFmtId="0" fontId="31" fillId="0" borderId="0" xfId="0" applyFont="1" applyAlignment="1">
      <alignment vertical="center" wrapText="1"/>
    </xf>
    <xf numFmtId="0" fontId="31" fillId="0" borderId="2" xfId="54" applyFont="1" applyBorder="1" applyAlignment="1">
      <alignment horizontal="center" vertical="center" wrapText="1"/>
    </xf>
    <xf numFmtId="0" fontId="31" fillId="0" borderId="22" xfId="54" applyNumberFormat="1" applyFont="1" applyBorder="1" applyAlignment="1">
      <alignment horizontal="center" vertical="center" wrapText="1"/>
    </xf>
    <xf numFmtId="0" fontId="31" fillId="0" borderId="24" xfId="54" applyNumberFormat="1" applyFont="1" applyBorder="1" applyAlignment="1">
      <alignment horizontal="center" vertical="center" wrapText="1"/>
    </xf>
    <xf numFmtId="41" fontId="31" fillId="0" borderId="0" xfId="29" applyNumberFormat="1" applyFont="1" applyAlignment="1">
      <alignment horizontal="center" vertical="center"/>
    </xf>
    <xf numFmtId="0" fontId="31" fillId="0" borderId="2" xfId="0" applyFont="1" applyBorder="1" applyAlignment="1">
      <alignment horizontal="center" vertical="center" wrapText="1" shrinkToFit="1"/>
    </xf>
    <xf numFmtId="0" fontId="31" fillId="0" borderId="2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1" fillId="0" borderId="23" xfId="0" applyFont="1" applyBorder="1" applyAlignment="1">
      <alignment horizontal="center" vertical="center" wrapText="1" shrinkToFit="1"/>
    </xf>
    <xf numFmtId="0" fontId="31" fillId="0" borderId="5" xfId="0" applyFont="1" applyBorder="1" applyAlignment="1">
      <alignment horizontal="center" vertical="center" wrapText="1" shrinkToFit="1"/>
    </xf>
    <xf numFmtId="0" fontId="31" fillId="0" borderId="16" xfId="0" applyFont="1" applyBorder="1" applyAlignment="1">
      <alignment horizontal="center" vertical="center" wrapText="1" shrinkToFit="1"/>
    </xf>
  </cellXfs>
  <cellStyles count="7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311" xfId="52"/>
    <cellStyle name="Normal_Copy of Ke-toan-mo-phong-mauso_ke_toan_NKC_excel-2" xfId="53"/>
    <cellStyle name="Normal_Ke-toan-mo-phong-mauso_ke_toan_NKC_excel-1" xfId="54"/>
    <cellStyle name="Normal_ketoanthucte_NhatKySoCai" xfId="55"/>
    <cellStyle name="Normal_QTTU-14" xfId="56"/>
    <cellStyle name="Note" xfId="57" builtinId="10" customBuiltin="1"/>
    <cellStyle name="Output" xfId="58" builtinId="21" customBuiltin="1"/>
    <cellStyle name="TD1" xfId="59"/>
    <cellStyle name="Title" xfId="60" builtinId="15" customBuiltin="1"/>
    <cellStyle name="Total" xfId="61" builtinId="25" customBuiltin="1"/>
    <cellStyle name="Warning Text" xfId="62" builtinId="11" customBuiltin="1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백분율_HOBONG" xfId="67"/>
    <cellStyle name="뷭?_BOOKSHIP" xfId="68"/>
    <cellStyle name="콤마 [0]_1202" xfId="69"/>
    <cellStyle name="콤마_1202" xfId="70"/>
    <cellStyle name="통화 [0]_1202" xfId="71"/>
    <cellStyle name="통화_1202" xfId="72"/>
    <cellStyle name="표준_(정보부문)월별인원계획" xfId="7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58"/>
  </sheetPr>
  <dimension ref="A1:I742"/>
  <sheetViews>
    <sheetView tabSelected="1" topLeftCell="A2" zoomScale="90" zoomScaleNormal="90" workbookViewId="0">
      <pane ySplit="3" topLeftCell="A5" activePane="bottomLeft" state="frozen"/>
      <selection activeCell="C2" sqref="C2"/>
      <selection pane="bottomLeft" activeCell="E24" sqref="E24"/>
    </sheetView>
  </sheetViews>
  <sheetFormatPr defaultColWidth="23.85546875" defaultRowHeight="15"/>
  <cols>
    <col min="1" max="1" width="8.7109375" style="2" customWidth="1"/>
    <col min="2" max="2" width="11.7109375" style="12" customWidth="1"/>
    <col min="3" max="3" width="8.7109375" style="1" customWidth="1"/>
    <col min="4" max="4" width="9.7109375" style="1" customWidth="1"/>
    <col min="5" max="5" width="45.42578125" style="1" customWidth="1"/>
    <col min="6" max="6" width="18" style="1" customWidth="1"/>
    <col min="7" max="8" width="7.5703125" style="2" customWidth="1"/>
    <col min="9" max="9" width="7.7109375" style="1" customWidth="1"/>
    <col min="10" max="16384" width="23.85546875" style="1"/>
  </cols>
  <sheetData>
    <row r="1" spans="1:9">
      <c r="A1" s="2">
        <v>1</v>
      </c>
      <c r="B1" s="12">
        <v>2</v>
      </c>
      <c r="C1" s="12">
        <v>4</v>
      </c>
      <c r="D1" s="2">
        <v>5</v>
      </c>
      <c r="E1" s="12">
        <v>6</v>
      </c>
      <c r="F1" s="12">
        <v>10</v>
      </c>
      <c r="G1" s="12">
        <v>8</v>
      </c>
      <c r="H1" s="2">
        <v>9</v>
      </c>
      <c r="I1" s="12">
        <v>14</v>
      </c>
    </row>
    <row r="2" spans="1:9" s="32" customFormat="1" ht="21" customHeight="1">
      <c r="A2" s="52" t="s">
        <v>52</v>
      </c>
      <c r="B2" s="53" t="s">
        <v>58</v>
      </c>
      <c r="C2" s="52" t="s">
        <v>0</v>
      </c>
      <c r="D2" s="52"/>
      <c r="E2" s="52" t="s">
        <v>1</v>
      </c>
      <c r="F2" s="52" t="s">
        <v>59</v>
      </c>
      <c r="G2" s="52" t="s">
        <v>49</v>
      </c>
      <c r="H2" s="52" t="s">
        <v>50</v>
      </c>
      <c r="I2" s="52" t="s">
        <v>3</v>
      </c>
    </row>
    <row r="3" spans="1:9" s="32" customFormat="1" ht="33" customHeight="1">
      <c r="A3" s="52"/>
      <c r="B3" s="54"/>
      <c r="C3" s="16" t="s">
        <v>4</v>
      </c>
      <c r="D3" s="16" t="s">
        <v>5</v>
      </c>
      <c r="E3" s="52"/>
      <c r="F3" s="52"/>
      <c r="G3" s="52"/>
      <c r="H3" s="52"/>
      <c r="I3" s="52"/>
    </row>
    <row r="4" spans="1:9" s="2" customFormat="1">
      <c r="A4" s="3"/>
      <c r="B4" s="13"/>
      <c r="C4" s="4"/>
      <c r="D4" s="4" t="s">
        <v>7</v>
      </c>
      <c r="E4" s="4"/>
      <c r="F4" s="3">
        <v>1</v>
      </c>
      <c r="G4" s="4"/>
      <c r="H4" s="3" t="s">
        <v>9</v>
      </c>
      <c r="I4" s="3"/>
    </row>
    <row r="5" spans="1:9">
      <c r="A5" s="6">
        <f>IF(B5&lt;&gt;"",IF(OR(AND(G5="154",'154 - CPSX'!$L$7="..."),AND(G5="632",'632 - CPSX'!$K$7="..."),AND(G5="641",'641 - CPSX'!$K$7="..."),AND(G5="642",'642 - CPSX'!$M$7="..."),AND(G5="242",'242 - CPSX'!$L$7="...")),"...",MONTH(B5)),"")</f>
        <v>1</v>
      </c>
      <c r="B5" s="10">
        <v>42010</v>
      </c>
      <c r="C5" s="6" t="s">
        <v>164</v>
      </c>
      <c r="D5" s="10">
        <v>42010</v>
      </c>
      <c r="E5" s="8" t="s">
        <v>165</v>
      </c>
      <c r="F5" s="5">
        <v>20000</v>
      </c>
      <c r="G5" s="33" t="s">
        <v>166</v>
      </c>
      <c r="H5" s="33" t="s">
        <v>167</v>
      </c>
      <c r="I5" s="5" t="str">
        <f>IF(AND(G5="154",'154 - CPSX'!$L$7=TH!A5),"154",IF(AND(G5="632",'632 - CPSX'!$K$7=TH!A5),"632",IF(AND(G5="641",'641 - CPSX'!$K$7=TH!A5),"641",IF(AND(G5="642",'642 - CPSX'!$M$7=TH!A5),"642",IF(AND(G5="242",'242 - CPSX'!$L$7=TH!A5),"242","")))))</f>
        <v>642</v>
      </c>
    </row>
    <row r="6" spans="1:9">
      <c r="A6" s="6">
        <f>IF(B6&lt;&gt;"",IF(OR(AND(G6="154",'154 - CPSX'!$L$7="..."),AND(G6="632",'632 - CPSX'!$K$7="..."),AND(G6="641",'641 - CPSX'!$K$7="..."),AND(G6="642",'642 - CPSX'!$M$7="..."),AND(G6="242",'242 - CPSX'!$L$7="...")),"...",MONTH(B6)),"")</f>
        <v>1</v>
      </c>
      <c r="B6" s="10">
        <v>42010</v>
      </c>
      <c r="C6" s="6" t="s">
        <v>164</v>
      </c>
      <c r="D6" s="10">
        <v>42010</v>
      </c>
      <c r="E6" s="8" t="s">
        <v>168</v>
      </c>
      <c r="F6" s="5">
        <v>40000</v>
      </c>
      <c r="G6" s="33" t="s">
        <v>166</v>
      </c>
      <c r="H6" s="33" t="s">
        <v>167</v>
      </c>
      <c r="I6" s="5" t="str">
        <f>IF(AND(G6="154",'154 - CPSX'!$L$7=TH!A6),"154",IF(AND(G6="632",'632 - CPSX'!$K$7=TH!A6),"632",IF(AND(G6="641",'641 - CPSX'!$K$7=TH!A6),"641",IF(AND(G6="642",'642 - CPSX'!$M$7=TH!A6),"642",IF(AND(G6="242",'242 - CPSX'!$L$7=TH!A6),"242","")))))</f>
        <v>642</v>
      </c>
    </row>
    <row r="7" spans="1:9">
      <c r="A7" s="6">
        <f>IF(B7&lt;&gt;"",IF(OR(AND(G7="154",'154 - CPSX'!$L$7="..."),AND(G7="632",'632 - CPSX'!$K$7="..."),AND(G7="641",'641 - CPSX'!$K$7="..."),AND(G7="642",'642 - CPSX'!$M$7="..."),AND(G7="242",'242 - CPSX'!$L$7="...")),"...",MONTH(B7)),"")</f>
        <v>1</v>
      </c>
      <c r="B7" s="10">
        <v>42010</v>
      </c>
      <c r="C7" s="6" t="s">
        <v>164</v>
      </c>
      <c r="D7" s="10">
        <v>42010</v>
      </c>
      <c r="E7" s="8" t="s">
        <v>169</v>
      </c>
      <c r="F7" s="5">
        <v>45000</v>
      </c>
      <c r="G7" s="33" t="s">
        <v>166</v>
      </c>
      <c r="H7" s="33" t="s">
        <v>167</v>
      </c>
      <c r="I7" s="5" t="str">
        <f>IF(AND(G7="154",'154 - CPSX'!$L$7=TH!A7),"154",IF(AND(G7="632",'632 - CPSX'!$K$7=TH!A7),"632",IF(AND(G7="641",'641 - CPSX'!$K$7=TH!A7),"641",IF(AND(G7="642",'642 - CPSX'!$M$7=TH!A7),"642",IF(AND(G7="242",'242 - CPSX'!$L$7=TH!A7),"242","")))))</f>
        <v>642</v>
      </c>
    </row>
    <row r="8" spans="1:9">
      <c r="A8" s="6">
        <f>IF(B8&lt;&gt;"",IF(OR(AND(G8="154",'154 - CPSX'!$L$7="..."),AND(G8="632",'632 - CPSX'!$K$7="..."),AND(G8="641",'641 - CPSX'!$K$7="..."),AND(G8="642",'642 - CPSX'!$M$7="..."),AND(G8="242",'242 - CPSX'!$L$7="...")),"...",MONTH(B8)),"")</f>
        <v>1</v>
      </c>
      <c r="B8" s="10">
        <v>42010</v>
      </c>
      <c r="C8" s="6" t="s">
        <v>164</v>
      </c>
      <c r="D8" s="10">
        <v>42010</v>
      </c>
      <c r="E8" s="8" t="s">
        <v>165</v>
      </c>
      <c r="F8" s="5">
        <v>40000</v>
      </c>
      <c r="G8" s="33" t="s">
        <v>166</v>
      </c>
      <c r="H8" s="33" t="s">
        <v>167</v>
      </c>
      <c r="I8" s="5" t="str">
        <f>IF(AND(G8="154",'154 - CPSX'!$L$7=TH!A8),"154",IF(AND(G8="632",'632 - CPSX'!$K$7=TH!A8),"632",IF(AND(G8="641",'641 - CPSX'!$K$7=TH!A8),"641",IF(AND(G8="642",'642 - CPSX'!$M$7=TH!A8),"642",IF(AND(G8="242",'242 - CPSX'!$L$7=TH!A8),"242","")))))</f>
        <v>642</v>
      </c>
    </row>
    <row r="9" spans="1:9">
      <c r="A9" s="6">
        <f>IF(B9&lt;&gt;"",IF(OR(AND(G9="154",'154 - CPSX'!$L$7="..."),AND(G9="632",'632 - CPSX'!$K$7="..."),AND(G9="641",'641 - CPSX'!$K$7="..."),AND(G9="642",'642 - CPSX'!$M$7="..."),AND(G9="242",'242 - CPSX'!$L$7="...")),"...",MONTH(B9)),"")</f>
        <v>1</v>
      </c>
      <c r="B9" s="10">
        <v>42010</v>
      </c>
      <c r="C9" s="6" t="s">
        <v>164</v>
      </c>
      <c r="D9" s="10">
        <v>42010</v>
      </c>
      <c r="E9" s="8" t="s">
        <v>170</v>
      </c>
      <c r="F9" s="5">
        <v>45000</v>
      </c>
      <c r="G9" s="33" t="s">
        <v>166</v>
      </c>
      <c r="H9" s="33" t="s">
        <v>167</v>
      </c>
      <c r="I9" s="5" t="str">
        <f>IF(AND(G9="154",'154 - CPSX'!$L$7=TH!A9),"154",IF(AND(G9="632",'632 - CPSX'!$K$7=TH!A9),"632",IF(AND(G9="641",'641 - CPSX'!$K$7=TH!A9),"641",IF(AND(G9="642",'642 - CPSX'!$M$7=TH!A9),"642",IF(AND(G9="242",'242 - CPSX'!$L$7=TH!A9),"242","")))))</f>
        <v>642</v>
      </c>
    </row>
    <row r="10" spans="1:9">
      <c r="A10" s="6">
        <f>IF(B10&lt;&gt;"",IF(OR(AND(G10="154",'154 - CPSX'!$L$7="..."),AND(G10="632",'632 - CPSX'!$K$7="..."),AND(G10="641",'641 - CPSX'!$K$7="..."),AND(G10="642",'642 - CPSX'!$M$7="..."),AND(G10="242",'242 - CPSX'!$L$7="...")),"...",MONTH(B10)),"")</f>
        <v>1</v>
      </c>
      <c r="B10" s="10">
        <v>42011</v>
      </c>
      <c r="C10" s="6" t="s">
        <v>164</v>
      </c>
      <c r="D10" s="10">
        <v>42011</v>
      </c>
      <c r="E10" s="8" t="s">
        <v>171</v>
      </c>
      <c r="F10" s="5">
        <v>30000</v>
      </c>
      <c r="G10" s="33" t="s">
        <v>166</v>
      </c>
      <c r="H10" s="33" t="s">
        <v>167</v>
      </c>
      <c r="I10" s="5" t="str">
        <f>IF(AND(G10="154",'154 - CPSX'!$L$7=TH!A10),"154",IF(AND(G10="632",'632 - CPSX'!$K$7=TH!A10),"632",IF(AND(G10="641",'641 - CPSX'!$K$7=TH!A10),"641",IF(AND(G10="642",'642 - CPSX'!$M$7=TH!A10),"642",IF(AND(G10="242",'242 - CPSX'!$L$7=TH!A10),"242","")))))</f>
        <v>642</v>
      </c>
    </row>
    <row r="11" spans="1:9">
      <c r="A11" s="6">
        <f>IF(B11&lt;&gt;"",IF(OR(AND(G11="154",'154 - CPSX'!$L$7="..."),AND(G11="632",'632 - CPSX'!$K$7="..."),AND(G11="641",'641 - CPSX'!$K$7="..."),AND(G11="642",'642 - CPSX'!$M$7="..."),AND(G11="242",'242 - CPSX'!$L$7="...")),"...",MONTH(B11)),"")</f>
        <v>1</v>
      </c>
      <c r="B11" s="10">
        <v>42012</v>
      </c>
      <c r="C11" s="6" t="s">
        <v>164</v>
      </c>
      <c r="D11" s="10">
        <v>42012</v>
      </c>
      <c r="E11" s="8" t="s">
        <v>172</v>
      </c>
      <c r="F11" s="5">
        <v>45681</v>
      </c>
      <c r="G11" s="33" t="s">
        <v>166</v>
      </c>
      <c r="H11" s="33" t="s">
        <v>167</v>
      </c>
      <c r="I11" s="5" t="str">
        <f>IF(AND(G11="154",'154 - CPSX'!$L$7=TH!A11),"154",IF(AND(G11="632",'632 - CPSX'!$K$7=TH!A11),"632",IF(AND(G11="641",'641 - CPSX'!$K$7=TH!A11),"641",IF(AND(G11="642",'642 - CPSX'!$M$7=TH!A11),"642",IF(AND(G11="242",'242 - CPSX'!$L$7=TH!A11),"242","")))))</f>
        <v>642</v>
      </c>
    </row>
    <row r="12" spans="1:9">
      <c r="A12" s="6">
        <f>IF(B12&lt;&gt;"",IF(OR(AND(G12="154",'154 - CPSX'!$L$7="..."),AND(G12="632",'632 - CPSX'!$K$7="..."),AND(G12="641",'641 - CPSX'!$K$7="..."),AND(G12="642",'642 - CPSX'!$M$7="..."),AND(G12="242",'242 - CPSX'!$L$7="...")),"...",MONTH(B12)),"")</f>
        <v>1</v>
      </c>
      <c r="B12" s="10">
        <v>42017</v>
      </c>
      <c r="C12" s="6" t="s">
        <v>164</v>
      </c>
      <c r="D12" s="10">
        <v>42017</v>
      </c>
      <c r="E12" s="8" t="s">
        <v>173</v>
      </c>
      <c r="F12" s="5">
        <v>25000</v>
      </c>
      <c r="G12" s="33" t="s">
        <v>166</v>
      </c>
      <c r="H12" s="33" t="s">
        <v>167</v>
      </c>
      <c r="I12" s="5" t="str">
        <f>IF(AND(G12="154",'154 - CPSX'!$L$7=TH!A12),"154",IF(AND(G12="632",'632 - CPSX'!$K$7=TH!A12),"632",IF(AND(G12="641",'641 - CPSX'!$K$7=TH!A12),"641",IF(AND(G12="642",'642 - CPSX'!$M$7=TH!A12),"642",IF(AND(G12="242",'242 - CPSX'!$L$7=TH!A12),"242","")))))</f>
        <v>642</v>
      </c>
    </row>
    <row r="13" spans="1:9">
      <c r="A13" s="6">
        <f>IF(B13&lt;&gt;"",IF(OR(AND(G13="154",'154 - CPSX'!$L$7="..."),AND(G13="632",'632 - CPSX'!$K$7="..."),AND(G13="641",'641 - CPSX'!$K$7="..."),AND(G13="642",'642 - CPSX'!$M$7="..."),AND(G13="242",'242 - CPSX'!$L$7="...")),"...",MONTH(B13)),"")</f>
        <v>1</v>
      </c>
      <c r="B13" s="10">
        <v>42023</v>
      </c>
      <c r="C13" s="6" t="s">
        <v>164</v>
      </c>
      <c r="D13" s="10">
        <v>42023</v>
      </c>
      <c r="E13" s="8" t="s">
        <v>169</v>
      </c>
      <c r="F13" s="5">
        <v>25000</v>
      </c>
      <c r="G13" s="33" t="s">
        <v>166</v>
      </c>
      <c r="H13" s="33" t="s">
        <v>167</v>
      </c>
      <c r="I13" s="5" t="str">
        <f>IF(AND(G13="154",'154 - CPSX'!$L$7=TH!A13),"154",IF(AND(G13="632",'632 - CPSX'!$K$7=TH!A13),"632",IF(AND(G13="641",'641 - CPSX'!$K$7=TH!A13),"641",IF(AND(G13="642",'642 - CPSX'!$M$7=TH!A13),"642",IF(AND(G13="242",'242 - CPSX'!$L$7=TH!A13),"242","")))))</f>
        <v>642</v>
      </c>
    </row>
    <row r="14" spans="1:9">
      <c r="A14" s="6">
        <f>IF(B14&lt;&gt;"",IF(OR(AND(G14="154",'154 - CPSX'!$L$7="..."),AND(G14="632",'632 - CPSX'!$K$7="..."),AND(G14="641",'641 - CPSX'!$K$7="..."),AND(G14="642",'642 - CPSX'!$M$7="..."),AND(G14="242",'242 - CPSX'!$L$7="...")),"...",MONTH(B14)),"")</f>
        <v>1</v>
      </c>
      <c r="B14" s="10">
        <v>42024</v>
      </c>
      <c r="C14" s="6" t="s">
        <v>164</v>
      </c>
      <c r="D14" s="10">
        <v>42024</v>
      </c>
      <c r="E14" s="8" t="s">
        <v>174</v>
      </c>
      <c r="F14" s="5">
        <v>25000</v>
      </c>
      <c r="G14" s="33" t="s">
        <v>166</v>
      </c>
      <c r="H14" s="33" t="s">
        <v>167</v>
      </c>
      <c r="I14" s="5" t="str">
        <f>IF(AND(G14="154",'154 - CPSX'!$L$7=TH!A14),"154",IF(AND(G14="632",'632 - CPSX'!$K$7=TH!A14),"632",IF(AND(G14="641",'641 - CPSX'!$K$7=TH!A14),"641",IF(AND(G14="642",'642 - CPSX'!$M$7=TH!A14),"642",IF(AND(G14="242",'242 - CPSX'!$L$7=TH!A14),"242","")))))</f>
        <v>642</v>
      </c>
    </row>
    <row r="15" spans="1:9">
      <c r="A15" s="6">
        <f>IF(B15&lt;&gt;"",IF(OR(AND(G15="154",'154 - CPSX'!$L$7="..."),AND(G15="632",'632 - CPSX'!$K$7="..."),AND(G15="641",'641 - CPSX'!$K$7="..."),AND(G15="642",'642 - CPSX'!$M$7="..."),AND(G15="242",'242 - CPSX'!$L$7="...")),"...",MONTH(B15)),"")</f>
        <v>1</v>
      </c>
      <c r="B15" s="10">
        <v>42024</v>
      </c>
      <c r="C15" s="11" t="s">
        <v>164</v>
      </c>
      <c r="D15" s="10">
        <v>42024</v>
      </c>
      <c r="E15" s="8" t="s">
        <v>175</v>
      </c>
      <c r="F15" s="5">
        <v>20000</v>
      </c>
      <c r="G15" s="14" t="s">
        <v>166</v>
      </c>
      <c r="H15" s="7" t="s">
        <v>167</v>
      </c>
      <c r="I15" s="5" t="str">
        <f>IF(AND(G15="154",'154 - CPSX'!$L$7=TH!A15),"154",IF(AND(G15="632",'632 - CPSX'!$K$7=TH!A15),"632",IF(AND(G15="641",'641 - CPSX'!$K$7=TH!A15),"641",IF(AND(G15="642",'642 - CPSX'!$M$7=TH!A15),"642",IF(AND(G15="242",'242 - CPSX'!$L$7=TH!A15),"242","")))))</f>
        <v>642</v>
      </c>
    </row>
    <row r="16" spans="1:9">
      <c r="A16" s="6">
        <f>IF(B16&lt;&gt;"",IF(OR(AND(G16="154",'154 - CPSX'!$L$7="..."),AND(G16="632",'632 - CPSX'!$K$7="..."),AND(G16="641",'641 - CPSX'!$K$7="..."),AND(G16="642",'642 - CPSX'!$M$7="..."),AND(G16="242",'242 - CPSX'!$L$7="...")),"...",MONTH(B16)),"")</f>
        <v>1</v>
      </c>
      <c r="B16" s="10">
        <v>42024</v>
      </c>
      <c r="C16" s="11" t="s">
        <v>164</v>
      </c>
      <c r="D16" s="10">
        <v>42024</v>
      </c>
      <c r="E16" s="8" t="s">
        <v>175</v>
      </c>
      <c r="F16" s="5">
        <v>20000</v>
      </c>
      <c r="G16" s="14" t="s">
        <v>166</v>
      </c>
      <c r="H16" s="7" t="s">
        <v>167</v>
      </c>
      <c r="I16" s="5" t="str">
        <f>IF(AND(G16="154",'154 - CPSX'!$L$7=TH!A16),"154",IF(AND(G16="632",'632 - CPSX'!$K$7=TH!A16),"632",IF(AND(G16="641",'641 - CPSX'!$K$7=TH!A16),"641",IF(AND(G16="642",'642 - CPSX'!$M$7=TH!A16),"642",IF(AND(G16="242",'242 - CPSX'!$L$7=TH!A16),"242","")))))</f>
        <v>642</v>
      </c>
    </row>
    <row r="17" spans="1:9">
      <c r="A17" s="6">
        <f>IF(B17&lt;&gt;"",IF(OR(AND(G17="154",'154 - CPSX'!$L$7="..."),AND(G17="632",'632 - CPSX'!$K$7="..."),AND(G17="641",'641 - CPSX'!$K$7="..."),AND(G17="642",'642 - CPSX'!$M$7="..."),AND(G17="242",'242 - CPSX'!$L$7="...")),"...",MONTH(B17)),"")</f>
        <v>1</v>
      </c>
      <c r="B17" s="10">
        <v>42024</v>
      </c>
      <c r="C17" s="11" t="s">
        <v>164</v>
      </c>
      <c r="D17" s="10">
        <v>42024</v>
      </c>
      <c r="E17" s="8" t="s">
        <v>176</v>
      </c>
      <c r="F17" s="5">
        <v>20000</v>
      </c>
      <c r="G17" s="14" t="s">
        <v>166</v>
      </c>
      <c r="H17" s="7" t="s">
        <v>167</v>
      </c>
      <c r="I17" s="5" t="str">
        <f>IF(AND(G17="154",'154 - CPSX'!$L$7=TH!A17),"154",IF(AND(G17="632",'632 - CPSX'!$K$7=TH!A17),"632",IF(AND(G17="641",'641 - CPSX'!$K$7=TH!A17),"641",IF(AND(G17="642",'642 - CPSX'!$M$7=TH!A17),"642",IF(AND(G17="242",'242 - CPSX'!$L$7=TH!A17),"242","")))))</f>
        <v>642</v>
      </c>
    </row>
    <row r="18" spans="1:9">
      <c r="A18" s="6">
        <f>IF(B18&lt;&gt;"",IF(OR(AND(G18="154",'154 - CPSX'!$L$7="..."),AND(G18="632",'632 - CPSX'!$K$7="..."),AND(G18="641",'641 - CPSX'!$K$7="..."),AND(G18="642",'642 - CPSX'!$M$7="..."),AND(G18="242",'242 - CPSX'!$L$7="...")),"...",MONTH(B18)),"")</f>
        <v>1</v>
      </c>
      <c r="B18" s="10">
        <v>42024</v>
      </c>
      <c r="C18" s="11" t="s">
        <v>164</v>
      </c>
      <c r="D18" s="10">
        <v>42024</v>
      </c>
      <c r="E18" s="8" t="s">
        <v>177</v>
      </c>
      <c r="F18" s="5">
        <v>50000</v>
      </c>
      <c r="G18" s="14" t="s">
        <v>166</v>
      </c>
      <c r="H18" s="7" t="s">
        <v>167</v>
      </c>
      <c r="I18" s="5" t="str">
        <f>IF(AND(G18="154",'154 - CPSX'!$L$7=TH!A18),"154",IF(AND(G18="632",'632 - CPSX'!$K$7=TH!A18),"632",IF(AND(G18="641",'641 - CPSX'!$K$7=TH!A18),"641",IF(AND(G18="642",'642 - CPSX'!$M$7=TH!A18),"642",IF(AND(G18="242",'242 - CPSX'!$L$7=TH!A18),"242","")))))</f>
        <v>642</v>
      </c>
    </row>
    <row r="19" spans="1:9">
      <c r="A19" s="6">
        <f>IF(B19&lt;&gt;"",IF(OR(AND(G19="154",'154 - CPSX'!$L$7="..."),AND(G19="632",'632 - CPSX'!$K$7="..."),AND(G19="641",'641 - CPSX'!$K$7="..."),AND(G19="642",'642 - CPSX'!$M$7="..."),AND(G19="242",'242 - CPSX'!$L$7="...")),"...",MONTH(B19)),"")</f>
        <v>1</v>
      </c>
      <c r="B19" s="10">
        <v>42033</v>
      </c>
      <c r="C19" s="11" t="s">
        <v>164</v>
      </c>
      <c r="D19" s="10">
        <v>42033</v>
      </c>
      <c r="E19" s="8" t="s">
        <v>178</v>
      </c>
      <c r="F19" s="5">
        <v>27000</v>
      </c>
      <c r="G19" s="14" t="s">
        <v>166</v>
      </c>
      <c r="H19" s="7" t="s">
        <v>167</v>
      </c>
      <c r="I19" s="5" t="str">
        <f>IF(AND(G19="154",'154 - CPSX'!$L$7=TH!A19),"154",IF(AND(G19="632",'632 - CPSX'!$K$7=TH!A19),"632",IF(AND(G19="641",'641 - CPSX'!$K$7=TH!A19),"641",IF(AND(G19="642",'642 - CPSX'!$M$7=TH!A19),"642",IF(AND(G19="242",'242 - CPSX'!$L$7=TH!A19),"242","")))))</f>
        <v>642</v>
      </c>
    </row>
    <row r="20" spans="1:9">
      <c r="A20" s="6">
        <f>IF(B20&lt;&gt;"",IF(OR(AND(G20="154",'154 - CPSX'!$L$7="..."),AND(G20="632",'632 - CPSX'!$K$7="..."),AND(G20="641",'641 - CPSX'!$K$7="..."),AND(G20="642",'642 - CPSX'!$M$7="..."),AND(G20="242",'242 - CPSX'!$L$7="...")),"...",MONTH(B20)),"")</f>
        <v>1</v>
      </c>
      <c r="B20" s="10">
        <v>42033</v>
      </c>
      <c r="C20" s="11" t="s">
        <v>164</v>
      </c>
      <c r="D20" s="10">
        <v>42033</v>
      </c>
      <c r="E20" s="8" t="s">
        <v>169</v>
      </c>
      <c r="F20" s="5">
        <v>25000</v>
      </c>
      <c r="G20" s="14" t="s">
        <v>166</v>
      </c>
      <c r="H20" s="7" t="s">
        <v>167</v>
      </c>
      <c r="I20" s="5" t="str">
        <f>IF(AND(G20="154",'154 - CPSX'!$L$7=TH!A20),"154",IF(AND(G20="632",'632 - CPSX'!$K$7=TH!A20),"632",IF(AND(G20="641",'641 - CPSX'!$K$7=TH!A20),"641",IF(AND(G20="642",'642 - CPSX'!$M$7=TH!A20),"642",IF(AND(G20="242",'242 - CPSX'!$L$7=TH!A20),"242","")))))</f>
        <v>642</v>
      </c>
    </row>
    <row r="21" spans="1:9">
      <c r="A21" s="6">
        <f>IF(B21&lt;&gt;"",IF(OR(AND(G21="154",'154 - CPSX'!$L$7="..."),AND(G21="632",'632 - CPSX'!$K$7="..."),AND(G21="641",'641 - CPSX'!$K$7="..."),AND(G21="642",'642 - CPSX'!$M$7="..."),AND(G21="242",'242 - CPSX'!$L$7="...")),"...",MONTH(B21)),"")</f>
        <v>1</v>
      </c>
      <c r="B21" s="10">
        <v>42020</v>
      </c>
      <c r="C21" s="11" t="s">
        <v>69</v>
      </c>
      <c r="D21" s="10">
        <v>42020</v>
      </c>
      <c r="E21" s="8" t="s">
        <v>179</v>
      </c>
      <c r="F21" s="5">
        <v>1158044</v>
      </c>
      <c r="G21" s="14" t="s">
        <v>166</v>
      </c>
      <c r="H21" s="7" t="s">
        <v>180</v>
      </c>
      <c r="I21" s="5" t="str">
        <f>IF(AND(G21="154",'154 - CPSX'!$L$7=TH!A21),"154",IF(AND(G21="632",'632 - CPSX'!$K$7=TH!A21),"632",IF(AND(G21="641",'641 - CPSX'!$K$7=TH!A21),"641",IF(AND(G21="642",'642 - CPSX'!$M$7=TH!A21),"642",IF(AND(G21="242",'242 - CPSX'!$L$7=TH!A21),"242","")))))</f>
        <v>642</v>
      </c>
    </row>
    <row r="22" spans="1:9">
      <c r="A22" s="6">
        <f>IF(B22&lt;&gt;"",IF(OR(AND(G22="154",'154 - CPSX'!$L$7="..."),AND(G22="632",'632 - CPSX'!$K$7="..."),AND(G22="641",'641 - CPSX'!$K$7="..."),AND(G22="642",'642 - CPSX'!$M$7="..."),AND(G22="242",'242 - CPSX'!$L$7="...")),"...",MONTH(B22)),"")</f>
        <v>1</v>
      </c>
      <c r="B22" s="10">
        <v>42021</v>
      </c>
      <c r="C22" s="11" t="s">
        <v>69</v>
      </c>
      <c r="D22" s="10">
        <v>42021</v>
      </c>
      <c r="E22" s="8" t="s">
        <v>181</v>
      </c>
      <c r="F22" s="5">
        <v>2059995</v>
      </c>
      <c r="G22" s="14" t="s">
        <v>166</v>
      </c>
      <c r="H22" s="7" t="s">
        <v>180</v>
      </c>
      <c r="I22" s="5" t="str">
        <f>IF(AND(G22="154",'154 - CPSX'!$L$7=TH!A22),"154",IF(AND(G22="632",'632 - CPSX'!$K$7=TH!A22),"632",IF(AND(G22="641",'641 - CPSX'!$K$7=TH!A22),"641",IF(AND(G22="642",'642 - CPSX'!$M$7=TH!A22),"642",IF(AND(G22="242",'242 - CPSX'!$L$7=TH!A22),"242","")))))</f>
        <v>642</v>
      </c>
    </row>
    <row r="23" spans="1:9">
      <c r="A23" s="6">
        <f>IF(B23&lt;&gt;"",IF(OR(AND(G23="154",'154 - CPSX'!$L$7="..."),AND(G23="632",'632 - CPSX'!$K$7="..."),AND(G23="641",'641 - CPSX'!$K$7="..."),AND(G23="642",'642 - CPSX'!$M$7="..."),AND(G23="242",'242 - CPSX'!$L$7="...")),"...",MONTH(B23)),"")</f>
        <v>1</v>
      </c>
      <c r="B23" s="10">
        <v>42021</v>
      </c>
      <c r="C23" s="11" t="s">
        <v>69</v>
      </c>
      <c r="D23" s="10">
        <v>42021</v>
      </c>
      <c r="E23" s="8" t="s">
        <v>182</v>
      </c>
      <c r="F23" s="5">
        <v>1876600</v>
      </c>
      <c r="G23" s="14" t="s">
        <v>166</v>
      </c>
      <c r="H23" s="7" t="s">
        <v>180</v>
      </c>
      <c r="I23" s="5" t="str">
        <f>IF(AND(G23="154",'154 - CPSX'!$L$7=TH!A23),"154",IF(AND(G23="632",'632 - CPSX'!$K$7=TH!A23),"632",IF(AND(G23="641",'641 - CPSX'!$K$7=TH!A23),"641",IF(AND(G23="642",'642 - CPSX'!$M$7=TH!A23),"642",IF(AND(G23="242",'242 - CPSX'!$L$7=TH!A23),"242","")))))</f>
        <v>642</v>
      </c>
    </row>
    <row r="24" spans="1:9">
      <c r="A24" s="6">
        <f>IF(B24&lt;&gt;"",IF(OR(AND(G24="154",'154 - CPSX'!$L$7="..."),AND(G24="632",'632 - CPSX'!$K$7="..."),AND(G24="641",'641 - CPSX'!$K$7="..."),AND(G24="642",'642 - CPSX'!$M$7="..."),AND(G24="242",'242 - CPSX'!$L$7="...")),"...",MONTH(B24)),"")</f>
        <v>1</v>
      </c>
      <c r="B24" s="10">
        <v>42033</v>
      </c>
      <c r="C24" s="11" t="s">
        <v>69</v>
      </c>
      <c r="D24" s="10">
        <v>42033</v>
      </c>
      <c r="E24" s="8" t="s">
        <v>181</v>
      </c>
      <c r="F24" s="5">
        <v>2059512</v>
      </c>
      <c r="G24" s="14" t="s">
        <v>166</v>
      </c>
      <c r="H24" s="7" t="s">
        <v>180</v>
      </c>
      <c r="I24" s="5" t="str">
        <f>IF(AND(G24="154",'154 - CPSX'!$L$7=TH!A24),"154",IF(AND(G24="632",'632 - CPSX'!$K$7=TH!A24),"632",IF(AND(G24="641",'641 - CPSX'!$K$7=TH!A24),"641",IF(AND(G24="642",'642 - CPSX'!$M$7=TH!A24),"642",IF(AND(G24="242",'242 - CPSX'!$L$7=TH!A24),"242","")))))</f>
        <v>642</v>
      </c>
    </row>
    <row r="25" spans="1:9">
      <c r="A25" s="6">
        <f>IF(B25&lt;&gt;"",IF(OR(AND(G25="154",'154 - CPSX'!$L$7="..."),AND(G25="632",'632 - CPSX'!$K$7="..."),AND(G25="641",'641 - CPSX'!$K$7="..."),AND(G25="642",'642 - CPSX'!$M$7="..."),AND(G25="242",'242 - CPSX'!$L$7="...")),"...",MONTH(B25)),"")</f>
        <v>1</v>
      </c>
      <c r="B25" s="10">
        <v>42033</v>
      </c>
      <c r="C25" s="11" t="s">
        <v>69</v>
      </c>
      <c r="D25" s="10">
        <v>42033</v>
      </c>
      <c r="E25" s="8" t="s">
        <v>182</v>
      </c>
      <c r="F25" s="5">
        <v>1876160</v>
      </c>
      <c r="G25" s="14" t="s">
        <v>166</v>
      </c>
      <c r="H25" s="7" t="s">
        <v>180</v>
      </c>
      <c r="I25" s="5" t="str">
        <f>IF(AND(G25="154",'154 - CPSX'!$L$7=TH!A25),"154",IF(AND(G25="632",'632 - CPSX'!$K$7=TH!A25),"632",IF(AND(G25="641",'641 - CPSX'!$K$7=TH!A25),"641",IF(AND(G25="642",'642 - CPSX'!$M$7=TH!A25),"642",IF(AND(G25="242",'242 - CPSX'!$L$7=TH!A25),"242","")))))</f>
        <v>642</v>
      </c>
    </row>
    <row r="26" spans="1:9">
      <c r="A26" s="6">
        <f>IF(B26&lt;&gt;"",IF(OR(AND(G26="154",'154 - CPSX'!$L$7="..."),AND(G26="632",'632 - CPSX'!$K$7="..."),AND(G26="641",'641 - CPSX'!$K$7="..."),AND(G26="642",'642 - CPSX'!$M$7="..."),AND(G26="242",'242 - CPSX'!$L$7="...")),"...",MONTH(B26)),"")</f>
        <v>1</v>
      </c>
      <c r="B26" s="10">
        <v>42010</v>
      </c>
      <c r="C26" s="11" t="s">
        <v>69</v>
      </c>
      <c r="D26" s="10">
        <v>42010</v>
      </c>
      <c r="E26" s="8" t="s">
        <v>183</v>
      </c>
      <c r="F26" s="5">
        <v>266438</v>
      </c>
      <c r="G26" s="14" t="s">
        <v>166</v>
      </c>
      <c r="H26" s="7" t="s">
        <v>180</v>
      </c>
      <c r="I26" s="5" t="str">
        <f>IF(AND(G26="154",'154 - CPSX'!$L$7=TH!A26),"154",IF(AND(G26="632",'632 - CPSX'!$K$7=TH!A26),"632",IF(AND(G26="641",'641 - CPSX'!$K$7=TH!A26),"641",IF(AND(G26="642",'642 - CPSX'!$M$7=TH!A26),"642",IF(AND(G26="242",'242 - CPSX'!$L$7=TH!A26),"242","")))))</f>
        <v>642</v>
      </c>
    </row>
    <row r="27" spans="1:9">
      <c r="A27" s="6">
        <f>IF(B27&lt;&gt;"",IF(OR(AND(G27="154",'154 - CPSX'!$L$7="..."),AND(G27="632",'632 - CPSX'!$K$7="..."),AND(G27="641",'641 - CPSX'!$K$7="..."),AND(G27="642",'642 - CPSX'!$M$7="..."),AND(G27="242",'242 - CPSX'!$L$7="...")),"...",MONTH(B27)),"")</f>
        <v>1</v>
      </c>
      <c r="B27" s="10">
        <v>42010</v>
      </c>
      <c r="C27" s="11" t="s">
        <v>69</v>
      </c>
      <c r="D27" s="10">
        <v>42010</v>
      </c>
      <c r="E27" s="8" t="s">
        <v>184</v>
      </c>
      <c r="F27" s="5">
        <v>63945</v>
      </c>
      <c r="G27" s="14" t="s">
        <v>166</v>
      </c>
      <c r="H27" s="7" t="s">
        <v>180</v>
      </c>
      <c r="I27" s="5" t="str">
        <f>IF(AND(G27="154",'154 - CPSX'!$L$7=TH!A27),"154",IF(AND(G27="632",'632 - CPSX'!$K$7=TH!A27),"632",IF(AND(G27="641",'641 - CPSX'!$K$7=TH!A27),"641",IF(AND(G27="642",'642 - CPSX'!$M$7=TH!A27),"642",IF(AND(G27="242",'242 - CPSX'!$L$7=TH!A27),"242","")))))</f>
        <v>642</v>
      </c>
    </row>
    <row r="28" spans="1:9">
      <c r="A28" s="6">
        <f>IF(B28&lt;&gt;"",IF(OR(AND(G28="154",'154 - CPSX'!$L$7="..."),AND(G28="632",'632 - CPSX'!$K$7="..."),AND(G28="641",'641 - CPSX'!$K$7="..."),AND(G28="642",'642 - CPSX'!$M$7="..."),AND(G28="242",'242 - CPSX'!$L$7="...")),"...",MONTH(B28)),"")</f>
        <v>1</v>
      </c>
      <c r="B28" s="10">
        <v>42017</v>
      </c>
      <c r="C28" s="11" t="s">
        <v>69</v>
      </c>
      <c r="D28" s="10">
        <v>42017</v>
      </c>
      <c r="E28" s="8" t="s">
        <v>183</v>
      </c>
      <c r="F28" s="5">
        <v>384309</v>
      </c>
      <c r="G28" s="14" t="s">
        <v>166</v>
      </c>
      <c r="H28" s="7" t="s">
        <v>180</v>
      </c>
      <c r="I28" s="5" t="str">
        <f>IF(AND(G28="154",'154 - CPSX'!$L$7=TH!A28),"154",IF(AND(G28="632",'632 - CPSX'!$K$7=TH!A28),"632",IF(AND(G28="641",'641 - CPSX'!$K$7=TH!A28),"641",IF(AND(G28="642",'642 - CPSX'!$M$7=TH!A28),"642",IF(AND(G28="242",'242 - CPSX'!$L$7=TH!A28),"242","")))))</f>
        <v>642</v>
      </c>
    </row>
    <row r="29" spans="1:9">
      <c r="A29" s="6">
        <f>IF(B29&lt;&gt;"",IF(OR(AND(G29="154",'154 - CPSX'!$L$7="..."),AND(G29="632",'632 - CPSX'!$K$7="..."),AND(G29="641",'641 - CPSX'!$K$7="..."),AND(G29="642",'642 - CPSX'!$M$7="..."),AND(G29="242",'242 - CPSX'!$L$7="...")),"...",MONTH(B29)),"")</f>
        <v>1</v>
      </c>
      <c r="B29" s="10">
        <v>42017</v>
      </c>
      <c r="C29" s="11" t="s">
        <v>69</v>
      </c>
      <c r="D29" s="10">
        <v>42017</v>
      </c>
      <c r="E29" s="8" t="s">
        <v>184</v>
      </c>
      <c r="F29" s="5">
        <v>63945</v>
      </c>
      <c r="G29" s="14" t="s">
        <v>166</v>
      </c>
      <c r="H29" s="7" t="s">
        <v>180</v>
      </c>
      <c r="I29" s="5" t="str">
        <f>IF(AND(G29="154",'154 - CPSX'!$L$7=TH!A29),"154",IF(AND(G29="632",'632 - CPSX'!$K$7=TH!A29),"632",IF(AND(G29="641",'641 - CPSX'!$K$7=TH!A29),"641",IF(AND(G29="642",'642 - CPSX'!$M$7=TH!A29),"642",IF(AND(G29="242",'242 - CPSX'!$L$7=TH!A29),"242","")))))</f>
        <v>642</v>
      </c>
    </row>
    <row r="30" spans="1:9">
      <c r="A30" s="6">
        <f>IF(B30&lt;&gt;"",IF(OR(AND(G30="154",'154 - CPSX'!$L$7="..."),AND(G30="632",'632 - CPSX'!$K$7="..."),AND(G30="641",'641 - CPSX'!$K$7="..."),AND(G30="642",'642 - CPSX'!$M$7="..."),AND(G30="242",'242 - CPSX'!$L$7="...")),"...",MONTH(B30)),"")</f>
        <v>1</v>
      </c>
      <c r="B30" s="10">
        <v>42035</v>
      </c>
      <c r="C30" s="11" t="s">
        <v>69</v>
      </c>
      <c r="D30" s="10">
        <v>42035</v>
      </c>
      <c r="E30" s="8" t="s">
        <v>185</v>
      </c>
      <c r="F30" s="5">
        <v>2000000</v>
      </c>
      <c r="G30" s="14" t="s">
        <v>166</v>
      </c>
      <c r="H30" s="7" t="s">
        <v>186</v>
      </c>
      <c r="I30" s="5" t="str">
        <f>IF(AND(G30="154",'154 - CPSX'!$L$7=TH!A30),"154",IF(AND(G30="632",'632 - CPSX'!$K$7=TH!A30),"632",IF(AND(G30="641",'641 - CPSX'!$K$7=TH!A30),"641",IF(AND(G30="642",'642 - CPSX'!$M$7=TH!A30),"642",IF(AND(G30="242",'242 - CPSX'!$L$7=TH!A30),"242","")))))</f>
        <v>642</v>
      </c>
    </row>
    <row r="31" spans="1:9">
      <c r="A31" s="6">
        <f>IF(B31&lt;&gt;"",IF(OR(AND(G31="154",'154 - CPSX'!$L$7="..."),AND(G31="632",'632 - CPSX'!$K$7="..."),AND(G31="641",'641 - CPSX'!$K$7="..."),AND(G31="642",'642 - CPSX'!$M$7="..."),AND(G31="242",'242 - CPSX'!$L$7="...")),"...",MONTH(B31)),"")</f>
        <v>1</v>
      </c>
      <c r="B31" s="10">
        <v>42006</v>
      </c>
      <c r="C31" s="6" t="s">
        <v>69</v>
      </c>
      <c r="D31" s="10">
        <v>42004</v>
      </c>
      <c r="E31" s="8" t="s">
        <v>142</v>
      </c>
      <c r="F31" s="5">
        <v>3520000</v>
      </c>
      <c r="G31" s="14" t="s">
        <v>143</v>
      </c>
      <c r="H31" s="7" t="s">
        <v>44</v>
      </c>
      <c r="I31" s="5" t="str">
        <f>IF(AND(G31="154",'154 - CPSX'!$L$7=TH!A31),"154",IF(AND(G31="632",'632 - CPSX'!$K$7=TH!A31),"632",IF(AND(G31="641",'641 - CPSX'!$K$7=TH!A31),"641",IF(AND(G31="642",'642 - CPSX'!$M$7=TH!A31),"642",IF(AND(G31="242",'242 - CPSX'!$L$7=TH!A31),"242","")))))</f>
        <v>641</v>
      </c>
    </row>
    <row r="32" spans="1:9">
      <c r="A32" s="6">
        <f>IF(B32&lt;&gt;"",IF(OR(AND(G32="154",'154 - CPSX'!$L$7="..."),AND(G32="632",'632 - CPSX'!$K$7="..."),AND(G32="641",'641 - CPSX'!$K$7="..."),AND(G32="642",'642 - CPSX'!$M$7="..."),AND(G32="242",'242 - CPSX'!$L$7="...")),"...",MONTH(B32)),"")</f>
        <v>1</v>
      </c>
      <c r="B32" s="10">
        <v>42006</v>
      </c>
      <c r="C32" s="6" t="s">
        <v>69</v>
      </c>
      <c r="D32" s="10">
        <v>42004</v>
      </c>
      <c r="E32" s="8" t="s">
        <v>142</v>
      </c>
      <c r="F32" s="5">
        <v>4647000</v>
      </c>
      <c r="G32" s="14" t="s">
        <v>143</v>
      </c>
      <c r="H32" s="7" t="s">
        <v>44</v>
      </c>
      <c r="I32" s="5" t="str">
        <f>IF(AND(G32="154",'154 - CPSX'!$L$7=TH!A32),"154",IF(AND(G32="632",'632 - CPSX'!$K$7=TH!A32),"632",IF(AND(G32="641",'641 - CPSX'!$K$7=TH!A32),"641",IF(AND(G32="642",'642 - CPSX'!$M$7=TH!A32),"642",IF(AND(G32="242",'242 - CPSX'!$L$7=TH!A32),"242","")))))</f>
        <v>641</v>
      </c>
    </row>
    <row r="33" spans="1:9">
      <c r="A33" s="6">
        <f>IF(B33&lt;&gt;"",IF(OR(AND(G33="154",'154 - CPSX'!$L$7="..."),AND(G33="632",'632 - CPSX'!$K$7="..."),AND(G33="641",'641 - CPSX'!$K$7="..."),AND(G33="642",'642 - CPSX'!$M$7="..."),AND(G33="242",'242 - CPSX'!$L$7="...")),"...",MONTH(B33)),"")</f>
        <v>1</v>
      </c>
      <c r="B33" s="10">
        <v>42006</v>
      </c>
      <c r="C33" s="6" t="s">
        <v>69</v>
      </c>
      <c r="D33" s="10">
        <v>42004</v>
      </c>
      <c r="E33" s="8" t="s">
        <v>142</v>
      </c>
      <c r="F33" s="5">
        <v>1795000</v>
      </c>
      <c r="G33" s="14" t="s">
        <v>143</v>
      </c>
      <c r="H33" s="7" t="s">
        <v>44</v>
      </c>
      <c r="I33" s="5" t="str">
        <f>IF(AND(G33="154",'154 - CPSX'!$L$7=TH!A33),"154",IF(AND(G33="632",'632 - CPSX'!$K$7=TH!A33),"632",IF(AND(G33="641",'641 - CPSX'!$K$7=TH!A33),"641",IF(AND(G33="642",'642 - CPSX'!$M$7=TH!A33),"642",IF(AND(G33="242",'242 - CPSX'!$L$7=TH!A33),"242","")))))</f>
        <v>641</v>
      </c>
    </row>
    <row r="34" spans="1:9">
      <c r="A34" s="6">
        <f>IF(B34&lt;&gt;"",IF(OR(AND(G34="154",'154 - CPSX'!$L$7="..."),AND(G34="632",'632 - CPSX'!$K$7="..."),AND(G34="641",'641 - CPSX'!$K$7="..."),AND(G34="642",'642 - CPSX'!$M$7="..."),AND(G34="242",'242 - CPSX'!$L$7="...")),"...",MONTH(B34)),"")</f>
        <v>1</v>
      </c>
      <c r="B34" s="10">
        <v>42017</v>
      </c>
      <c r="C34" s="6" t="s">
        <v>69</v>
      </c>
      <c r="D34" s="10">
        <v>42017</v>
      </c>
      <c r="E34" s="8" t="s">
        <v>144</v>
      </c>
      <c r="F34" s="5">
        <v>2000000</v>
      </c>
      <c r="G34" s="14" t="s">
        <v>143</v>
      </c>
      <c r="H34" s="7" t="s">
        <v>44</v>
      </c>
      <c r="I34" s="5" t="str">
        <f>IF(AND(G34="154",'154 - CPSX'!$L$7=TH!A34),"154",IF(AND(G34="632",'632 - CPSX'!$K$7=TH!A34),"632",IF(AND(G34="641",'641 - CPSX'!$K$7=TH!A34),"641",IF(AND(G34="642",'642 - CPSX'!$M$7=TH!A34),"642",IF(AND(G34="242",'242 - CPSX'!$L$7=TH!A34),"242","")))))</f>
        <v>641</v>
      </c>
    </row>
    <row r="35" spans="1:9">
      <c r="A35" s="6">
        <f>IF(B35&lt;&gt;"",IF(OR(AND(G35="154",'154 - CPSX'!$L$7="..."),AND(G35="632",'632 - CPSX'!$K$7="..."),AND(G35="641",'641 - CPSX'!$K$7="..."),AND(G35="642",'642 - CPSX'!$M$7="..."),AND(G35="242",'242 - CPSX'!$L$7="...")),"...",MONTH(B35)),"")</f>
        <v>1</v>
      </c>
      <c r="B35" s="10">
        <v>42012</v>
      </c>
      <c r="C35" s="6" t="s">
        <v>69</v>
      </c>
      <c r="D35" s="10">
        <v>42012</v>
      </c>
      <c r="E35" s="8" t="s">
        <v>145</v>
      </c>
      <c r="F35" s="5">
        <v>3284910</v>
      </c>
      <c r="G35" s="34" t="s">
        <v>143</v>
      </c>
      <c r="H35" s="7" t="s">
        <v>44</v>
      </c>
      <c r="I35" s="5" t="str">
        <f>IF(AND(G35="154",'154 - CPSX'!$L$7=TH!A35),"154",IF(AND(G35="632",'632 - CPSX'!$K$7=TH!A35),"632",IF(AND(G35="641",'641 - CPSX'!$K$7=TH!A35),"641",IF(AND(G35="642",'642 - CPSX'!$M$7=TH!A35),"642",IF(AND(G35="242",'242 - CPSX'!$L$7=TH!A35),"242","")))))</f>
        <v>641</v>
      </c>
    </row>
    <row r="36" spans="1:9">
      <c r="A36" s="6">
        <f>IF(B36&lt;&gt;"",IF(OR(AND(G36="154",'154 - CPSX'!$L$7="..."),AND(G36="632",'632 - CPSX'!$K$7="..."),AND(G36="641",'641 - CPSX'!$K$7="..."),AND(G36="642",'642 - CPSX'!$M$7="..."),AND(G36="242",'242 - CPSX'!$L$7="...")),"...",MONTH(B36)),"")</f>
        <v>1</v>
      </c>
      <c r="B36" s="10">
        <v>42012</v>
      </c>
      <c r="C36" s="6" t="s">
        <v>69</v>
      </c>
      <c r="D36" s="10">
        <v>42012</v>
      </c>
      <c r="E36" s="8" t="s">
        <v>146</v>
      </c>
      <c r="F36" s="5">
        <v>2683750</v>
      </c>
      <c r="G36" s="34" t="s">
        <v>143</v>
      </c>
      <c r="H36" s="7" t="s">
        <v>44</v>
      </c>
      <c r="I36" s="5" t="str">
        <f>IF(AND(G36="154",'154 - CPSX'!$L$7=TH!A36),"154",IF(AND(G36="632",'632 - CPSX'!$K$7=TH!A36),"632",IF(AND(G36="641",'641 - CPSX'!$K$7=TH!A36),"641",IF(AND(G36="642",'642 - CPSX'!$M$7=TH!A36),"642",IF(AND(G36="242",'242 - CPSX'!$L$7=TH!A36),"242","")))))</f>
        <v>641</v>
      </c>
    </row>
    <row r="37" spans="1:9">
      <c r="A37" s="6">
        <f>IF(B37&lt;&gt;"",IF(OR(AND(G37="154",'154 - CPSX'!$L$7="..."),AND(G37="632",'632 - CPSX'!$K$7="..."),AND(G37="641",'641 - CPSX'!$K$7="..."),AND(G37="642",'642 - CPSX'!$M$7="..."),AND(G37="242",'242 - CPSX'!$L$7="...")),"...",MONTH(B37)),"")</f>
        <v>1</v>
      </c>
      <c r="B37" s="10">
        <v>42012</v>
      </c>
      <c r="C37" s="6" t="s">
        <v>69</v>
      </c>
      <c r="D37" s="10">
        <v>42012</v>
      </c>
      <c r="E37" s="8" t="s">
        <v>147</v>
      </c>
      <c r="F37" s="5">
        <v>15029000</v>
      </c>
      <c r="G37" s="34" t="s">
        <v>143</v>
      </c>
      <c r="H37" s="7" t="s">
        <v>44</v>
      </c>
      <c r="I37" s="5" t="str">
        <f>IF(AND(G37="154",'154 - CPSX'!$L$7=TH!A37),"154",IF(AND(G37="632",'632 - CPSX'!$K$7=TH!A37),"632",IF(AND(G37="641",'641 - CPSX'!$K$7=TH!A37),"641",IF(AND(G37="642",'642 - CPSX'!$M$7=TH!A37),"642",IF(AND(G37="242",'242 - CPSX'!$L$7=TH!A37),"242","")))))</f>
        <v>641</v>
      </c>
    </row>
    <row r="38" spans="1:9">
      <c r="A38" s="6">
        <f>IF(B38&lt;&gt;"",IF(OR(AND(G38="154",'154 - CPSX'!$L$7="..."),AND(G38="632",'632 - CPSX'!$K$7="..."),AND(G38="641",'641 - CPSX'!$K$7="..."),AND(G38="642",'642 - CPSX'!$M$7="..."),AND(G38="242",'242 - CPSX'!$L$7="...")),"...",MONTH(B38)),"")</f>
        <v>1</v>
      </c>
      <c r="B38" s="10">
        <v>42015</v>
      </c>
      <c r="C38" s="11" t="s">
        <v>69</v>
      </c>
      <c r="D38" s="10">
        <v>42015</v>
      </c>
      <c r="E38" s="8" t="s">
        <v>147</v>
      </c>
      <c r="F38" s="5">
        <v>13910000</v>
      </c>
      <c r="G38" s="14" t="s">
        <v>143</v>
      </c>
      <c r="H38" s="7" t="s">
        <v>44</v>
      </c>
      <c r="I38" s="5" t="str">
        <f>IF(AND(G38="154",'154 - CPSX'!$L$7=TH!A38),"154",IF(AND(G38="632",'632 - CPSX'!$K$7=TH!A38),"632",IF(AND(G38="641",'641 - CPSX'!$K$7=TH!A38),"641",IF(AND(G38="642",'642 - CPSX'!$M$7=TH!A38),"642",IF(AND(G38="242",'242 - CPSX'!$L$7=TH!A38),"242","")))))</f>
        <v>641</v>
      </c>
    </row>
    <row r="39" spans="1:9">
      <c r="A39" s="6">
        <f>IF(B39&lt;&gt;"",IF(OR(AND(G39="154",'154 - CPSX'!$L$7="..."),AND(G39="632",'632 - CPSX'!$K$7="..."),AND(G39="641",'641 - CPSX'!$K$7="..."),AND(G39="642",'642 - CPSX'!$M$7="..."),AND(G39="242",'242 - CPSX'!$L$7="...")),"...",MONTH(B39)),"")</f>
        <v>1</v>
      </c>
      <c r="B39" s="10">
        <v>42015</v>
      </c>
      <c r="C39" s="11" t="s">
        <v>69</v>
      </c>
      <c r="D39" s="10">
        <v>42015</v>
      </c>
      <c r="E39" s="8" t="s">
        <v>146</v>
      </c>
      <c r="F39" s="5">
        <v>5949200</v>
      </c>
      <c r="G39" s="14" t="s">
        <v>143</v>
      </c>
      <c r="H39" s="7" t="s">
        <v>44</v>
      </c>
      <c r="I39" s="5" t="str">
        <f>IF(AND(G39="154",'154 - CPSX'!$L$7=TH!A39),"154",IF(AND(G39="632",'632 - CPSX'!$K$7=TH!A39),"632",IF(AND(G39="641",'641 - CPSX'!$K$7=TH!A39),"641",IF(AND(G39="642",'642 - CPSX'!$M$7=TH!A39),"642",IF(AND(G39="242",'242 - CPSX'!$L$7=TH!A39),"242","")))))</f>
        <v>641</v>
      </c>
    </row>
    <row r="40" spans="1:9">
      <c r="A40" s="6">
        <f>IF(B40&lt;&gt;"",IF(OR(AND(G40="154",'154 - CPSX'!$L$7="..."),AND(G40="632",'632 - CPSX'!$K$7="..."),AND(G40="641",'641 - CPSX'!$K$7="..."),AND(G40="642",'642 - CPSX'!$M$7="..."),AND(G40="242",'242 - CPSX'!$L$7="...")),"...",MONTH(B40)),"")</f>
        <v>1</v>
      </c>
      <c r="B40" s="10">
        <v>42023</v>
      </c>
      <c r="C40" s="11" t="s">
        <v>69</v>
      </c>
      <c r="D40" s="10">
        <v>42023</v>
      </c>
      <c r="E40" s="8" t="s">
        <v>147</v>
      </c>
      <c r="F40" s="5">
        <v>14531600</v>
      </c>
      <c r="G40" s="14" t="s">
        <v>143</v>
      </c>
      <c r="H40" s="7" t="s">
        <v>44</v>
      </c>
      <c r="I40" s="5" t="str">
        <f>IF(AND(G40="154",'154 - CPSX'!$L$7=TH!A40),"154",IF(AND(G40="632",'632 - CPSX'!$K$7=TH!A40),"632",IF(AND(G40="641",'641 - CPSX'!$K$7=TH!A40),"641",IF(AND(G40="642",'642 - CPSX'!$M$7=TH!A40),"642",IF(AND(G40="242",'242 - CPSX'!$L$7=TH!A40),"242","")))))</f>
        <v>641</v>
      </c>
    </row>
    <row r="41" spans="1:9">
      <c r="A41" s="6">
        <f>IF(B41&lt;&gt;"",IF(OR(AND(G41="154",'154 - CPSX'!$L$7="..."),AND(G41="632",'632 - CPSX'!$K$7="..."),AND(G41="641",'641 - CPSX'!$K$7="..."),AND(G41="642",'642 - CPSX'!$M$7="..."),AND(G41="242",'242 - CPSX'!$L$7="...")),"...",MONTH(B41)),"")</f>
        <v>1</v>
      </c>
      <c r="B41" s="10">
        <v>42023</v>
      </c>
      <c r="C41" s="11" t="s">
        <v>69</v>
      </c>
      <c r="D41" s="10">
        <v>42023</v>
      </c>
      <c r="E41" s="8" t="s">
        <v>146</v>
      </c>
      <c r="F41" s="5">
        <v>5940860</v>
      </c>
      <c r="G41" s="14" t="s">
        <v>143</v>
      </c>
      <c r="H41" s="7" t="s">
        <v>44</v>
      </c>
      <c r="I41" s="5" t="str">
        <f>IF(AND(G41="154",'154 - CPSX'!$L$7=TH!A41),"154",IF(AND(G41="632",'632 - CPSX'!$K$7=TH!A41),"632",IF(AND(G41="641",'641 - CPSX'!$K$7=TH!A41),"641",IF(AND(G41="642",'642 - CPSX'!$M$7=TH!A41),"642",IF(AND(G41="242",'242 - CPSX'!$L$7=TH!A41),"242","")))))</f>
        <v>641</v>
      </c>
    </row>
    <row r="42" spans="1:9">
      <c r="A42" s="6">
        <f>IF(B42&lt;&gt;"",IF(OR(AND(G42="154",'154 - CPSX'!$L$7="..."),AND(G42="632",'632 - CPSX'!$K$7="..."),AND(G42="641",'641 - CPSX'!$K$7="..."),AND(G42="642",'642 - CPSX'!$M$7="..."),AND(G42="242",'242 - CPSX'!$L$7="...")),"...",MONTH(B42)),"")</f>
        <v>1</v>
      </c>
      <c r="B42" s="10">
        <v>42011</v>
      </c>
      <c r="C42" s="11" t="s">
        <v>69</v>
      </c>
      <c r="D42" s="10">
        <v>42011</v>
      </c>
      <c r="E42" s="8" t="s">
        <v>148</v>
      </c>
      <c r="F42" s="5">
        <v>4881507</v>
      </c>
      <c r="G42" s="14" t="s">
        <v>143</v>
      </c>
      <c r="H42" s="7" t="s">
        <v>44</v>
      </c>
      <c r="I42" s="5" t="str">
        <f>IF(AND(G42="154",'154 - CPSX'!$L$7=TH!A42),"154",IF(AND(G42="632",'632 - CPSX'!$K$7=TH!A42),"632",IF(AND(G42="641",'641 - CPSX'!$K$7=TH!A42),"641",IF(AND(G42="642",'642 - CPSX'!$M$7=TH!A42),"642",IF(AND(G42="242",'242 - CPSX'!$L$7=TH!A42),"242","")))))</f>
        <v>641</v>
      </c>
    </row>
    <row r="43" spans="1:9">
      <c r="A43" s="6">
        <f>IF(B43&lt;&gt;"",IF(OR(AND(G43="154",'154 - CPSX'!$L$7="..."),AND(G43="632",'632 - CPSX'!$K$7="..."),AND(G43="641",'641 - CPSX'!$K$7="..."),AND(G43="642",'642 - CPSX'!$M$7="..."),AND(G43="242",'242 - CPSX'!$L$7="...")),"...",MONTH(B43)),"")</f>
        <v>1</v>
      </c>
      <c r="B43" s="10">
        <v>42011</v>
      </c>
      <c r="C43" s="11" t="s">
        <v>69</v>
      </c>
      <c r="D43" s="10">
        <v>42011</v>
      </c>
      <c r="E43" s="8" t="s">
        <v>70</v>
      </c>
      <c r="F43" s="5">
        <v>21505300</v>
      </c>
      <c r="G43" s="14" t="s">
        <v>34</v>
      </c>
      <c r="H43" s="7" t="s">
        <v>44</v>
      </c>
      <c r="I43" s="5" t="str">
        <f>IF(AND(G43="154",'154 - CPSX'!$L$7=TH!A43),"154",IF(AND(G43="632",'632 - CPSX'!$K$7=TH!A43),"632",IF(AND(G43="641",'641 - CPSX'!$K$7=TH!A43),"641",IF(AND(G43="642",'642 - CPSX'!$M$7=TH!A43),"642",IF(AND(G43="242",'242 - CPSX'!$L$7=TH!A43),"242","")))))</f>
        <v>154</v>
      </c>
    </row>
    <row r="44" spans="1:9">
      <c r="A44" s="6">
        <f>IF(B44&lt;&gt;"",IF(OR(AND(G44="154",'154 - CPSX'!$L$7="..."),AND(G44="632",'632 - CPSX'!$K$7="..."),AND(G44="641",'641 - CPSX'!$K$7="..."),AND(G44="642",'642 - CPSX'!$M$7="..."),AND(G44="242",'242 - CPSX'!$L$7="...")),"...",MONTH(B44)),"")</f>
        <v>1</v>
      </c>
      <c r="B44" s="10">
        <v>42020</v>
      </c>
      <c r="C44" s="11" t="s">
        <v>69</v>
      </c>
      <c r="D44" s="10">
        <v>42020</v>
      </c>
      <c r="E44" s="8" t="s">
        <v>71</v>
      </c>
      <c r="F44" s="5">
        <v>28263400</v>
      </c>
      <c r="G44" s="14" t="s">
        <v>34</v>
      </c>
      <c r="H44" s="7" t="s">
        <v>44</v>
      </c>
      <c r="I44" s="5" t="str">
        <f>IF(AND(G44="154",'154 - CPSX'!$L$7=TH!A44),"154",IF(AND(G44="632",'632 - CPSX'!$K$7=TH!A44),"632",IF(AND(G44="641",'641 - CPSX'!$K$7=TH!A44),"641",IF(AND(G44="642",'642 - CPSX'!$M$7=TH!A44),"642",IF(AND(G44="242",'242 - CPSX'!$L$7=TH!A44),"242","")))))</f>
        <v>154</v>
      </c>
    </row>
    <row r="45" spans="1:9">
      <c r="A45" s="6">
        <f>IF(B45&lt;&gt;"",IF(OR(AND(G45="154",'154 - CPSX'!$L$7="..."),AND(G45="632",'632 - CPSX'!$K$7="..."),AND(G45="641",'641 - CPSX'!$K$7="..."),AND(G45="642",'642 - CPSX'!$M$7="..."),AND(G45="242",'242 - CPSX'!$L$7="...")),"...",MONTH(B45)),"")</f>
        <v>1</v>
      </c>
      <c r="B45" s="10">
        <v>42030</v>
      </c>
      <c r="C45" s="11" t="s">
        <v>69</v>
      </c>
      <c r="D45" s="10">
        <v>42030</v>
      </c>
      <c r="E45" s="8" t="s">
        <v>72</v>
      </c>
      <c r="F45" s="5">
        <v>21718400</v>
      </c>
      <c r="G45" s="14" t="s">
        <v>34</v>
      </c>
      <c r="H45" s="7" t="s">
        <v>44</v>
      </c>
      <c r="I45" s="5" t="str">
        <f>IF(AND(G45="154",'154 - CPSX'!$L$7=TH!A45),"154",IF(AND(G45="632",'632 - CPSX'!$K$7=TH!A45),"632",IF(AND(G45="641",'641 - CPSX'!$K$7=TH!A45),"641",IF(AND(G45="642",'642 - CPSX'!$M$7=TH!A45),"642",IF(AND(G45="242",'242 - CPSX'!$L$7=TH!A45),"242","")))))</f>
        <v>154</v>
      </c>
    </row>
    <row r="46" spans="1:9">
      <c r="A46" s="6">
        <f>IF(B46&lt;&gt;"",IF(OR(AND(G46="154",'154 - CPSX'!$L$7="..."),AND(G46="632",'632 - CPSX'!$K$7="..."),AND(G46="641",'641 - CPSX'!$K$7="..."),AND(G46="642",'642 - CPSX'!$M$7="..."),AND(G46="242",'242 - CPSX'!$L$7="...")),"...",MONTH(B46)),"")</f>
        <v>1</v>
      </c>
      <c r="B46" s="10">
        <v>42030</v>
      </c>
      <c r="C46" s="11" t="s">
        <v>69</v>
      </c>
      <c r="D46" s="10">
        <v>42030</v>
      </c>
      <c r="E46" s="8" t="s">
        <v>149</v>
      </c>
      <c r="F46" s="5">
        <v>3300000</v>
      </c>
      <c r="G46" s="14" t="s">
        <v>143</v>
      </c>
      <c r="H46" s="7" t="s">
        <v>44</v>
      </c>
      <c r="I46" s="5" t="str">
        <f>IF(AND(G46="154",'154 - CPSX'!$L$7=TH!A46),"154",IF(AND(G46="632",'632 - CPSX'!$K$7=TH!A46),"632",IF(AND(G46="641",'641 - CPSX'!$K$7=TH!A46),"641",IF(AND(G46="642",'642 - CPSX'!$M$7=TH!A46),"642",IF(AND(G46="242",'242 - CPSX'!$L$7=TH!A46),"242","")))))</f>
        <v>641</v>
      </c>
    </row>
    <row r="47" spans="1:9">
      <c r="A47" s="6">
        <f>IF(B47&lt;&gt;"",IF(OR(AND(G47="154",'154 - CPSX'!$L$7="..."),AND(G47="632",'632 - CPSX'!$K$7="..."),AND(G47="641",'641 - CPSX'!$K$7="..."),AND(G47="642",'642 - CPSX'!$M$7="..."),AND(G47="242",'242 - CPSX'!$L$7="...")),"...",MONTH(B47)),"")</f>
        <v>1</v>
      </c>
      <c r="B47" s="10">
        <v>42035</v>
      </c>
      <c r="C47" s="11" t="s">
        <v>69</v>
      </c>
      <c r="D47" s="10">
        <v>42030</v>
      </c>
      <c r="E47" s="8" t="s">
        <v>144</v>
      </c>
      <c r="F47" s="5">
        <v>95012412</v>
      </c>
      <c r="G47" s="14" t="s">
        <v>143</v>
      </c>
      <c r="H47" s="7" t="s">
        <v>44</v>
      </c>
      <c r="I47" s="5" t="str">
        <f>IF(AND(G47="154",'154 - CPSX'!$L$7=TH!A47),"154",IF(AND(G47="632",'632 - CPSX'!$K$7=TH!A47),"632",IF(AND(G47="641",'641 - CPSX'!$K$7=TH!A47),"641",IF(AND(G47="642",'642 - CPSX'!$M$7=TH!A47),"642",IF(AND(G47="242",'242 - CPSX'!$L$7=TH!A47),"242","")))))</f>
        <v>641</v>
      </c>
    </row>
    <row r="48" spans="1:9">
      <c r="A48" s="6">
        <f>IF(B48&lt;&gt;"",IF(OR(AND(G48="154",'154 - CPSX'!$L$7="..."),AND(G48="632",'632 - CPSX'!$K$7="..."),AND(G48="641",'641 - CPSX'!$K$7="..."),AND(G48="642",'642 - CPSX'!$M$7="..."),AND(G48="242",'242 - CPSX'!$L$7="...")),"...",MONTH(B48)),"")</f>
        <v>1</v>
      </c>
      <c r="B48" s="10">
        <v>42006</v>
      </c>
      <c r="C48" s="11" t="s">
        <v>236</v>
      </c>
      <c r="D48" s="10">
        <v>42003</v>
      </c>
      <c r="E48" s="8" t="s">
        <v>150</v>
      </c>
      <c r="F48" s="9">
        <v>10800000</v>
      </c>
      <c r="G48" s="14" t="s">
        <v>143</v>
      </c>
      <c r="H48" s="7" t="s">
        <v>74</v>
      </c>
      <c r="I48" s="5" t="str">
        <f>IF(AND(G48="154",'154 - CPSX'!$L$7=TH!A48),"154",IF(AND(G48="632",'632 - CPSX'!$K$7=TH!A48),"632",IF(AND(G48="641",'641 - CPSX'!$K$7=TH!A48),"641",IF(AND(G48="642",'642 - CPSX'!$M$7=TH!A48),"642",IF(AND(G48="242",'242 - CPSX'!$L$7=TH!A48),"242","")))))</f>
        <v>641</v>
      </c>
    </row>
    <row r="49" spans="1:9">
      <c r="A49" s="6">
        <f>IF(B49&lt;&gt;"",IF(OR(AND(G49="154",'154 - CPSX'!$L$7="..."),AND(G49="632",'632 - CPSX'!$K$7="..."),AND(G49="641",'641 - CPSX'!$K$7="..."),AND(G49="642",'642 - CPSX'!$M$7="..."),AND(G49="242",'242 - CPSX'!$L$7="...")),"...",MONTH(B49)),"")</f>
        <v>1</v>
      </c>
      <c r="B49" s="10">
        <v>42006</v>
      </c>
      <c r="C49" s="11" t="s">
        <v>237</v>
      </c>
      <c r="D49" s="10">
        <v>42004</v>
      </c>
      <c r="E49" s="8" t="s">
        <v>187</v>
      </c>
      <c r="F49" s="5">
        <v>2238391</v>
      </c>
      <c r="G49" s="14" t="s">
        <v>166</v>
      </c>
      <c r="H49" s="7" t="s">
        <v>74</v>
      </c>
      <c r="I49" s="5" t="str">
        <f>IF(AND(G49="154",'154 - CPSX'!$L$7=TH!A49),"154",IF(AND(G49="632",'632 - CPSX'!$K$7=TH!A49),"632",IF(AND(G49="641",'641 - CPSX'!$K$7=TH!A49),"641",IF(AND(G49="642",'642 - CPSX'!$M$7=TH!A49),"642",IF(AND(G49="242",'242 - CPSX'!$L$7=TH!A49),"242","")))))</f>
        <v>642</v>
      </c>
    </row>
    <row r="50" spans="1:9">
      <c r="A50" s="6">
        <f>IF(B50&lt;&gt;"",IF(OR(AND(G50="154",'154 - CPSX'!$L$7="..."),AND(G50="632",'632 - CPSX'!$K$7="..."),AND(G50="641",'641 - CPSX'!$K$7="..."),AND(G50="642",'642 - CPSX'!$M$7="..."),AND(G50="242",'242 - CPSX'!$L$7="...")),"...",MONTH(B50)),"")</f>
        <v>1</v>
      </c>
      <c r="B50" s="10">
        <v>42006</v>
      </c>
      <c r="C50" s="11" t="s">
        <v>238</v>
      </c>
      <c r="D50" s="10">
        <v>42004</v>
      </c>
      <c r="E50" s="8" t="s">
        <v>188</v>
      </c>
      <c r="F50" s="9">
        <v>110000</v>
      </c>
      <c r="G50" s="14" t="s">
        <v>166</v>
      </c>
      <c r="H50" s="7" t="s">
        <v>74</v>
      </c>
      <c r="I50" s="5" t="str">
        <f>IF(AND(G50="154",'154 - CPSX'!$L$7=TH!A50),"154",IF(AND(G50="632",'632 - CPSX'!$K$7=TH!A50),"632",IF(AND(G50="641",'641 - CPSX'!$K$7=TH!A50),"641",IF(AND(G50="642",'642 - CPSX'!$M$7=TH!A50),"642",IF(AND(G50="242",'242 - CPSX'!$L$7=TH!A50),"242","")))))</f>
        <v>642</v>
      </c>
    </row>
    <row r="51" spans="1:9">
      <c r="A51" s="6">
        <f>IF(B51&lt;&gt;"",IF(OR(AND(G51="154",'154 - CPSX'!$L$7="..."),AND(G51="632",'632 - CPSX'!$K$7="..."),AND(G51="641",'641 - CPSX'!$K$7="..."),AND(G51="642",'642 - CPSX'!$M$7="..."),AND(G51="242",'242 - CPSX'!$L$7="...")),"...",MONTH(B51)),"")</f>
        <v>1</v>
      </c>
      <c r="B51" s="10">
        <v>42006</v>
      </c>
      <c r="C51" s="11" t="s">
        <v>239</v>
      </c>
      <c r="D51" s="10">
        <v>42006</v>
      </c>
      <c r="E51" s="8" t="s">
        <v>189</v>
      </c>
      <c r="F51" s="5">
        <v>3325000</v>
      </c>
      <c r="G51" s="14" t="s">
        <v>166</v>
      </c>
      <c r="H51" s="7" t="s">
        <v>74</v>
      </c>
      <c r="I51" s="5" t="str">
        <f>IF(AND(G51="154",'154 - CPSX'!$L$7=TH!A51),"154",IF(AND(G51="632",'632 - CPSX'!$K$7=TH!A51),"632",IF(AND(G51="641",'641 - CPSX'!$K$7=TH!A51),"641",IF(AND(G51="642",'642 - CPSX'!$M$7=TH!A51),"642",IF(AND(G51="242",'242 - CPSX'!$L$7=TH!A51),"242","")))))</f>
        <v>642</v>
      </c>
    </row>
    <row r="52" spans="1:9">
      <c r="A52" s="6">
        <f>IF(B52&lt;&gt;"",IF(OR(AND(G52="154",'154 - CPSX'!$L$7="..."),AND(G52="632",'632 - CPSX'!$K$7="..."),AND(G52="641",'641 - CPSX'!$K$7="..."),AND(G52="642",'642 - CPSX'!$M$7="..."),AND(G52="242",'242 - CPSX'!$L$7="...")),"...",MONTH(B52)),"")</f>
        <v>1</v>
      </c>
      <c r="B52" s="10">
        <v>42010</v>
      </c>
      <c r="C52" s="11" t="s">
        <v>240</v>
      </c>
      <c r="D52" s="10">
        <v>42010</v>
      </c>
      <c r="E52" s="8" t="s">
        <v>190</v>
      </c>
      <c r="F52" s="5">
        <v>890400</v>
      </c>
      <c r="G52" s="14" t="s">
        <v>166</v>
      </c>
      <c r="H52" s="7" t="s">
        <v>74</v>
      </c>
      <c r="I52" s="5" t="str">
        <f>IF(AND(G52="154",'154 - CPSX'!$L$7=TH!A52),"154",IF(AND(G52="632",'632 - CPSX'!$K$7=TH!A52),"632",IF(AND(G52="641",'641 - CPSX'!$K$7=TH!A52),"641",IF(AND(G52="642",'642 - CPSX'!$M$7=TH!A52),"642",IF(AND(G52="242",'242 - CPSX'!$L$7=TH!A52),"242","")))))</f>
        <v>642</v>
      </c>
    </row>
    <row r="53" spans="1:9">
      <c r="A53" s="6">
        <f>IF(B53&lt;&gt;"",IF(OR(AND(G53="154",'154 - CPSX'!$L$7="..."),AND(G53="632",'632 - CPSX'!$K$7="..."),AND(G53="641",'641 - CPSX'!$K$7="..."),AND(G53="642",'642 - CPSX'!$M$7="..."),AND(G53="242",'242 - CPSX'!$L$7="...")),"...",MONTH(B53)),"")</f>
        <v>1</v>
      </c>
      <c r="B53" s="10">
        <v>42010</v>
      </c>
      <c r="C53" s="11" t="s">
        <v>219</v>
      </c>
      <c r="D53" s="10">
        <v>42010</v>
      </c>
      <c r="E53" s="8" t="s">
        <v>151</v>
      </c>
      <c r="F53" s="5">
        <v>231818</v>
      </c>
      <c r="G53" s="14" t="s">
        <v>143</v>
      </c>
      <c r="H53" s="7" t="s">
        <v>74</v>
      </c>
      <c r="I53" s="5" t="str">
        <f>IF(AND(G53="154",'154 - CPSX'!$L$7=TH!A53),"154",IF(AND(G53="632",'632 - CPSX'!$K$7=TH!A53),"632",IF(AND(G53="641",'641 - CPSX'!$K$7=TH!A53),"641",IF(AND(G53="642",'642 - CPSX'!$M$7=TH!A53),"642",IF(AND(G53="242",'242 - CPSX'!$L$7=TH!A53),"242","")))))</f>
        <v>641</v>
      </c>
    </row>
    <row r="54" spans="1:9">
      <c r="A54" s="6">
        <f>IF(B54&lt;&gt;"",IF(OR(AND(G54="154",'154 - CPSX'!$L$7="..."),AND(G54="632",'632 - CPSX'!$K$7="..."),AND(G54="641",'641 - CPSX'!$K$7="..."),AND(G54="642",'642 - CPSX'!$M$7="..."),AND(G54="242",'242 - CPSX'!$L$7="...")),"...",MONTH(B54)),"")</f>
        <v>1</v>
      </c>
      <c r="B54" s="10">
        <v>42010</v>
      </c>
      <c r="C54" s="11" t="s">
        <v>219</v>
      </c>
      <c r="D54" s="10">
        <v>42009</v>
      </c>
      <c r="E54" s="8" t="s">
        <v>152</v>
      </c>
      <c r="F54" s="5">
        <v>168182</v>
      </c>
      <c r="G54" s="14" t="s">
        <v>143</v>
      </c>
      <c r="H54" s="7" t="s">
        <v>74</v>
      </c>
      <c r="I54" s="5" t="str">
        <f>IF(AND(G54="154",'154 - CPSX'!$L$7=TH!A54),"154",IF(AND(G54="632",'632 - CPSX'!$K$7=TH!A54),"632",IF(AND(G54="641",'641 - CPSX'!$K$7=TH!A54),"641",IF(AND(G54="642",'642 - CPSX'!$M$7=TH!A54),"642",IF(AND(G54="242",'242 - CPSX'!$L$7=TH!A54),"242","")))))</f>
        <v>641</v>
      </c>
    </row>
    <row r="55" spans="1:9">
      <c r="A55" s="6">
        <f>IF(B55&lt;&gt;"",IF(OR(AND(G55="154",'154 - CPSX'!$L$7="..."),AND(G55="632",'632 - CPSX'!$K$7="..."),AND(G55="641",'641 - CPSX'!$K$7="..."),AND(G55="642",'642 - CPSX'!$M$7="..."),AND(G55="242",'242 - CPSX'!$L$7="...")),"...",MONTH(B55)),"")</f>
        <v>1</v>
      </c>
      <c r="B55" s="10">
        <v>42010</v>
      </c>
      <c r="C55" s="11" t="s">
        <v>230</v>
      </c>
      <c r="D55" s="10">
        <v>42010</v>
      </c>
      <c r="E55" s="8" t="s">
        <v>191</v>
      </c>
      <c r="F55" s="5">
        <v>162545</v>
      </c>
      <c r="G55" s="14" t="s">
        <v>166</v>
      </c>
      <c r="H55" s="7" t="s">
        <v>74</v>
      </c>
      <c r="I55" s="5" t="str">
        <f>IF(AND(G55="154",'154 - CPSX'!$L$7=TH!A55),"154",IF(AND(G55="632",'632 - CPSX'!$K$7=TH!A55),"632",IF(AND(G55="641",'641 - CPSX'!$K$7=TH!A55),"641",IF(AND(G55="642",'642 - CPSX'!$M$7=TH!A55),"642",IF(AND(G55="242",'242 - CPSX'!$L$7=TH!A55),"242","")))))</f>
        <v>642</v>
      </c>
    </row>
    <row r="56" spans="1:9">
      <c r="A56" s="6">
        <f>IF(B56&lt;&gt;"",IF(OR(AND(G56="154",'154 - CPSX'!$L$7="..."),AND(G56="632",'632 - CPSX'!$K$7="..."),AND(G56="641",'641 - CPSX'!$K$7="..."),AND(G56="642",'642 - CPSX'!$M$7="..."),AND(G56="242",'242 - CPSX'!$L$7="...")),"...",MONTH(B56)),"")</f>
        <v>1</v>
      </c>
      <c r="B56" s="10">
        <v>42012</v>
      </c>
      <c r="C56" s="11" t="s">
        <v>233</v>
      </c>
      <c r="D56" s="10">
        <v>42012</v>
      </c>
      <c r="E56" s="8" t="s">
        <v>153</v>
      </c>
      <c r="F56" s="5">
        <v>277273</v>
      </c>
      <c r="G56" s="14" t="s">
        <v>143</v>
      </c>
      <c r="H56" s="7" t="s">
        <v>74</v>
      </c>
      <c r="I56" s="5" t="str">
        <f>IF(AND(G56="154",'154 - CPSX'!$L$7=TH!A56),"154",IF(AND(G56="632",'632 - CPSX'!$K$7=TH!A56),"632",IF(AND(G56="641",'641 - CPSX'!$K$7=TH!A56),"641",IF(AND(G56="642",'642 - CPSX'!$M$7=TH!A56),"642",IF(AND(G56="242",'242 - CPSX'!$L$7=TH!A56),"242","")))))</f>
        <v>641</v>
      </c>
    </row>
    <row r="57" spans="1:9">
      <c r="A57" s="6">
        <f>IF(B57&lt;&gt;"",IF(OR(AND(G57="154",'154 - CPSX'!$L$7="..."),AND(G57="632",'632 - CPSX'!$K$7="..."),AND(G57="641",'641 - CPSX'!$K$7="..."),AND(G57="642",'642 - CPSX'!$M$7="..."),AND(G57="242",'242 - CPSX'!$L$7="...")),"...",MONTH(B57)),"")</f>
        <v>1</v>
      </c>
      <c r="B57" s="10">
        <v>42012</v>
      </c>
      <c r="C57" s="11" t="s">
        <v>233</v>
      </c>
      <c r="D57" s="10">
        <v>42012</v>
      </c>
      <c r="E57" s="8" t="s">
        <v>151</v>
      </c>
      <c r="F57" s="5">
        <v>231818</v>
      </c>
      <c r="G57" s="14" t="s">
        <v>143</v>
      </c>
      <c r="H57" s="7" t="s">
        <v>74</v>
      </c>
      <c r="I57" s="5" t="str">
        <f>IF(AND(G57="154",'154 - CPSX'!$L$7=TH!A57),"154",IF(AND(G57="632",'632 - CPSX'!$K$7=TH!A57),"632",IF(AND(G57="641",'641 - CPSX'!$K$7=TH!A57),"641",IF(AND(G57="642",'642 - CPSX'!$M$7=TH!A57),"642",IF(AND(G57="242",'242 - CPSX'!$L$7=TH!A57),"242","")))))</f>
        <v>641</v>
      </c>
    </row>
    <row r="58" spans="1:9">
      <c r="A58" s="6">
        <f>IF(B58&lt;&gt;"",IF(OR(AND(G58="154",'154 - CPSX'!$L$7="..."),AND(G58="632",'632 - CPSX'!$K$7="..."),AND(G58="641",'641 - CPSX'!$K$7="..."),AND(G58="642",'642 - CPSX'!$M$7="..."),AND(G58="242",'242 - CPSX'!$L$7="...")),"...",MONTH(B58)),"")</f>
        <v>1</v>
      </c>
      <c r="B58" s="10">
        <v>42013</v>
      </c>
      <c r="C58" s="11" t="s">
        <v>220</v>
      </c>
      <c r="D58" s="10">
        <v>42013</v>
      </c>
      <c r="E58" s="8" t="s">
        <v>154</v>
      </c>
      <c r="F58" s="5">
        <v>1545455</v>
      </c>
      <c r="G58" s="14" t="s">
        <v>143</v>
      </c>
      <c r="H58" s="7" t="s">
        <v>74</v>
      </c>
      <c r="I58" s="5" t="str">
        <f>IF(AND(G58="154",'154 - CPSX'!$L$7=TH!A58),"154",IF(AND(G58="632",'632 - CPSX'!$K$7=TH!A58),"632",IF(AND(G58="641",'641 - CPSX'!$K$7=TH!A58),"641",IF(AND(G58="642",'642 - CPSX'!$M$7=TH!A58),"642",IF(AND(G58="242",'242 - CPSX'!$L$7=TH!A58),"242","")))))</f>
        <v>641</v>
      </c>
    </row>
    <row r="59" spans="1:9">
      <c r="A59" s="6">
        <f>IF(B59&lt;&gt;"",IF(OR(AND(G59="154",'154 - CPSX'!$L$7="..."),AND(G59="632",'632 - CPSX'!$K$7="..."),AND(G59="641",'641 - CPSX'!$K$7="..."),AND(G59="642",'642 - CPSX'!$M$7="..."),AND(G59="242",'242 - CPSX'!$L$7="...")),"...",MONTH(B59)),"")</f>
        <v>1</v>
      </c>
      <c r="B59" s="10">
        <v>42014</v>
      </c>
      <c r="C59" s="11" t="s">
        <v>241</v>
      </c>
      <c r="D59" s="10">
        <v>42014</v>
      </c>
      <c r="E59" s="8" t="s">
        <v>190</v>
      </c>
      <c r="F59" s="5">
        <v>594655</v>
      </c>
      <c r="G59" s="14" t="s">
        <v>166</v>
      </c>
      <c r="H59" s="7" t="s">
        <v>74</v>
      </c>
      <c r="I59" s="5" t="str">
        <f>IF(AND(G59="154",'154 - CPSX'!$L$7=TH!A59),"154",IF(AND(G59="632",'632 - CPSX'!$K$7=TH!A59),"632",IF(AND(G59="641",'641 - CPSX'!$K$7=TH!A59),"641",IF(AND(G59="642",'642 - CPSX'!$M$7=TH!A59),"642",IF(AND(G59="242",'242 - CPSX'!$L$7=TH!A59),"242","")))))</f>
        <v>642</v>
      </c>
    </row>
    <row r="60" spans="1:9">
      <c r="A60" s="6">
        <f>IF(B60&lt;&gt;"",IF(OR(AND(G60="154",'154 - CPSX'!$L$7="..."),AND(G60="632",'632 - CPSX'!$K$7="..."),AND(G60="641",'641 - CPSX'!$K$7="..."),AND(G60="642",'642 - CPSX'!$M$7="..."),AND(G60="242",'242 - CPSX'!$L$7="...")),"...",MONTH(B60)),"")</f>
        <v>1</v>
      </c>
      <c r="B60" s="10">
        <v>42016</v>
      </c>
      <c r="C60" s="11" t="s">
        <v>242</v>
      </c>
      <c r="D60" s="10">
        <v>42016</v>
      </c>
      <c r="E60" s="8" t="s">
        <v>150</v>
      </c>
      <c r="F60" s="5">
        <v>5200000</v>
      </c>
      <c r="G60" s="14" t="s">
        <v>143</v>
      </c>
      <c r="H60" s="7" t="s">
        <v>74</v>
      </c>
      <c r="I60" s="5" t="str">
        <f>IF(AND(G60="154",'154 - CPSX'!$L$7=TH!A60),"154",IF(AND(G60="632",'632 - CPSX'!$K$7=TH!A60),"632",IF(AND(G60="641",'641 - CPSX'!$K$7=TH!A60),"641",IF(AND(G60="642",'642 - CPSX'!$M$7=TH!A60),"642",IF(AND(G60="242",'242 - CPSX'!$L$7=TH!A60),"242","")))))</f>
        <v>641</v>
      </c>
    </row>
    <row r="61" spans="1:9">
      <c r="A61" s="6">
        <f>IF(B61&lt;&gt;"",IF(OR(AND(G61="154",'154 - CPSX'!$L$7="..."),AND(G61="632",'632 - CPSX'!$K$7="..."),AND(G61="641",'641 - CPSX'!$K$7="..."),AND(G61="642",'642 - CPSX'!$M$7="..."),AND(G61="242",'242 - CPSX'!$L$7="...")),"...",MONTH(B61)),"")</f>
        <v>1</v>
      </c>
      <c r="B61" s="10">
        <v>42017</v>
      </c>
      <c r="C61" s="11" t="s">
        <v>243</v>
      </c>
      <c r="D61" s="10">
        <v>42017</v>
      </c>
      <c r="E61" s="8" t="s">
        <v>190</v>
      </c>
      <c r="F61" s="5">
        <v>1321455</v>
      </c>
      <c r="G61" s="14" t="s">
        <v>166</v>
      </c>
      <c r="H61" s="7" t="s">
        <v>74</v>
      </c>
      <c r="I61" s="5" t="str">
        <f>IF(AND(G61="154",'154 - CPSX'!$L$7=TH!A61),"154",IF(AND(G61="632",'632 - CPSX'!$K$7=TH!A61),"632",IF(AND(G61="641",'641 - CPSX'!$K$7=TH!A61),"641",IF(AND(G61="642",'642 - CPSX'!$M$7=TH!A61),"642",IF(AND(G61="242",'242 - CPSX'!$L$7=TH!A61),"242","")))))</f>
        <v>642</v>
      </c>
    </row>
    <row r="62" spans="1:9">
      <c r="A62" s="6">
        <f>IF(B62&lt;&gt;"",IF(OR(AND(G62="154",'154 - CPSX'!$L$7="..."),AND(G62="632",'632 - CPSX'!$K$7="..."),AND(G62="641",'641 - CPSX'!$K$7="..."),AND(G62="642",'642 - CPSX'!$M$7="..."),AND(G62="242",'242 - CPSX'!$L$7="...")),"...",MONTH(B62)),"")</f>
        <v>1</v>
      </c>
      <c r="B62" s="10">
        <v>42018</v>
      </c>
      <c r="C62" s="11" t="s">
        <v>244</v>
      </c>
      <c r="D62" s="10">
        <v>42018</v>
      </c>
      <c r="E62" s="8" t="s">
        <v>192</v>
      </c>
      <c r="F62" s="5">
        <v>339003</v>
      </c>
      <c r="G62" s="17" t="s">
        <v>166</v>
      </c>
      <c r="H62" s="7" t="s">
        <v>74</v>
      </c>
      <c r="I62" s="5" t="str">
        <f>IF(AND(G62="154",'154 - CPSX'!$L$7=TH!A62),"154",IF(AND(G62="632",'632 - CPSX'!$K$7=TH!A62),"632",IF(AND(G62="641",'641 - CPSX'!$K$7=TH!A62),"641",IF(AND(G62="642",'642 - CPSX'!$M$7=TH!A62),"642",IF(AND(G62="242",'242 - CPSX'!$L$7=TH!A62),"242","")))))</f>
        <v>642</v>
      </c>
    </row>
    <row r="63" spans="1:9">
      <c r="A63" s="6">
        <f>IF(B63&lt;&gt;"",IF(OR(AND(G63="154",'154 - CPSX'!$L$7="..."),AND(G63="632",'632 - CPSX'!$K$7="..."),AND(G63="641",'641 - CPSX'!$K$7="..."),AND(G63="642",'642 - CPSX'!$M$7="..."),AND(G63="242",'242 - CPSX'!$L$7="...")),"...",MONTH(B63)),"")</f>
        <v>1</v>
      </c>
      <c r="B63" s="10">
        <v>42019</v>
      </c>
      <c r="C63" s="11" t="s">
        <v>245</v>
      </c>
      <c r="D63" s="10">
        <v>42019</v>
      </c>
      <c r="E63" s="8" t="s">
        <v>155</v>
      </c>
      <c r="F63" s="5">
        <v>800000</v>
      </c>
      <c r="G63" s="17" t="s">
        <v>143</v>
      </c>
      <c r="H63" s="7" t="s">
        <v>74</v>
      </c>
      <c r="I63" s="5" t="str">
        <f>IF(AND(G63="154",'154 - CPSX'!$L$7=TH!A63),"154",IF(AND(G63="632",'632 - CPSX'!$K$7=TH!A63),"632",IF(AND(G63="641",'641 - CPSX'!$K$7=TH!A63),"641",IF(AND(G63="642",'642 - CPSX'!$M$7=TH!A63),"642",IF(AND(G63="242",'242 - CPSX'!$L$7=TH!A63),"242","")))))</f>
        <v>641</v>
      </c>
    </row>
    <row r="64" spans="1:9">
      <c r="A64" s="6">
        <f>IF(B64&lt;&gt;"",IF(OR(AND(G64="154",'154 - CPSX'!$L$7="..."),AND(G64="632",'632 - CPSX'!$K$7="..."),AND(G64="641",'641 - CPSX'!$K$7="..."),AND(G64="642",'642 - CPSX'!$M$7="..."),AND(G64="242",'242 - CPSX'!$L$7="...")),"...",MONTH(B64)),"")</f>
        <v>1</v>
      </c>
      <c r="B64" s="10">
        <v>42019</v>
      </c>
      <c r="C64" s="11" t="s">
        <v>212</v>
      </c>
      <c r="D64" s="10">
        <v>42019</v>
      </c>
      <c r="E64" s="8" t="s">
        <v>191</v>
      </c>
      <c r="F64" s="5">
        <v>191673</v>
      </c>
      <c r="G64" s="17" t="s">
        <v>166</v>
      </c>
      <c r="H64" s="7" t="s">
        <v>74</v>
      </c>
      <c r="I64" s="5" t="str">
        <f>IF(AND(G64="154",'154 - CPSX'!$L$7=TH!A64),"154",IF(AND(G64="632",'632 - CPSX'!$K$7=TH!A64),"632",IF(AND(G64="641",'641 - CPSX'!$K$7=TH!A64),"641",IF(AND(G64="642",'642 - CPSX'!$M$7=TH!A64),"642",IF(AND(G64="242",'242 - CPSX'!$L$7=TH!A64),"242","")))))</f>
        <v>642</v>
      </c>
    </row>
    <row r="65" spans="1:9">
      <c r="A65" s="6">
        <f>IF(B65&lt;&gt;"",IF(OR(AND(G65="154",'154 - CPSX'!$L$7="..."),AND(G65="632",'632 - CPSX'!$K$7="..."),AND(G65="641",'641 - CPSX'!$K$7="..."),AND(G65="642",'642 - CPSX'!$M$7="..."),AND(G65="242",'242 - CPSX'!$L$7="...")),"...",MONTH(B65)),"")</f>
        <v>1</v>
      </c>
      <c r="B65" s="10">
        <v>42019</v>
      </c>
      <c r="C65" s="11" t="s">
        <v>212</v>
      </c>
      <c r="D65" s="10">
        <v>42019</v>
      </c>
      <c r="E65" s="8" t="s">
        <v>73</v>
      </c>
      <c r="F65" s="5">
        <v>1507273</v>
      </c>
      <c r="G65" s="17" t="s">
        <v>34</v>
      </c>
      <c r="H65" s="7" t="s">
        <v>74</v>
      </c>
      <c r="I65" s="5" t="str">
        <f>IF(AND(G65="154",'154 - CPSX'!$L$7=TH!A65),"154",IF(AND(G65="632",'632 - CPSX'!$K$7=TH!A65),"632",IF(AND(G65="641",'641 - CPSX'!$K$7=TH!A65),"641",IF(AND(G65="642",'642 - CPSX'!$M$7=TH!A65),"642",IF(AND(G65="242",'242 - CPSX'!$L$7=TH!A65),"242","")))))</f>
        <v>154</v>
      </c>
    </row>
    <row r="66" spans="1:9">
      <c r="A66" s="6">
        <f>IF(B66&lt;&gt;"",IF(OR(AND(G66="154",'154 - CPSX'!$L$7="..."),AND(G66="632",'632 - CPSX'!$K$7="..."),AND(G66="641",'641 - CPSX'!$K$7="..."),AND(G66="642",'642 - CPSX'!$M$7="..."),AND(G66="242",'242 - CPSX'!$L$7="...")),"...",MONTH(B66)),"")</f>
        <v>1</v>
      </c>
      <c r="B66" s="10">
        <v>42020</v>
      </c>
      <c r="C66" s="11" t="s">
        <v>246</v>
      </c>
      <c r="D66" s="10">
        <v>42020</v>
      </c>
      <c r="E66" s="8" t="s">
        <v>192</v>
      </c>
      <c r="F66" s="5">
        <v>337208</v>
      </c>
      <c r="G66" s="17" t="s">
        <v>166</v>
      </c>
      <c r="H66" s="7" t="s">
        <v>74</v>
      </c>
      <c r="I66" s="5" t="str">
        <f>IF(AND(G66="154",'154 - CPSX'!$L$7=TH!A66),"154",IF(AND(G66="632",'632 - CPSX'!$K$7=TH!A66),"632",IF(AND(G66="641",'641 - CPSX'!$K$7=TH!A66),"641",IF(AND(G66="642",'642 - CPSX'!$M$7=TH!A66),"642",IF(AND(G66="242",'242 - CPSX'!$L$7=TH!A66),"242","")))))</f>
        <v>642</v>
      </c>
    </row>
    <row r="67" spans="1:9">
      <c r="A67" s="6">
        <f>IF(B67&lt;&gt;"",IF(OR(AND(G67="154",'154 - CPSX'!$L$7="..."),AND(G67="632",'632 - CPSX'!$K$7="..."),AND(G67="641",'641 - CPSX'!$K$7="..."),AND(G67="642",'642 - CPSX'!$M$7="..."),AND(G67="242",'242 - CPSX'!$L$7="...")),"...",MONTH(B67)),"")</f>
        <v>1</v>
      </c>
      <c r="B67" s="10">
        <v>42021</v>
      </c>
      <c r="C67" s="11" t="s">
        <v>221</v>
      </c>
      <c r="D67" s="10">
        <v>42021</v>
      </c>
      <c r="E67" s="8" t="s">
        <v>156</v>
      </c>
      <c r="F67" s="5">
        <v>250000</v>
      </c>
      <c r="G67" s="17" t="s">
        <v>143</v>
      </c>
      <c r="H67" s="7" t="s">
        <v>74</v>
      </c>
      <c r="I67" s="5" t="str">
        <f>IF(AND(G67="154",'154 - CPSX'!$L$7=TH!A67),"154",IF(AND(G67="632",'632 - CPSX'!$K$7=TH!A67),"632",IF(AND(G67="641",'641 - CPSX'!$K$7=TH!A67),"641",IF(AND(G67="642",'642 - CPSX'!$M$7=TH!A67),"642",IF(AND(G67="242",'242 - CPSX'!$L$7=TH!A67),"242","")))))</f>
        <v>641</v>
      </c>
    </row>
    <row r="68" spans="1:9">
      <c r="A68" s="6">
        <f>IF(B68&lt;&gt;"",IF(OR(AND(G68="154",'154 - CPSX'!$L$7="..."),AND(G68="632",'632 - CPSX'!$K$7="..."),AND(G68="641",'641 - CPSX'!$K$7="..."),AND(G68="642",'642 - CPSX'!$M$7="..."),AND(G68="242",'242 - CPSX'!$L$7="...")),"...",MONTH(B68)),"")</f>
        <v>1</v>
      </c>
      <c r="B68" s="10">
        <v>42021</v>
      </c>
      <c r="C68" s="11" t="s">
        <v>247</v>
      </c>
      <c r="D68" s="10">
        <v>42020</v>
      </c>
      <c r="E68" s="8" t="s">
        <v>157</v>
      </c>
      <c r="F68" s="5">
        <v>231818</v>
      </c>
      <c r="G68" s="17" t="s">
        <v>143</v>
      </c>
      <c r="H68" s="7" t="s">
        <v>74</v>
      </c>
      <c r="I68" s="5" t="str">
        <f>IF(AND(G68="154",'154 - CPSX'!$L$7=TH!A68),"154",IF(AND(G68="632",'632 - CPSX'!$K$7=TH!A68),"632",IF(AND(G68="641",'641 - CPSX'!$K$7=TH!A68),"641",IF(AND(G68="642",'642 - CPSX'!$M$7=TH!A68),"642",IF(AND(G68="242",'242 - CPSX'!$L$7=TH!A68),"242","")))))</f>
        <v>641</v>
      </c>
    </row>
    <row r="69" spans="1:9">
      <c r="A69" s="6">
        <f>IF(B69&lt;&gt;"",IF(OR(AND(G69="154",'154 - CPSX'!$L$7="..."),AND(G69="632",'632 - CPSX'!$K$7="..."),AND(G69="641",'641 - CPSX'!$K$7="..."),AND(G69="642",'642 - CPSX'!$M$7="..."),AND(G69="242",'242 - CPSX'!$L$7="...")),"...",MONTH(B69)),"")</f>
        <v>1</v>
      </c>
      <c r="B69" s="10">
        <v>42021</v>
      </c>
      <c r="C69" s="11" t="s">
        <v>248</v>
      </c>
      <c r="D69" s="10">
        <v>42021</v>
      </c>
      <c r="E69" s="8" t="s">
        <v>150</v>
      </c>
      <c r="F69" s="5">
        <v>11200000</v>
      </c>
      <c r="G69" s="17" t="s">
        <v>143</v>
      </c>
      <c r="H69" s="7" t="s">
        <v>74</v>
      </c>
      <c r="I69" s="5" t="str">
        <f>IF(AND(G69="154",'154 - CPSX'!$L$7=TH!A69),"154",IF(AND(G69="632",'632 - CPSX'!$K$7=TH!A69),"632",IF(AND(G69="641",'641 - CPSX'!$K$7=TH!A69),"641",IF(AND(G69="642",'642 - CPSX'!$M$7=TH!A69),"642",IF(AND(G69="242",'242 - CPSX'!$L$7=TH!A69),"242","")))))</f>
        <v>641</v>
      </c>
    </row>
    <row r="70" spans="1:9">
      <c r="A70" s="6">
        <f>IF(B70&lt;&gt;"",IF(OR(AND(G70="154",'154 - CPSX'!$L$7="..."),AND(G70="632",'632 - CPSX'!$K$7="..."),AND(G70="641",'641 - CPSX'!$K$7="..."),AND(G70="642",'642 - CPSX'!$M$7="..."),AND(G70="242",'242 - CPSX'!$L$7="...")),"...",MONTH(B70)),"")</f>
        <v>1</v>
      </c>
      <c r="B70" s="10">
        <v>42023</v>
      </c>
      <c r="C70" s="11" t="s">
        <v>213</v>
      </c>
      <c r="D70" s="10">
        <v>42023</v>
      </c>
      <c r="E70" s="8" t="s">
        <v>73</v>
      </c>
      <c r="F70" s="5">
        <v>786145</v>
      </c>
      <c r="G70" s="17" t="s">
        <v>34</v>
      </c>
      <c r="H70" s="7" t="s">
        <v>74</v>
      </c>
      <c r="I70" s="5" t="str">
        <f>IF(AND(G70="154",'154 - CPSX'!$L$7=TH!A70),"154",IF(AND(G70="632",'632 - CPSX'!$K$7=TH!A70),"632",IF(AND(G70="641",'641 - CPSX'!$K$7=TH!A70),"641",IF(AND(G70="642",'642 - CPSX'!$M$7=TH!A70),"642",IF(AND(G70="242",'242 - CPSX'!$L$7=TH!A70),"242","")))))</f>
        <v>154</v>
      </c>
    </row>
    <row r="71" spans="1:9">
      <c r="A71" s="6">
        <f>IF(B71&lt;&gt;"",IF(OR(AND(G71="154",'154 - CPSX'!$L$7="..."),AND(G71="632",'632 - CPSX'!$K$7="..."),AND(G71="641",'641 - CPSX'!$K$7="..."),AND(G71="642",'642 - CPSX'!$M$7="..."),AND(G71="242",'242 - CPSX'!$L$7="...")),"...",MONTH(B71)),"")</f>
        <v>1</v>
      </c>
      <c r="B71" s="10">
        <v>42023</v>
      </c>
      <c r="C71" s="11" t="s">
        <v>213</v>
      </c>
      <c r="D71" s="10">
        <v>42023</v>
      </c>
      <c r="E71" s="8" t="s">
        <v>190</v>
      </c>
      <c r="F71" s="5">
        <v>1668336</v>
      </c>
      <c r="G71" s="17" t="s">
        <v>166</v>
      </c>
      <c r="H71" s="7" t="s">
        <v>74</v>
      </c>
      <c r="I71" s="5" t="str">
        <f>IF(AND(G71="154",'154 - CPSX'!$L$7=TH!A71),"154",IF(AND(G71="632",'632 - CPSX'!$K$7=TH!A71),"632",IF(AND(G71="641",'641 - CPSX'!$K$7=TH!A71),"641",IF(AND(G71="642",'642 - CPSX'!$M$7=TH!A71),"642",IF(AND(G71="242",'242 - CPSX'!$L$7=TH!A71),"242","")))))</f>
        <v>642</v>
      </c>
    </row>
    <row r="72" spans="1:9">
      <c r="A72" s="6">
        <f>IF(B72&lt;&gt;"",IF(OR(AND(G72="154",'154 - CPSX'!$L$7="..."),AND(G72="632",'632 - CPSX'!$K$7="..."),AND(G72="641",'641 - CPSX'!$K$7="..."),AND(G72="642",'642 - CPSX'!$M$7="..."),AND(G72="242",'242 - CPSX'!$L$7="...")),"...",MONTH(B72)),"")</f>
        <v>1</v>
      </c>
      <c r="B72" s="10">
        <v>42025</v>
      </c>
      <c r="C72" s="11" t="s">
        <v>214</v>
      </c>
      <c r="D72" s="10">
        <v>42025</v>
      </c>
      <c r="E72" s="8" t="s">
        <v>73</v>
      </c>
      <c r="F72" s="5">
        <v>753636</v>
      </c>
      <c r="G72" s="17" t="s">
        <v>34</v>
      </c>
      <c r="H72" s="7" t="s">
        <v>74</v>
      </c>
      <c r="I72" s="5" t="str">
        <f>IF(AND(G72="154",'154 - CPSX'!$L$7=TH!A72),"154",IF(AND(G72="632",'632 - CPSX'!$K$7=TH!A72),"632",IF(AND(G72="641",'641 - CPSX'!$K$7=TH!A72),"641",IF(AND(G72="642",'642 - CPSX'!$M$7=TH!A72),"642",IF(AND(G72="242",'242 - CPSX'!$L$7=TH!A72),"242","")))))</f>
        <v>154</v>
      </c>
    </row>
    <row r="73" spans="1:9">
      <c r="A73" s="6">
        <f>IF(B73&lt;&gt;"",IF(OR(AND(G73="154",'154 - CPSX'!$L$7="..."),AND(G73="632",'632 - CPSX'!$K$7="..."),AND(G73="641",'641 - CPSX'!$K$7="..."),AND(G73="642",'642 - CPSX'!$M$7="..."),AND(G73="242",'242 - CPSX'!$L$7="...")),"...",MONTH(B73)),"")</f>
        <v>1</v>
      </c>
      <c r="B73" s="10">
        <v>42025</v>
      </c>
      <c r="C73" s="11" t="s">
        <v>214</v>
      </c>
      <c r="D73" s="10">
        <v>42025</v>
      </c>
      <c r="E73" s="8" t="s">
        <v>190</v>
      </c>
      <c r="F73" s="5">
        <v>79864</v>
      </c>
      <c r="G73" s="17" t="s">
        <v>166</v>
      </c>
      <c r="H73" s="7" t="s">
        <v>74</v>
      </c>
      <c r="I73" s="5" t="str">
        <f>IF(AND(G73="154",'154 - CPSX'!$L$7=TH!A73),"154",IF(AND(G73="632",'632 - CPSX'!$K$7=TH!A73),"632",IF(AND(G73="641",'641 - CPSX'!$K$7=TH!A73),"641",IF(AND(G73="642",'642 - CPSX'!$M$7=TH!A73),"642",IF(AND(G73="242",'242 - CPSX'!$L$7=TH!A73),"242","")))))</f>
        <v>642</v>
      </c>
    </row>
    <row r="74" spans="1:9">
      <c r="A74" s="6">
        <f>IF(B74&lt;&gt;"",IF(OR(AND(G74="154",'154 - CPSX'!$L$7="..."),AND(G74="632",'632 - CPSX'!$K$7="..."),AND(G74="641",'641 - CPSX'!$K$7="..."),AND(G74="642",'642 - CPSX'!$M$7="..."),AND(G74="242",'242 - CPSX'!$L$7="...")),"...",MONTH(B74)),"")</f>
        <v>1</v>
      </c>
      <c r="B74" s="10">
        <v>42027</v>
      </c>
      <c r="C74" s="11" t="s">
        <v>249</v>
      </c>
      <c r="D74" s="10">
        <v>42027</v>
      </c>
      <c r="E74" s="8" t="s">
        <v>192</v>
      </c>
      <c r="F74" s="5">
        <v>337208</v>
      </c>
      <c r="G74" s="17" t="s">
        <v>166</v>
      </c>
      <c r="H74" s="7" t="s">
        <v>74</v>
      </c>
      <c r="I74" s="5" t="str">
        <f>IF(AND(G74="154",'154 - CPSX'!$L$7=TH!A74),"154",IF(AND(G74="632",'632 - CPSX'!$K$7=TH!A74),"632",IF(AND(G74="641",'641 - CPSX'!$K$7=TH!A74),"641",IF(AND(G74="642",'642 - CPSX'!$M$7=TH!A74),"642",IF(AND(G74="242",'242 - CPSX'!$L$7=TH!A74),"242","")))))</f>
        <v>642</v>
      </c>
    </row>
    <row r="75" spans="1:9">
      <c r="A75" s="6">
        <f>IF(B75&lt;&gt;"",IF(OR(AND(G75="154",'154 - CPSX'!$L$7="..."),AND(G75="632",'632 - CPSX'!$K$7="..."),AND(G75="641",'641 - CPSX'!$K$7="..."),AND(G75="642",'642 - CPSX'!$M$7="..."),AND(G75="242",'242 - CPSX'!$L$7="...")),"...",MONTH(B75)),"")</f>
        <v>1</v>
      </c>
      <c r="B75" s="10">
        <v>42030</v>
      </c>
      <c r="C75" s="11" t="s">
        <v>215</v>
      </c>
      <c r="D75" s="10">
        <v>42030</v>
      </c>
      <c r="E75" s="8" t="s">
        <v>73</v>
      </c>
      <c r="F75" s="5">
        <v>855036</v>
      </c>
      <c r="G75" s="17" t="s">
        <v>34</v>
      </c>
      <c r="H75" s="7" t="s">
        <v>74</v>
      </c>
      <c r="I75" s="5" t="str">
        <f>IF(AND(G75="154",'154 - CPSX'!$L$7=TH!A75),"154",IF(AND(G75="632",'632 - CPSX'!$K$7=TH!A75),"632",IF(AND(G75="641",'641 - CPSX'!$K$7=TH!A75),"641",IF(AND(G75="642",'642 - CPSX'!$M$7=TH!A75),"642",IF(AND(G75="242",'242 - CPSX'!$L$7=TH!A75),"242","")))))</f>
        <v>154</v>
      </c>
    </row>
    <row r="76" spans="1:9">
      <c r="A76" s="6">
        <f>IF(B76&lt;&gt;"",IF(OR(AND(G76="154",'154 - CPSX'!$L$7="..."),AND(G76="632",'632 - CPSX'!$K$7="..."),AND(G76="641",'641 - CPSX'!$K$7="..."),AND(G76="642",'642 - CPSX'!$M$7="..."),AND(G76="242",'242 - CPSX'!$L$7="...")),"...",MONTH(B76)),"")</f>
        <v>1</v>
      </c>
      <c r="B76" s="10">
        <v>42030</v>
      </c>
      <c r="C76" s="11" t="s">
        <v>215</v>
      </c>
      <c r="D76" s="10">
        <v>42030</v>
      </c>
      <c r="E76" s="8" t="s">
        <v>190</v>
      </c>
      <c r="F76" s="5">
        <v>621218</v>
      </c>
      <c r="G76" s="17" t="s">
        <v>166</v>
      </c>
      <c r="H76" s="7" t="s">
        <v>74</v>
      </c>
      <c r="I76" s="5" t="str">
        <f>IF(AND(G76="154",'154 - CPSX'!$L$7=TH!A76),"154",IF(AND(G76="632",'632 - CPSX'!$K$7=TH!A76),"632",IF(AND(G76="641",'641 - CPSX'!$K$7=TH!A76),"641",IF(AND(G76="642",'642 - CPSX'!$M$7=TH!A76),"642",IF(AND(G76="242",'242 - CPSX'!$L$7=TH!A76),"242","")))))</f>
        <v>642</v>
      </c>
    </row>
    <row r="77" spans="1:9">
      <c r="A77" s="6">
        <f>IF(B77&lt;&gt;"",IF(OR(AND(G77="154",'154 - CPSX'!$L$7="..."),AND(G77="632",'632 - CPSX'!$K$7="..."),AND(G77="641",'641 - CPSX'!$K$7="..."),AND(G77="642",'642 - CPSX'!$M$7="..."),AND(G77="242",'242 - CPSX'!$L$7="...")),"...",MONTH(B77)),"")</f>
        <v>1</v>
      </c>
      <c r="B77" s="10">
        <v>42031</v>
      </c>
      <c r="C77" s="11" t="s">
        <v>250</v>
      </c>
      <c r="D77" s="10">
        <v>42031</v>
      </c>
      <c r="E77" s="8" t="s">
        <v>193</v>
      </c>
      <c r="F77" s="5">
        <v>14400000</v>
      </c>
      <c r="G77" s="17" t="s">
        <v>166</v>
      </c>
      <c r="H77" s="7" t="s">
        <v>74</v>
      </c>
      <c r="I77" s="5" t="str">
        <f>IF(AND(G77="154",'154 - CPSX'!$L$7=TH!A77),"154",IF(AND(G77="632",'632 - CPSX'!$K$7=TH!A77),"632",IF(AND(G77="641",'641 - CPSX'!$K$7=TH!A77),"641",IF(AND(G77="642",'642 - CPSX'!$M$7=TH!A77),"642",IF(AND(G77="242",'242 - CPSX'!$L$7=TH!A77),"242","")))))</f>
        <v>642</v>
      </c>
    </row>
    <row r="78" spans="1:9">
      <c r="A78" s="6">
        <f>IF(B78&lt;&gt;"",IF(OR(AND(G78="154",'154 - CPSX'!$L$7="..."),AND(G78="632",'632 - CPSX'!$K$7="..."),AND(G78="641",'641 - CPSX'!$K$7="..."),AND(G78="642",'642 - CPSX'!$M$7="..."),AND(G78="242",'242 - CPSX'!$L$7="...")),"...",MONTH(B78)),"")</f>
        <v>1</v>
      </c>
      <c r="B78" s="10">
        <v>42032</v>
      </c>
      <c r="C78" s="11" t="s">
        <v>251</v>
      </c>
      <c r="D78" s="10">
        <v>42032</v>
      </c>
      <c r="E78" s="8" t="s">
        <v>190</v>
      </c>
      <c r="F78" s="5">
        <v>754336</v>
      </c>
      <c r="G78" s="17" t="s">
        <v>166</v>
      </c>
      <c r="H78" s="7" t="s">
        <v>74</v>
      </c>
      <c r="I78" s="5" t="str">
        <f>IF(AND(G78="154",'154 - CPSX'!$L$7=TH!A78),"154",IF(AND(G78="632",'632 - CPSX'!$K$7=TH!A78),"632",IF(AND(G78="641",'641 - CPSX'!$K$7=TH!A78),"641",IF(AND(G78="642",'642 - CPSX'!$M$7=TH!A78),"642",IF(AND(G78="242",'242 - CPSX'!$L$7=TH!A78),"242","")))))</f>
        <v>642</v>
      </c>
    </row>
    <row r="79" spans="1:9">
      <c r="A79" s="6">
        <f>IF(B79&lt;&gt;"",IF(OR(AND(G79="154",'154 - CPSX'!$L$7="..."),AND(G79="632",'632 - CPSX'!$K$7="..."),AND(G79="641",'641 - CPSX'!$K$7="..."),AND(G79="642",'642 - CPSX'!$M$7="..."),AND(G79="242",'242 - CPSX'!$L$7="...")),"...",MONTH(B79)),"")</f>
        <v>1</v>
      </c>
      <c r="B79" s="10">
        <v>42034</v>
      </c>
      <c r="C79" s="11" t="s">
        <v>252</v>
      </c>
      <c r="D79" s="10">
        <v>42034</v>
      </c>
      <c r="E79" s="8" t="s">
        <v>158</v>
      </c>
      <c r="F79" s="5">
        <v>672727</v>
      </c>
      <c r="G79" s="17" t="s">
        <v>143</v>
      </c>
      <c r="H79" s="7" t="s">
        <v>74</v>
      </c>
      <c r="I79" s="5" t="str">
        <f>IF(AND(G79="154",'154 - CPSX'!$L$7=TH!A79),"154",IF(AND(G79="632",'632 - CPSX'!$K$7=TH!A79),"632",IF(AND(G79="641",'641 - CPSX'!$K$7=TH!A79),"641",IF(AND(G79="642",'642 - CPSX'!$M$7=TH!A79),"642",IF(AND(G79="242",'242 - CPSX'!$L$7=TH!A79),"242","")))))</f>
        <v>641</v>
      </c>
    </row>
    <row r="80" spans="1:9">
      <c r="A80" s="6">
        <f>IF(B80&lt;&gt;"",IF(OR(AND(G80="154",'154 - CPSX'!$L$7="..."),AND(G80="632",'632 - CPSX'!$K$7="..."),AND(G80="641",'641 - CPSX'!$K$7="..."),AND(G80="642",'642 - CPSX'!$M$7="..."),AND(G80="242",'242 - CPSX'!$L$7="...")),"...",MONTH(B80)),"")</f>
        <v>1</v>
      </c>
      <c r="B80" s="10">
        <v>42034</v>
      </c>
      <c r="C80" s="11" t="s">
        <v>253</v>
      </c>
      <c r="D80" s="10">
        <v>42034</v>
      </c>
      <c r="E80" s="8" t="s">
        <v>190</v>
      </c>
      <c r="F80" s="5">
        <v>828291</v>
      </c>
      <c r="G80" s="17" t="s">
        <v>166</v>
      </c>
      <c r="H80" s="7" t="s">
        <v>74</v>
      </c>
      <c r="I80" s="5" t="str">
        <f>IF(AND(G80="154",'154 - CPSX'!$L$7=TH!A80),"154",IF(AND(G80="632",'632 - CPSX'!$K$7=TH!A80),"632",IF(AND(G80="641",'641 - CPSX'!$K$7=TH!A80),"641",IF(AND(G80="642",'642 - CPSX'!$M$7=TH!A80),"642",IF(AND(G80="242",'242 - CPSX'!$L$7=TH!A80),"242","")))))</f>
        <v>642</v>
      </c>
    </row>
    <row r="81" spans="1:9">
      <c r="A81" s="6">
        <f>IF(B81&lt;&gt;"",IF(OR(AND(G81="154",'154 - CPSX'!$L$7="..."),AND(G81="632",'632 - CPSX'!$K$7="..."),AND(G81="641",'641 - CPSX'!$K$7="..."),AND(G81="642",'642 - CPSX'!$M$7="..."),AND(G81="242",'242 - CPSX'!$L$7="...")),"...",MONTH(B81)),"")</f>
        <v>1</v>
      </c>
      <c r="B81" s="10">
        <v>42035</v>
      </c>
      <c r="C81" s="11" t="s">
        <v>216</v>
      </c>
      <c r="D81" s="10">
        <v>42035</v>
      </c>
      <c r="E81" s="8" t="s">
        <v>73</v>
      </c>
      <c r="F81" s="5">
        <v>1209600</v>
      </c>
      <c r="G81" s="17" t="s">
        <v>34</v>
      </c>
      <c r="H81" s="7" t="s">
        <v>74</v>
      </c>
      <c r="I81" s="5" t="str">
        <f>IF(AND(G81="154",'154 - CPSX'!$L$7=TH!A81),"154",IF(AND(G81="632",'632 - CPSX'!$K$7=TH!A81),"632",IF(AND(G81="641",'641 - CPSX'!$K$7=TH!A81),"641",IF(AND(G81="642",'642 - CPSX'!$M$7=TH!A81),"642",IF(AND(G81="242",'242 - CPSX'!$L$7=TH!A81),"242","")))))</f>
        <v>154</v>
      </c>
    </row>
    <row r="82" spans="1:9">
      <c r="A82" s="6">
        <f>IF(B82&lt;&gt;"",IF(OR(AND(G82="154",'154 - CPSX'!$L$7="..."),AND(G82="632",'632 - CPSX'!$K$7="..."),AND(G82="641",'641 - CPSX'!$K$7="..."),AND(G82="642",'642 - CPSX'!$M$7="..."),AND(G82="242",'242 - CPSX'!$L$7="...")),"...",MONTH(B82)),"")</f>
        <v>1</v>
      </c>
      <c r="B82" s="10">
        <v>42035</v>
      </c>
      <c r="C82" s="11" t="s">
        <v>216</v>
      </c>
      <c r="D82" s="10">
        <v>42035</v>
      </c>
      <c r="E82" s="8" t="s">
        <v>190</v>
      </c>
      <c r="F82" s="5">
        <v>242173</v>
      </c>
      <c r="G82" s="17" t="s">
        <v>166</v>
      </c>
      <c r="H82" s="7" t="s">
        <v>74</v>
      </c>
      <c r="I82" s="5" t="str">
        <f>IF(AND(G82="154",'154 - CPSX'!$L$7=TH!A82),"154",IF(AND(G82="632",'632 - CPSX'!$K$7=TH!A82),"632",IF(AND(G82="641",'641 - CPSX'!$K$7=TH!A82),"641",IF(AND(G82="642",'642 - CPSX'!$M$7=TH!A82),"642",IF(AND(G82="242",'242 - CPSX'!$L$7=TH!A82),"242","")))))</f>
        <v>642</v>
      </c>
    </row>
    <row r="83" spans="1:9">
      <c r="A83" s="6">
        <f>IF(B83&lt;&gt;"",IF(OR(AND(G83="154",'154 - CPSX'!$L$7="..."),AND(G83="632",'632 - CPSX'!$K$7="..."),AND(G83="641",'641 - CPSX'!$K$7="..."),AND(G83="642",'642 - CPSX'!$M$7="..."),AND(G83="242",'242 - CPSX'!$L$7="...")),"...",MONTH(B83)),"")</f>
        <v>1</v>
      </c>
      <c r="B83" s="10">
        <v>42006</v>
      </c>
      <c r="C83" s="11" t="s">
        <v>75</v>
      </c>
      <c r="D83" s="10">
        <v>42006</v>
      </c>
      <c r="E83" s="8" t="s">
        <v>32</v>
      </c>
      <c r="F83" s="5">
        <v>255780000</v>
      </c>
      <c r="G83" s="17" t="s">
        <v>34</v>
      </c>
      <c r="H83" s="7" t="s">
        <v>53</v>
      </c>
      <c r="I83" s="5" t="str">
        <f>IF(AND(G83="154",'154 - CPSX'!$L$7=TH!A83),"154",IF(AND(G83="632",'632 - CPSX'!$K$7=TH!A83),"632",IF(AND(G83="641",'641 - CPSX'!$K$7=TH!A83),"641",IF(AND(G83="642",'642 - CPSX'!$M$7=TH!A83),"642",IF(AND(G83="242",'242 - CPSX'!$L$7=TH!A83),"242","")))))</f>
        <v>154</v>
      </c>
    </row>
    <row r="84" spans="1:9">
      <c r="A84" s="6">
        <f>IF(B84&lt;&gt;"",IF(OR(AND(G84="154",'154 - CPSX'!$L$7="..."),AND(G84="632",'632 - CPSX'!$K$7="..."),AND(G84="641",'641 - CPSX'!$K$7="..."),AND(G84="642",'642 - CPSX'!$M$7="..."),AND(G84="242",'242 - CPSX'!$L$7="...")),"...",MONTH(B84)),"")</f>
        <v>1</v>
      </c>
      <c r="B84" s="10">
        <v>42008</v>
      </c>
      <c r="C84" s="11" t="s">
        <v>76</v>
      </c>
      <c r="D84" s="10">
        <v>42008</v>
      </c>
      <c r="E84" s="8" t="s">
        <v>32</v>
      </c>
      <c r="F84" s="5">
        <v>178500000</v>
      </c>
      <c r="G84" s="17" t="s">
        <v>34</v>
      </c>
      <c r="H84" s="7" t="s">
        <v>53</v>
      </c>
      <c r="I84" s="5" t="str">
        <f>IF(AND(G84="154",'154 - CPSX'!$L$7=TH!A84),"154",IF(AND(G84="632",'632 - CPSX'!$K$7=TH!A84),"632",IF(AND(G84="641",'641 - CPSX'!$K$7=TH!A84),"641",IF(AND(G84="642",'642 - CPSX'!$M$7=TH!A84),"642",IF(AND(G84="242",'242 - CPSX'!$L$7=TH!A84),"242","")))))</f>
        <v>154</v>
      </c>
    </row>
    <row r="85" spans="1:9">
      <c r="A85" s="6">
        <f>IF(B85&lt;&gt;"",IF(OR(AND(G85="154",'154 - CPSX'!$L$7="..."),AND(G85="632",'632 - CPSX'!$K$7="..."),AND(G85="641",'641 - CPSX'!$K$7="..."),AND(G85="642",'642 - CPSX'!$M$7="..."),AND(G85="242",'242 - CPSX'!$L$7="...")),"...",MONTH(B85)),"")</f>
        <v>1</v>
      </c>
      <c r="B85" s="10">
        <v>42011</v>
      </c>
      <c r="C85" s="11" t="s">
        <v>77</v>
      </c>
      <c r="D85" s="10">
        <v>42011</v>
      </c>
      <c r="E85" s="8" t="s">
        <v>32</v>
      </c>
      <c r="F85" s="5">
        <v>176280000</v>
      </c>
      <c r="G85" s="17" t="s">
        <v>34</v>
      </c>
      <c r="H85" s="7" t="s">
        <v>53</v>
      </c>
      <c r="I85" s="5" t="str">
        <f>IF(AND(G85="154",'154 - CPSX'!$L$7=TH!A85),"154",IF(AND(G85="632",'632 - CPSX'!$K$7=TH!A85),"632",IF(AND(G85="641",'641 - CPSX'!$K$7=TH!A85),"641",IF(AND(G85="642",'642 - CPSX'!$M$7=TH!A85),"642",IF(AND(G85="242",'242 - CPSX'!$L$7=TH!A85),"242","")))))</f>
        <v>154</v>
      </c>
    </row>
    <row r="86" spans="1:9">
      <c r="A86" s="6">
        <f>IF(B86&lt;&gt;"",IF(OR(AND(G86="154",'154 - CPSX'!$L$7="..."),AND(G86="632",'632 - CPSX'!$K$7="..."),AND(G86="641",'641 - CPSX'!$K$7="..."),AND(G86="642",'642 - CPSX'!$M$7="..."),AND(G86="242",'242 - CPSX'!$L$7="...")),"...",MONTH(B86)),"")</f>
        <v>1</v>
      </c>
      <c r="B86" s="10">
        <v>42012</v>
      </c>
      <c r="C86" s="11" t="s">
        <v>78</v>
      </c>
      <c r="D86" s="10">
        <v>42012</v>
      </c>
      <c r="E86" s="8" t="s">
        <v>31</v>
      </c>
      <c r="F86" s="5">
        <v>606346000</v>
      </c>
      <c r="G86" s="17" t="s">
        <v>34</v>
      </c>
      <c r="H86" s="7" t="s">
        <v>53</v>
      </c>
      <c r="I86" s="5" t="str">
        <f>IF(AND(G86="154",'154 - CPSX'!$L$7=TH!A86),"154",IF(AND(G86="632",'632 - CPSX'!$K$7=TH!A86),"632",IF(AND(G86="641",'641 - CPSX'!$K$7=TH!A86),"641",IF(AND(G86="642",'642 - CPSX'!$M$7=TH!A86),"642",IF(AND(G86="242",'242 - CPSX'!$L$7=TH!A86),"242","")))))</f>
        <v>154</v>
      </c>
    </row>
    <row r="87" spans="1:9">
      <c r="A87" s="6">
        <f>IF(B87&lt;&gt;"",IF(OR(AND(G87="154",'154 - CPSX'!$L$7="..."),AND(G87="632",'632 - CPSX'!$K$7="..."),AND(G87="641",'641 - CPSX'!$K$7="..."),AND(G87="642",'642 - CPSX'!$M$7="..."),AND(G87="242",'242 - CPSX'!$L$7="...")),"...",MONTH(B87)),"")</f>
        <v>1</v>
      </c>
      <c r="B87" s="10">
        <v>42015</v>
      </c>
      <c r="C87" s="11" t="s">
        <v>79</v>
      </c>
      <c r="D87" s="10">
        <v>42015</v>
      </c>
      <c r="E87" s="8" t="s">
        <v>54</v>
      </c>
      <c r="F87" s="5">
        <v>632608000</v>
      </c>
      <c r="G87" s="17" t="s">
        <v>34</v>
      </c>
      <c r="H87" s="7" t="s">
        <v>53</v>
      </c>
      <c r="I87" s="5" t="str">
        <f>IF(AND(G87="154",'154 - CPSX'!$L$7=TH!A87),"154",IF(AND(G87="632",'632 - CPSX'!$K$7=TH!A87),"632",IF(AND(G87="641",'641 - CPSX'!$K$7=TH!A87),"641",IF(AND(G87="642",'642 - CPSX'!$M$7=TH!A87),"642",IF(AND(G87="242",'242 - CPSX'!$L$7=TH!A87),"242","")))))</f>
        <v>154</v>
      </c>
    </row>
    <row r="88" spans="1:9">
      <c r="A88" s="6">
        <f>IF(B88&lt;&gt;"",IF(OR(AND(G88="154",'154 - CPSX'!$L$7="..."),AND(G88="632",'632 - CPSX'!$K$7="..."),AND(G88="641",'641 - CPSX'!$K$7="..."),AND(G88="642",'642 - CPSX'!$M$7="..."),AND(G88="242",'242 - CPSX'!$L$7="...")),"...",MONTH(B88)),"")</f>
        <v>1</v>
      </c>
      <c r="B88" s="10">
        <v>42019</v>
      </c>
      <c r="C88" s="11" t="s">
        <v>80</v>
      </c>
      <c r="D88" s="10">
        <v>42019</v>
      </c>
      <c r="E88" s="8" t="s">
        <v>31</v>
      </c>
      <c r="F88" s="5">
        <v>611078000</v>
      </c>
      <c r="G88" s="17" t="s">
        <v>34</v>
      </c>
      <c r="H88" s="7" t="s">
        <v>53</v>
      </c>
      <c r="I88" s="5" t="str">
        <f>IF(AND(G88="154",'154 - CPSX'!$L$7=TH!A88),"154",IF(AND(G88="632",'632 - CPSX'!$K$7=TH!A88),"632",IF(AND(G88="641",'641 - CPSX'!$K$7=TH!A88),"641",IF(AND(G88="642",'642 - CPSX'!$M$7=TH!A88),"642",IF(AND(G88="242",'242 - CPSX'!$L$7=TH!A88),"242","")))))</f>
        <v>154</v>
      </c>
    </row>
    <row r="89" spans="1:9">
      <c r="A89" s="6">
        <f>IF(B89&lt;&gt;"",IF(OR(AND(G89="154",'154 - CPSX'!$L$7="..."),AND(G89="632",'632 - CPSX'!$K$7="..."),AND(G89="641",'641 - CPSX'!$K$7="..."),AND(G89="642",'642 - CPSX'!$M$7="..."),AND(G89="242",'242 - CPSX'!$L$7="...")),"...",MONTH(B89)),"")</f>
        <v>1</v>
      </c>
      <c r="B89" s="10">
        <v>42020</v>
      </c>
      <c r="C89" s="11" t="s">
        <v>81</v>
      </c>
      <c r="D89" s="10">
        <v>42020</v>
      </c>
      <c r="E89" s="8" t="s">
        <v>54</v>
      </c>
      <c r="F89" s="5">
        <v>632952500</v>
      </c>
      <c r="G89" s="17" t="s">
        <v>34</v>
      </c>
      <c r="H89" s="7" t="s">
        <v>53</v>
      </c>
      <c r="I89" s="5" t="str">
        <f>IF(AND(G89="154",'154 - CPSX'!$L$7=TH!A89),"154",IF(AND(G89="632",'632 - CPSX'!$K$7=TH!A89),"632",IF(AND(G89="641",'641 - CPSX'!$K$7=TH!A89),"641",IF(AND(G89="642",'642 - CPSX'!$M$7=TH!A89),"642",IF(AND(G89="242",'242 - CPSX'!$L$7=TH!A89),"242","")))))</f>
        <v>154</v>
      </c>
    </row>
    <row r="90" spans="1:9">
      <c r="A90" s="6">
        <f>IF(B90&lt;&gt;"",IF(OR(AND(G90="154",'154 - CPSX'!$L$7="..."),AND(G90="632",'632 - CPSX'!$K$7="..."),AND(G90="641",'641 - CPSX'!$K$7="..."),AND(G90="642",'642 - CPSX'!$M$7="..."),AND(G90="242",'242 - CPSX'!$L$7="...")),"...",MONTH(B90)),"")</f>
        <v>1</v>
      </c>
      <c r="B90" s="10">
        <v>42021</v>
      </c>
      <c r="C90" s="11" t="s">
        <v>82</v>
      </c>
      <c r="D90" s="10">
        <v>42021</v>
      </c>
      <c r="E90" s="8" t="s">
        <v>54</v>
      </c>
      <c r="F90" s="5">
        <v>620630000</v>
      </c>
      <c r="G90" s="17" t="s">
        <v>34</v>
      </c>
      <c r="H90" s="7" t="s">
        <v>53</v>
      </c>
      <c r="I90" s="5" t="str">
        <f>IF(AND(G90="154",'154 - CPSX'!$L$7=TH!A90),"154",IF(AND(G90="632",'632 - CPSX'!$K$7=TH!A90),"632",IF(AND(G90="641",'641 - CPSX'!$K$7=TH!A90),"641",IF(AND(G90="642",'642 - CPSX'!$M$7=TH!A90),"642",IF(AND(G90="242",'242 - CPSX'!$L$7=TH!A90),"242","")))))</f>
        <v>154</v>
      </c>
    </row>
    <row r="91" spans="1:9">
      <c r="A91" s="6">
        <f>IF(B91&lt;&gt;"",IF(OR(AND(G91="154",'154 - CPSX'!$L$7="..."),AND(G91="632",'632 - CPSX'!$K$7="..."),AND(G91="641",'641 - CPSX'!$K$7="..."),AND(G91="642",'642 - CPSX'!$M$7="..."),AND(G91="242",'242 - CPSX'!$L$7="...")),"...",MONTH(B91)),"")</f>
        <v>1</v>
      </c>
      <c r="B91" s="10">
        <v>42025</v>
      </c>
      <c r="C91" s="6" t="s">
        <v>83</v>
      </c>
      <c r="D91" s="10">
        <v>42025</v>
      </c>
      <c r="E91" s="8" t="s">
        <v>31</v>
      </c>
      <c r="F91" s="5">
        <v>457158000</v>
      </c>
      <c r="G91" s="35" t="s">
        <v>34</v>
      </c>
      <c r="H91" s="33" t="s">
        <v>53</v>
      </c>
      <c r="I91" s="5" t="str">
        <f>IF(AND(G91="154",'154 - CPSX'!$L$7=TH!A91),"154",IF(AND(G91="632",'632 - CPSX'!$K$7=TH!A91),"632",IF(AND(G91="641",'641 - CPSX'!$K$7=TH!A91),"641",IF(AND(G91="642",'642 - CPSX'!$M$7=TH!A91),"642",IF(AND(G91="242",'242 - CPSX'!$L$7=TH!A91),"242","")))))</f>
        <v>154</v>
      </c>
    </row>
    <row r="92" spans="1:9">
      <c r="A92" s="6">
        <f>IF(B92&lt;&gt;"",IF(OR(AND(G92="154",'154 - CPSX'!$L$7="..."),AND(G92="632",'632 - CPSX'!$K$7="..."),AND(G92="641",'641 - CPSX'!$K$7="..."),AND(G92="642",'642 - CPSX'!$M$7="..."),AND(G92="242",'242 - CPSX'!$L$7="...")),"...",MONTH(B92)),"")</f>
        <v>1</v>
      </c>
      <c r="B92" s="10">
        <v>42025</v>
      </c>
      <c r="C92" s="6" t="s">
        <v>84</v>
      </c>
      <c r="D92" s="10">
        <v>42025</v>
      </c>
      <c r="E92" s="8" t="s">
        <v>54</v>
      </c>
      <c r="F92" s="5">
        <v>624843500</v>
      </c>
      <c r="G92" s="35" t="s">
        <v>34</v>
      </c>
      <c r="H92" s="33" t="s">
        <v>53</v>
      </c>
      <c r="I92" s="5" t="str">
        <f>IF(AND(G92="154",'154 - CPSX'!$L$7=TH!A92),"154",IF(AND(G92="632",'632 - CPSX'!$K$7=TH!A92),"632",IF(AND(G92="641",'641 - CPSX'!$K$7=TH!A92),"641",IF(AND(G92="642",'642 - CPSX'!$M$7=TH!A92),"642",IF(AND(G92="242",'242 - CPSX'!$L$7=TH!A92),"242","")))))</f>
        <v>154</v>
      </c>
    </row>
    <row r="93" spans="1:9">
      <c r="A93" s="6">
        <f>IF(B93&lt;&gt;"",IF(OR(AND(G93="154",'154 - CPSX'!$L$7="..."),AND(G93="632",'632 - CPSX'!$K$7="..."),AND(G93="641",'641 - CPSX'!$K$7="..."),AND(G93="642",'642 - CPSX'!$M$7="..."),AND(G93="242",'242 - CPSX'!$L$7="...")),"...",MONTH(B93)),"")</f>
        <v>1</v>
      </c>
      <c r="B93" s="10">
        <v>42028</v>
      </c>
      <c r="C93" s="6" t="s">
        <v>85</v>
      </c>
      <c r="D93" s="10">
        <v>42028</v>
      </c>
      <c r="E93" s="8" t="s">
        <v>54</v>
      </c>
      <c r="F93" s="5">
        <v>609341000</v>
      </c>
      <c r="G93" s="35" t="s">
        <v>34</v>
      </c>
      <c r="H93" s="33" t="s">
        <v>53</v>
      </c>
      <c r="I93" s="5" t="str">
        <f>IF(AND(G93="154",'154 - CPSX'!$L$7=TH!A93),"154",IF(AND(G93="632",'632 - CPSX'!$K$7=TH!A93),"632",IF(AND(G93="641",'641 - CPSX'!$K$7=TH!A93),"641",IF(AND(G93="642",'642 - CPSX'!$M$7=TH!A93),"642",IF(AND(G93="242",'242 - CPSX'!$L$7=TH!A93),"242","")))))</f>
        <v>154</v>
      </c>
    </row>
    <row r="94" spans="1:9">
      <c r="A94" s="6">
        <f>IF(B94&lt;&gt;"",IF(OR(AND(G94="154",'154 - CPSX'!$L$7="..."),AND(G94="632",'632 - CPSX'!$K$7="..."),AND(G94="641",'641 - CPSX'!$K$7="..."),AND(G94="642",'642 - CPSX'!$M$7="..."),AND(G94="242",'242 - CPSX'!$L$7="...")),"...",MONTH(B94)),"")</f>
        <v>1</v>
      </c>
      <c r="B94" s="10">
        <v>42029</v>
      </c>
      <c r="C94" s="6" t="s">
        <v>86</v>
      </c>
      <c r="D94" s="10">
        <v>42029</v>
      </c>
      <c r="E94" s="8" t="s">
        <v>31</v>
      </c>
      <c r="F94" s="5">
        <v>466518000</v>
      </c>
      <c r="G94" s="35" t="s">
        <v>34</v>
      </c>
      <c r="H94" s="33" t="s">
        <v>53</v>
      </c>
      <c r="I94" s="5" t="str">
        <f>IF(AND(G94="154",'154 - CPSX'!$L$7=TH!A94),"154",IF(AND(G94="632",'632 - CPSX'!$K$7=TH!A94),"632",IF(AND(G94="641",'641 - CPSX'!$K$7=TH!A94),"641",IF(AND(G94="642",'642 - CPSX'!$M$7=TH!A94),"642",IF(AND(G94="242",'242 - CPSX'!$L$7=TH!A94),"242","")))))</f>
        <v>154</v>
      </c>
    </row>
    <row r="95" spans="1:9">
      <c r="A95" s="6">
        <f>IF(B95&lt;&gt;"",IF(OR(AND(G95="154",'154 - CPSX'!$L$7="..."),AND(G95="632",'632 - CPSX'!$K$7="..."),AND(G95="641",'641 - CPSX'!$K$7="..."),AND(G95="642",'642 - CPSX'!$M$7="..."),AND(G95="242",'242 - CPSX'!$L$7="...")),"...",MONTH(B95)),"")</f>
        <v>1</v>
      </c>
      <c r="B95" s="10">
        <v>42006</v>
      </c>
      <c r="C95" s="6" t="s">
        <v>87</v>
      </c>
      <c r="D95" s="10">
        <v>42006</v>
      </c>
      <c r="E95" s="8" t="s">
        <v>15</v>
      </c>
      <c r="F95" s="5">
        <v>8182000</v>
      </c>
      <c r="G95" s="35" t="s">
        <v>34</v>
      </c>
      <c r="H95" s="33" t="s">
        <v>51</v>
      </c>
      <c r="I95" s="5" t="str">
        <f>IF(AND(G95="154",'154 - CPSX'!$L$7=TH!A95),"154",IF(AND(G95="632",'632 - CPSX'!$K$7=TH!A95),"632",IF(AND(G95="641",'641 - CPSX'!$K$7=TH!A95),"641",IF(AND(G95="642",'642 - CPSX'!$M$7=TH!A95),"642",IF(AND(G95="242",'242 - CPSX'!$L$7=TH!A95),"242","")))))</f>
        <v>154</v>
      </c>
    </row>
    <row r="96" spans="1:9">
      <c r="A96" s="6">
        <f>IF(B96&lt;&gt;"",IF(OR(AND(G96="154",'154 - CPSX'!$L$7="..."),AND(G96="632",'632 - CPSX'!$K$7="..."),AND(G96="641",'641 - CPSX'!$K$7="..."),AND(G96="642",'642 - CPSX'!$M$7="..."),AND(G96="242",'242 - CPSX'!$L$7="...")),"...",MONTH(B96)),"")</f>
        <v>1</v>
      </c>
      <c r="B96" s="10">
        <v>42006</v>
      </c>
      <c r="C96" s="11" t="s">
        <v>87</v>
      </c>
      <c r="D96" s="10">
        <v>42006</v>
      </c>
      <c r="E96" s="8" t="s">
        <v>22</v>
      </c>
      <c r="F96" s="5">
        <v>9348240</v>
      </c>
      <c r="G96" s="17" t="s">
        <v>34</v>
      </c>
      <c r="H96" s="7" t="s">
        <v>51</v>
      </c>
      <c r="I96" s="5" t="str">
        <f>IF(AND(G96="154",'154 - CPSX'!$L$7=TH!A96),"154",IF(AND(G96="632",'632 - CPSX'!$K$7=TH!A96),"632",IF(AND(G96="641",'641 - CPSX'!$K$7=TH!A96),"641",IF(AND(G96="642",'642 - CPSX'!$M$7=TH!A96),"642",IF(AND(G96="242",'242 - CPSX'!$L$7=TH!A96),"242","")))))</f>
        <v>154</v>
      </c>
    </row>
    <row r="97" spans="1:9">
      <c r="A97" s="6">
        <f>IF(B97&lt;&gt;"",IF(OR(AND(G97="154",'154 - CPSX'!$L$7="..."),AND(G97="632",'632 - CPSX'!$K$7="..."),AND(G97="641",'641 - CPSX'!$K$7="..."),AND(G97="642",'642 - CPSX'!$M$7="..."),AND(G97="242",'242 - CPSX'!$L$7="...")),"...",MONTH(B97)),"")</f>
        <v>1</v>
      </c>
      <c r="B97" s="10">
        <v>42006</v>
      </c>
      <c r="C97" s="11" t="s">
        <v>87</v>
      </c>
      <c r="D97" s="10">
        <v>42006</v>
      </c>
      <c r="E97" s="8" t="s">
        <v>16</v>
      </c>
      <c r="F97" s="5">
        <v>2333333</v>
      </c>
      <c r="G97" s="17" t="s">
        <v>34</v>
      </c>
      <c r="H97" s="7" t="s">
        <v>51</v>
      </c>
      <c r="I97" s="5" t="str">
        <f>IF(AND(G97="154",'154 - CPSX'!$L$7=TH!A97),"154",IF(AND(G97="632",'632 - CPSX'!$K$7=TH!A97),"632",IF(AND(G97="641",'641 - CPSX'!$K$7=TH!A97),"641",IF(AND(G97="642",'642 - CPSX'!$M$7=TH!A97),"642",IF(AND(G97="242",'242 - CPSX'!$L$7=TH!A97),"242","")))))</f>
        <v>154</v>
      </c>
    </row>
    <row r="98" spans="1:9">
      <c r="A98" s="6">
        <f>IF(B98&lt;&gt;"",IF(OR(AND(G98="154",'154 - CPSX'!$L$7="..."),AND(G98="632",'632 - CPSX'!$K$7="..."),AND(G98="641",'641 - CPSX'!$K$7="..."),AND(G98="642",'642 - CPSX'!$M$7="..."),AND(G98="242",'242 - CPSX'!$L$7="...")),"...",MONTH(B98)),"")</f>
        <v>1</v>
      </c>
      <c r="B98" s="10">
        <v>42006</v>
      </c>
      <c r="C98" s="11" t="s">
        <v>87</v>
      </c>
      <c r="D98" s="10">
        <v>42006</v>
      </c>
      <c r="E98" s="8" t="s">
        <v>30</v>
      </c>
      <c r="F98" s="5">
        <v>3542424</v>
      </c>
      <c r="G98" s="17" t="s">
        <v>34</v>
      </c>
      <c r="H98" s="7" t="s">
        <v>51</v>
      </c>
      <c r="I98" s="5" t="str">
        <f>IF(AND(G98="154",'154 - CPSX'!$L$7=TH!A98),"154",IF(AND(G98="632",'632 - CPSX'!$K$7=TH!A98),"632",IF(AND(G98="641",'641 - CPSX'!$K$7=TH!A98),"641",IF(AND(G98="642",'642 - CPSX'!$M$7=TH!A98),"642",IF(AND(G98="242",'242 - CPSX'!$L$7=TH!A98),"242","")))))</f>
        <v>154</v>
      </c>
    </row>
    <row r="99" spans="1:9">
      <c r="A99" s="6">
        <f>IF(B99&lt;&gt;"",IF(OR(AND(G99="154",'154 - CPSX'!$L$7="..."),AND(G99="632",'632 - CPSX'!$K$7="..."),AND(G99="641",'641 - CPSX'!$K$7="..."),AND(G99="642",'642 - CPSX'!$M$7="..."),AND(G99="242",'242 - CPSX'!$L$7="...")),"...",MONTH(B99)),"")</f>
        <v>1</v>
      </c>
      <c r="B99" s="10">
        <v>42006</v>
      </c>
      <c r="C99" s="11" t="s">
        <v>87</v>
      </c>
      <c r="D99" s="10">
        <v>42006</v>
      </c>
      <c r="E99" s="8" t="s">
        <v>17</v>
      </c>
      <c r="F99" s="5">
        <v>875000</v>
      </c>
      <c r="G99" s="17" t="s">
        <v>34</v>
      </c>
      <c r="H99" s="7" t="s">
        <v>51</v>
      </c>
      <c r="I99" s="5" t="str">
        <f>IF(AND(G99="154",'154 - CPSX'!$L$7=TH!A99),"154",IF(AND(G99="632",'632 - CPSX'!$K$7=TH!A99),"632",IF(AND(G99="641",'641 - CPSX'!$K$7=TH!A99),"641",IF(AND(G99="642",'642 - CPSX'!$M$7=TH!A99),"642",IF(AND(G99="242",'242 - CPSX'!$L$7=TH!A99),"242","")))))</f>
        <v>154</v>
      </c>
    </row>
    <row r="100" spans="1:9">
      <c r="A100" s="6">
        <f>IF(B100&lt;&gt;"",IF(OR(AND(G100="154",'154 - CPSX'!$L$7="..."),AND(G100="632",'632 - CPSX'!$K$7="..."),AND(G100="641",'641 - CPSX'!$K$7="..."),AND(G100="642",'642 - CPSX'!$M$7="..."),AND(G100="242",'242 - CPSX'!$L$7="...")),"...",MONTH(B100)),"")</f>
        <v>1</v>
      </c>
      <c r="B100" s="10">
        <v>42006</v>
      </c>
      <c r="C100" s="11" t="s">
        <v>88</v>
      </c>
      <c r="D100" s="10">
        <v>42006</v>
      </c>
      <c r="E100" s="8" t="s">
        <v>40</v>
      </c>
      <c r="F100" s="5">
        <v>1350000</v>
      </c>
      <c r="G100" s="17" t="s">
        <v>34</v>
      </c>
      <c r="H100" s="7" t="s">
        <v>51</v>
      </c>
      <c r="I100" s="5" t="str">
        <f>IF(AND(G100="154",'154 - CPSX'!$L$7=TH!A100),"154",IF(AND(G100="632",'632 - CPSX'!$K$7=TH!A100),"632",IF(AND(G100="641",'641 - CPSX'!$K$7=TH!A100),"641",IF(AND(G100="642",'642 - CPSX'!$M$7=TH!A100),"642",IF(AND(G100="242",'242 - CPSX'!$L$7=TH!A100),"242","")))))</f>
        <v>154</v>
      </c>
    </row>
    <row r="101" spans="1:9">
      <c r="A101" s="6">
        <f>IF(B101&lt;&gt;"",IF(OR(AND(G101="154",'154 - CPSX'!$L$7="..."),AND(G101="632",'632 - CPSX'!$K$7="..."),AND(G101="641",'641 - CPSX'!$K$7="..."),AND(G101="642",'642 - CPSX'!$M$7="..."),AND(G101="242",'242 - CPSX'!$L$7="...")),"...",MONTH(B101)),"")</f>
        <v>1</v>
      </c>
      <c r="B101" s="10">
        <v>42006</v>
      </c>
      <c r="C101" s="11" t="s">
        <v>88</v>
      </c>
      <c r="D101" s="10">
        <v>42006</v>
      </c>
      <c r="E101" s="8" t="s">
        <v>41</v>
      </c>
      <c r="F101" s="5">
        <v>880000</v>
      </c>
      <c r="G101" s="17" t="s">
        <v>34</v>
      </c>
      <c r="H101" s="7" t="s">
        <v>51</v>
      </c>
      <c r="I101" s="5" t="str">
        <f>IF(AND(G101="154",'154 - CPSX'!$L$7=TH!A101),"154",IF(AND(G101="632",'632 - CPSX'!$K$7=TH!A101),"632",IF(AND(G101="641",'641 - CPSX'!$K$7=TH!A101),"641",IF(AND(G101="642",'642 - CPSX'!$M$7=TH!A101),"642",IF(AND(G101="242",'242 - CPSX'!$L$7=TH!A101),"242","")))))</f>
        <v>154</v>
      </c>
    </row>
    <row r="102" spans="1:9">
      <c r="A102" s="6">
        <f>IF(B102&lt;&gt;"",IF(OR(AND(G102="154",'154 - CPSX'!$L$7="..."),AND(G102="632",'632 - CPSX'!$K$7="..."),AND(G102="641",'641 - CPSX'!$K$7="..."),AND(G102="642",'642 - CPSX'!$M$7="..."),AND(G102="242",'242 - CPSX'!$L$7="...")),"...",MONTH(B102)),"")</f>
        <v>1</v>
      </c>
      <c r="B102" s="10">
        <v>42006</v>
      </c>
      <c r="C102" s="11" t="s">
        <v>88</v>
      </c>
      <c r="D102" s="10">
        <v>42006</v>
      </c>
      <c r="E102" s="8" t="s">
        <v>42</v>
      </c>
      <c r="F102" s="5">
        <v>4994553</v>
      </c>
      <c r="G102" s="17" t="s">
        <v>34</v>
      </c>
      <c r="H102" s="7" t="s">
        <v>51</v>
      </c>
      <c r="I102" s="5" t="str">
        <f>IF(AND(G102="154",'154 - CPSX'!$L$7=TH!A102),"154",IF(AND(G102="632",'632 - CPSX'!$K$7=TH!A102),"632",IF(AND(G102="641",'641 - CPSX'!$K$7=TH!A102),"641",IF(AND(G102="642",'642 - CPSX'!$M$7=TH!A102),"642",IF(AND(G102="242",'242 - CPSX'!$L$7=TH!A102),"242","")))))</f>
        <v>154</v>
      </c>
    </row>
    <row r="103" spans="1:9">
      <c r="A103" s="6">
        <f>IF(B103&lt;&gt;"",IF(OR(AND(G103="154",'154 - CPSX'!$L$7="..."),AND(G103="632",'632 - CPSX'!$K$7="..."),AND(G103="641",'641 - CPSX'!$K$7="..."),AND(G103="642",'642 - CPSX'!$M$7="..."),AND(G103="242",'242 - CPSX'!$L$7="...")),"...",MONTH(B103)),"")</f>
        <v>1</v>
      </c>
      <c r="B103" s="10">
        <v>42009</v>
      </c>
      <c r="C103" s="11" t="s">
        <v>89</v>
      </c>
      <c r="D103" s="10">
        <v>42009</v>
      </c>
      <c r="E103" s="8" t="s">
        <v>14</v>
      </c>
      <c r="F103" s="5">
        <v>1870500</v>
      </c>
      <c r="G103" s="17" t="s">
        <v>34</v>
      </c>
      <c r="H103" s="7" t="s">
        <v>51</v>
      </c>
      <c r="I103" s="5" t="str">
        <f>IF(AND(G103="154",'154 - CPSX'!$L$7=TH!A103),"154",IF(AND(G103="632",'632 - CPSX'!$K$7=TH!A103),"632",IF(AND(G103="641",'641 - CPSX'!$K$7=TH!A103),"641",IF(AND(G103="642",'642 - CPSX'!$M$7=TH!A103),"642",IF(AND(G103="242",'242 - CPSX'!$L$7=TH!A103),"242","")))))</f>
        <v>154</v>
      </c>
    </row>
    <row r="104" spans="1:9">
      <c r="A104" s="6">
        <f>IF(B104&lt;&gt;"",IF(OR(AND(G104="154",'154 - CPSX'!$L$7="..."),AND(G104="632",'632 - CPSX'!$K$7="..."),AND(G104="641",'641 - CPSX'!$K$7="..."),AND(G104="642",'642 - CPSX'!$M$7="..."),AND(G104="242",'242 - CPSX'!$L$7="...")),"...",MONTH(B104)),"")</f>
        <v>1</v>
      </c>
      <c r="B104" s="10">
        <v>42009</v>
      </c>
      <c r="C104" s="11" t="s">
        <v>89</v>
      </c>
      <c r="D104" s="10">
        <v>42009</v>
      </c>
      <c r="E104" s="8" t="s">
        <v>24</v>
      </c>
      <c r="F104" s="5">
        <v>145373</v>
      </c>
      <c r="G104" s="17" t="s">
        <v>34</v>
      </c>
      <c r="H104" s="7" t="s">
        <v>51</v>
      </c>
      <c r="I104" s="5" t="str">
        <f>IF(AND(G104="154",'154 - CPSX'!$L$7=TH!A104),"154",IF(AND(G104="632",'632 - CPSX'!$K$7=TH!A104),"632",IF(AND(G104="641",'641 - CPSX'!$K$7=TH!A104),"641",IF(AND(G104="642",'642 - CPSX'!$M$7=TH!A104),"642",IF(AND(G104="242",'242 - CPSX'!$L$7=TH!A104),"242","")))))</f>
        <v>154</v>
      </c>
    </row>
    <row r="105" spans="1:9">
      <c r="A105" s="6">
        <f>IF(B105&lt;&gt;"",IF(OR(AND(G105="154",'154 - CPSX'!$L$7="..."),AND(G105="632",'632 - CPSX'!$K$7="..."),AND(G105="641",'641 - CPSX'!$K$7="..."),AND(G105="642",'642 - CPSX'!$M$7="..."),AND(G105="242",'242 - CPSX'!$L$7="...")),"...",MONTH(B105)),"")</f>
        <v>1</v>
      </c>
      <c r="B105" s="10">
        <v>42009</v>
      </c>
      <c r="C105" s="11" t="s">
        <v>89</v>
      </c>
      <c r="D105" s="10">
        <v>42009</v>
      </c>
      <c r="E105" s="8" t="s">
        <v>39</v>
      </c>
      <c r="F105" s="5">
        <v>1950000</v>
      </c>
      <c r="G105" s="17" t="s">
        <v>34</v>
      </c>
      <c r="H105" s="7" t="s">
        <v>51</v>
      </c>
      <c r="I105" s="5" t="str">
        <f>IF(AND(G105="154",'154 - CPSX'!$L$7=TH!A105),"154",IF(AND(G105="632",'632 - CPSX'!$K$7=TH!A105),"632",IF(AND(G105="641",'641 - CPSX'!$K$7=TH!A105),"641",IF(AND(G105="642",'642 - CPSX'!$M$7=TH!A105),"642",IF(AND(G105="242",'242 - CPSX'!$L$7=TH!A105),"242","")))))</f>
        <v>154</v>
      </c>
    </row>
    <row r="106" spans="1:9">
      <c r="A106" s="6">
        <f>IF(B106&lt;&gt;"",IF(OR(AND(G106="154",'154 - CPSX'!$L$7="..."),AND(G106="632",'632 - CPSX'!$K$7="..."),AND(G106="641",'641 - CPSX'!$K$7="..."),AND(G106="642",'642 - CPSX'!$M$7="..."),AND(G106="242",'242 - CPSX'!$L$7="...")),"...",MONTH(B106)),"")</f>
        <v>1</v>
      </c>
      <c r="B106" s="10">
        <v>42011</v>
      </c>
      <c r="C106" s="11" t="s">
        <v>90</v>
      </c>
      <c r="D106" s="10">
        <v>42011</v>
      </c>
      <c r="E106" s="8" t="s">
        <v>23</v>
      </c>
      <c r="F106" s="5">
        <v>7568400</v>
      </c>
      <c r="G106" s="17" t="s">
        <v>34</v>
      </c>
      <c r="H106" s="7" t="s">
        <v>51</v>
      </c>
      <c r="I106" s="5" t="str">
        <f>IF(AND(G106="154",'154 - CPSX'!$L$7=TH!A106),"154",IF(AND(G106="632",'632 - CPSX'!$K$7=TH!A106),"632",IF(AND(G106="641",'641 - CPSX'!$K$7=TH!A106),"641",IF(AND(G106="642",'642 - CPSX'!$M$7=TH!A106),"642",IF(AND(G106="242",'242 - CPSX'!$L$7=TH!A106),"242","")))))</f>
        <v>154</v>
      </c>
    </row>
    <row r="107" spans="1:9">
      <c r="A107" s="6">
        <f>IF(B107&lt;&gt;"",IF(OR(AND(G107="154",'154 - CPSX'!$L$7="..."),AND(G107="632",'632 - CPSX'!$K$7="..."),AND(G107="641",'641 - CPSX'!$K$7="..."),AND(G107="642",'642 - CPSX'!$M$7="..."),AND(G107="242",'242 - CPSX'!$L$7="...")),"...",MONTH(B107)),"")</f>
        <v>1</v>
      </c>
      <c r="B107" s="10">
        <v>42011</v>
      </c>
      <c r="C107" s="11" t="s">
        <v>90</v>
      </c>
      <c r="D107" s="10">
        <v>42011</v>
      </c>
      <c r="E107" s="8" t="s">
        <v>35</v>
      </c>
      <c r="F107" s="5">
        <v>955000</v>
      </c>
      <c r="G107" s="17" t="s">
        <v>34</v>
      </c>
      <c r="H107" s="7" t="s">
        <v>51</v>
      </c>
      <c r="I107" s="5" t="str">
        <f>IF(AND(G107="154",'154 - CPSX'!$L$7=TH!A107),"154",IF(AND(G107="632",'632 - CPSX'!$K$7=TH!A107),"632",IF(AND(G107="641",'641 - CPSX'!$K$7=TH!A107),"641",IF(AND(G107="642",'642 - CPSX'!$M$7=TH!A107),"642",IF(AND(G107="242",'242 - CPSX'!$L$7=TH!A107),"242","")))))</f>
        <v>154</v>
      </c>
    </row>
    <row r="108" spans="1:9">
      <c r="A108" s="6">
        <f>IF(B108&lt;&gt;"",IF(OR(AND(G108="154",'154 - CPSX'!$L$7="..."),AND(G108="632",'632 - CPSX'!$K$7="..."),AND(G108="641",'641 - CPSX'!$K$7="..."),AND(G108="642",'642 - CPSX'!$M$7="..."),AND(G108="242",'242 - CPSX'!$L$7="...")),"...",MONTH(B108)),"")</f>
        <v>1</v>
      </c>
      <c r="B108" s="10">
        <v>42011</v>
      </c>
      <c r="C108" s="11" t="s">
        <v>90</v>
      </c>
      <c r="D108" s="10">
        <v>42011</v>
      </c>
      <c r="E108" s="8" t="s">
        <v>36</v>
      </c>
      <c r="F108" s="5">
        <v>12100000</v>
      </c>
      <c r="G108" s="17" t="s">
        <v>34</v>
      </c>
      <c r="H108" s="7" t="s">
        <v>51</v>
      </c>
      <c r="I108" s="5" t="str">
        <f>IF(AND(G108="154",'154 - CPSX'!$L$7=TH!A108),"154",IF(AND(G108="632",'632 - CPSX'!$K$7=TH!A108),"632",IF(AND(G108="641",'641 - CPSX'!$K$7=TH!A108),"641",IF(AND(G108="642",'642 - CPSX'!$M$7=TH!A108),"642",IF(AND(G108="242",'242 - CPSX'!$L$7=TH!A108),"242","")))))</f>
        <v>154</v>
      </c>
    </row>
    <row r="109" spans="1:9">
      <c r="A109" s="6">
        <f>IF(B109&lt;&gt;"",IF(OR(AND(G109="154",'154 - CPSX'!$L$7="..."),AND(G109="632",'632 - CPSX'!$K$7="..."),AND(G109="641",'641 - CPSX'!$K$7="..."),AND(G109="642",'642 - CPSX'!$M$7="..."),AND(G109="242",'242 - CPSX'!$L$7="...")),"...",MONTH(B109)),"")</f>
        <v>1</v>
      </c>
      <c r="B109" s="10">
        <v>42032</v>
      </c>
      <c r="C109" s="11" t="s">
        <v>91</v>
      </c>
      <c r="D109" s="10">
        <v>42032</v>
      </c>
      <c r="E109" s="8" t="s">
        <v>27</v>
      </c>
      <c r="F109" s="5">
        <v>6100000</v>
      </c>
      <c r="G109" s="17" t="s">
        <v>34</v>
      </c>
      <c r="H109" s="7" t="s">
        <v>51</v>
      </c>
      <c r="I109" s="5" t="str">
        <f>IF(AND(G109="154",'154 - CPSX'!$L$7=TH!A109),"154",IF(AND(G109="632",'632 - CPSX'!$K$7=TH!A109),"632",IF(AND(G109="641",'641 - CPSX'!$K$7=TH!A109),"641",IF(AND(G109="642",'642 - CPSX'!$M$7=TH!A109),"642",IF(AND(G109="242",'242 - CPSX'!$L$7=TH!A109),"242","")))))</f>
        <v>154</v>
      </c>
    </row>
    <row r="110" spans="1:9">
      <c r="A110" s="6">
        <f>IF(B110&lt;&gt;"",IF(OR(AND(G110="154",'154 - CPSX'!$L$7="..."),AND(G110="632",'632 - CPSX'!$K$7="..."),AND(G110="641",'641 - CPSX'!$K$7="..."),AND(G110="642",'642 - CPSX'!$M$7="..."),AND(G110="242",'242 - CPSX'!$L$7="...")),"...",MONTH(B110)),"")</f>
        <v>1</v>
      </c>
      <c r="B110" s="10">
        <v>42032</v>
      </c>
      <c r="C110" s="11" t="s">
        <v>91</v>
      </c>
      <c r="D110" s="10">
        <v>42032</v>
      </c>
      <c r="E110" s="8" t="s">
        <v>21</v>
      </c>
      <c r="F110" s="5">
        <v>26376000</v>
      </c>
      <c r="G110" s="17" t="s">
        <v>34</v>
      </c>
      <c r="H110" s="7" t="s">
        <v>51</v>
      </c>
      <c r="I110" s="5" t="str">
        <f>IF(AND(G110="154",'154 - CPSX'!$L$7=TH!A110),"154",IF(AND(G110="632",'632 - CPSX'!$K$7=TH!A110),"632",IF(AND(G110="641",'641 - CPSX'!$K$7=TH!A110),"641",IF(AND(G110="642",'642 - CPSX'!$M$7=TH!A110),"642",IF(AND(G110="242",'242 - CPSX'!$L$7=TH!A110),"242","")))))</f>
        <v>154</v>
      </c>
    </row>
    <row r="111" spans="1:9">
      <c r="A111" s="6">
        <f>IF(B111&lt;&gt;"",IF(OR(AND(G111="154",'154 - CPSX'!$L$7="..."),AND(G111="632",'632 - CPSX'!$K$7="..."),AND(G111="641",'641 - CPSX'!$K$7="..."),AND(G111="642",'642 - CPSX'!$M$7="..."),AND(G111="242",'242 - CPSX'!$L$7="...")),"...",MONTH(B111)),"")</f>
        <v>1</v>
      </c>
      <c r="B111" s="10">
        <v>42035</v>
      </c>
      <c r="C111" s="11" t="s">
        <v>69</v>
      </c>
      <c r="D111" s="10">
        <v>42035</v>
      </c>
      <c r="E111" s="8" t="s">
        <v>92</v>
      </c>
      <c r="F111" s="5">
        <v>6583333</v>
      </c>
      <c r="G111" s="17" t="s">
        <v>34</v>
      </c>
      <c r="H111" s="7" t="s">
        <v>93</v>
      </c>
      <c r="I111" s="5" t="str">
        <f>IF(AND(G111="154",'154 - CPSX'!$L$7=TH!A111),"154",IF(AND(G111="632",'632 - CPSX'!$K$7=TH!A111),"632",IF(AND(G111="641",'641 - CPSX'!$K$7=TH!A111),"641",IF(AND(G111="642",'642 - CPSX'!$M$7=TH!A111),"642",IF(AND(G111="242",'242 - CPSX'!$L$7=TH!A111),"242","")))))</f>
        <v>154</v>
      </c>
    </row>
    <row r="112" spans="1:9">
      <c r="A112" s="6">
        <f>IF(B112&lt;&gt;"",IF(OR(AND(G112="154",'154 - CPSX'!$L$7="..."),AND(G112="632",'632 - CPSX'!$K$7="..."),AND(G112="641",'641 - CPSX'!$K$7="..."),AND(G112="642",'642 - CPSX'!$M$7="..."),AND(G112="242",'242 - CPSX'!$L$7="...")),"...",MONTH(B112)),"")</f>
        <v>1</v>
      </c>
      <c r="B112" s="10">
        <v>42035</v>
      </c>
      <c r="C112" s="11" t="s">
        <v>69</v>
      </c>
      <c r="D112" s="10">
        <v>42035</v>
      </c>
      <c r="E112" s="8" t="s">
        <v>194</v>
      </c>
      <c r="F112" s="5">
        <v>3671166</v>
      </c>
      <c r="G112" s="17" t="s">
        <v>166</v>
      </c>
      <c r="H112" s="7" t="s">
        <v>95</v>
      </c>
      <c r="I112" s="5" t="str">
        <f>IF(AND(G112="154",'154 - CPSX'!$L$7=TH!A112),"154",IF(AND(G112="632",'632 - CPSX'!$K$7=TH!A112),"632",IF(AND(G112="641",'641 - CPSX'!$K$7=TH!A112),"641",IF(AND(G112="642",'642 - CPSX'!$M$7=TH!A112),"642",IF(AND(G112="242",'242 - CPSX'!$L$7=TH!A112),"242","")))))</f>
        <v>642</v>
      </c>
    </row>
    <row r="113" spans="1:9">
      <c r="A113" s="6">
        <f>IF(B113&lt;&gt;"",IF(OR(AND(G113="154",'154 - CPSX'!$L$7="..."),AND(G113="632",'632 - CPSX'!$K$7="..."),AND(G113="641",'641 - CPSX'!$K$7="..."),AND(G113="642",'642 - CPSX'!$M$7="..."),AND(G113="242",'242 - CPSX'!$L$7="...")),"...",MONTH(B113)),"")</f>
        <v>1</v>
      </c>
      <c r="B113" s="10">
        <v>42035</v>
      </c>
      <c r="C113" s="6" t="s">
        <v>69</v>
      </c>
      <c r="D113" s="10">
        <v>42035</v>
      </c>
      <c r="E113" s="8" t="s">
        <v>195</v>
      </c>
      <c r="F113" s="5">
        <v>28546837</v>
      </c>
      <c r="G113" s="17" t="s">
        <v>166</v>
      </c>
      <c r="H113" s="7" t="s">
        <v>95</v>
      </c>
      <c r="I113" s="5" t="str">
        <f>IF(AND(G113="154",'154 - CPSX'!$L$7=TH!A113),"154",IF(AND(G113="632",'632 - CPSX'!$K$7=TH!A113),"632",IF(AND(G113="641",'641 - CPSX'!$K$7=TH!A113),"641",IF(AND(G113="642",'642 - CPSX'!$M$7=TH!A113),"642",IF(AND(G113="242",'242 - CPSX'!$L$7=TH!A113),"242","")))))</f>
        <v>642</v>
      </c>
    </row>
    <row r="114" spans="1:9">
      <c r="A114" s="6">
        <f>IF(B114&lt;&gt;"",IF(OR(AND(G114="154",'154 - CPSX'!$L$7="..."),AND(G114="632",'632 - CPSX'!$K$7="..."),AND(G114="641",'641 - CPSX'!$K$7="..."),AND(G114="642",'642 - CPSX'!$M$7="..."),AND(G114="242",'242 - CPSX'!$L$7="...")),"...",MONTH(B114)),"")</f>
        <v>1</v>
      </c>
      <c r="B114" s="10">
        <v>42035</v>
      </c>
      <c r="C114" s="6" t="s">
        <v>69</v>
      </c>
      <c r="D114" s="10">
        <v>42035</v>
      </c>
      <c r="E114" s="8" t="s">
        <v>94</v>
      </c>
      <c r="F114" s="5">
        <v>3500000</v>
      </c>
      <c r="G114" s="17" t="s">
        <v>34</v>
      </c>
      <c r="H114" s="7" t="s">
        <v>95</v>
      </c>
      <c r="I114" s="5" t="str">
        <f>IF(AND(G114="154",'154 - CPSX'!$L$7=TH!A114),"154",IF(AND(G114="632",'632 - CPSX'!$K$7=TH!A114),"632",IF(AND(G114="641",'641 - CPSX'!$K$7=TH!A114),"641",IF(AND(G114="642",'642 - CPSX'!$M$7=TH!A114),"642",IF(AND(G114="242",'242 - CPSX'!$L$7=TH!A114),"242","")))))</f>
        <v>154</v>
      </c>
    </row>
    <row r="115" spans="1:9">
      <c r="A115" s="6">
        <f>IF(B115&lt;&gt;"",IF(OR(AND(G115="154",'154 - CPSX'!$L$7="..."),AND(G115="632",'632 - CPSX'!$K$7="..."),AND(G115="641",'641 - CPSX'!$K$7="..."),AND(G115="642",'642 - CPSX'!$M$7="..."),AND(G115="242",'242 - CPSX'!$L$7="...")),"...",MONTH(B115)),"")</f>
        <v>1</v>
      </c>
      <c r="B115" s="10">
        <v>42035</v>
      </c>
      <c r="C115" s="6" t="s">
        <v>69</v>
      </c>
      <c r="D115" s="10">
        <v>42035</v>
      </c>
      <c r="E115" s="8" t="s">
        <v>96</v>
      </c>
      <c r="F115" s="5">
        <v>15225379</v>
      </c>
      <c r="G115" s="17" t="s">
        <v>34</v>
      </c>
      <c r="H115" s="7" t="s">
        <v>95</v>
      </c>
      <c r="I115" s="5" t="str">
        <f>IF(AND(G115="154",'154 - CPSX'!$L$7=TH!A115),"154",IF(AND(G115="632",'632 - CPSX'!$K$7=TH!A115),"632",IF(AND(G115="641",'641 - CPSX'!$K$7=TH!A115),"641",IF(AND(G115="642",'642 - CPSX'!$M$7=TH!A115),"642",IF(AND(G115="242",'242 - CPSX'!$L$7=TH!A115),"242","")))))</f>
        <v>154</v>
      </c>
    </row>
    <row r="116" spans="1:9">
      <c r="A116" s="6">
        <f>IF(B116&lt;&gt;"",IF(OR(AND(G116="154",'154 - CPSX'!$L$7="..."),AND(G116="632",'632 - CPSX'!$K$7="..."),AND(G116="641",'641 - CPSX'!$K$7="..."),AND(G116="642",'642 - CPSX'!$M$7="..."),AND(G116="242",'242 - CPSX'!$L$7="...")),"...",MONTH(B116)),"")</f>
        <v>1</v>
      </c>
      <c r="B116" s="10">
        <v>42035</v>
      </c>
      <c r="C116" s="6" t="s">
        <v>69</v>
      </c>
      <c r="D116" s="10">
        <v>42035</v>
      </c>
      <c r="E116" s="8" t="s">
        <v>97</v>
      </c>
      <c r="F116" s="5">
        <v>46464981</v>
      </c>
      <c r="G116" s="17" t="s">
        <v>34</v>
      </c>
      <c r="H116" s="7" t="s">
        <v>95</v>
      </c>
      <c r="I116" s="5" t="str">
        <f>IF(AND(G116="154",'154 - CPSX'!$L$7=TH!A116),"154",IF(AND(G116="632",'632 - CPSX'!$K$7=TH!A116),"632",IF(AND(G116="641",'641 - CPSX'!$K$7=TH!A116),"641",IF(AND(G116="642",'642 - CPSX'!$M$7=TH!A116),"642",IF(AND(G116="242",'242 - CPSX'!$L$7=TH!A116),"242","")))))</f>
        <v>154</v>
      </c>
    </row>
    <row r="117" spans="1:9">
      <c r="A117" s="6">
        <f>IF(B117&lt;&gt;"",IF(OR(AND(G117="154",'154 - CPSX'!$L$7="..."),AND(G117="632",'632 - CPSX'!$K$7="..."),AND(G117="641",'641 - CPSX'!$K$7="..."),AND(G117="642",'642 - CPSX'!$M$7="..."),AND(G117="242",'242 - CPSX'!$L$7="...")),"...",MONTH(B117)),"")</f>
        <v>1</v>
      </c>
      <c r="B117" s="10">
        <v>42035</v>
      </c>
      <c r="C117" s="6" t="s">
        <v>69</v>
      </c>
      <c r="D117" s="10">
        <v>42035</v>
      </c>
      <c r="E117" s="8" t="s">
        <v>98</v>
      </c>
      <c r="F117" s="5">
        <v>36231014</v>
      </c>
      <c r="G117" s="17" t="s">
        <v>34</v>
      </c>
      <c r="H117" s="7" t="s">
        <v>95</v>
      </c>
      <c r="I117" s="5" t="str">
        <f>IF(AND(G117="154",'154 - CPSX'!$L$7=TH!A117),"154",IF(AND(G117="632",'632 - CPSX'!$K$7=TH!A117),"632",IF(AND(G117="641",'641 - CPSX'!$K$7=TH!A117),"641",IF(AND(G117="642",'642 - CPSX'!$M$7=TH!A117),"642",IF(AND(G117="242",'242 - CPSX'!$L$7=TH!A117),"242","")))))</f>
        <v>154</v>
      </c>
    </row>
    <row r="118" spans="1:9">
      <c r="A118" s="6">
        <f>IF(B118&lt;&gt;"",IF(OR(AND(G118="154",'154 - CPSX'!$L$7="..."),AND(G118="632",'632 - CPSX'!$K$7="..."),AND(G118="641",'641 - CPSX'!$K$7="..."),AND(G118="642",'642 - CPSX'!$M$7="..."),AND(G118="242",'242 - CPSX'!$L$7="...")),"...",MONTH(B118)),"")</f>
        <v>1</v>
      </c>
      <c r="B118" s="10">
        <v>42035</v>
      </c>
      <c r="C118" s="6" t="s">
        <v>69</v>
      </c>
      <c r="D118" s="10">
        <v>42035</v>
      </c>
      <c r="E118" s="8" t="s">
        <v>99</v>
      </c>
      <c r="F118" s="5">
        <v>10859839</v>
      </c>
      <c r="G118" s="17" t="s">
        <v>34</v>
      </c>
      <c r="H118" s="7" t="s">
        <v>95</v>
      </c>
      <c r="I118" s="5" t="str">
        <f>IF(AND(G118="154",'154 - CPSX'!$L$7=TH!A118),"154",IF(AND(G118="632",'632 - CPSX'!$K$7=TH!A118),"632",IF(AND(G118="641",'641 - CPSX'!$K$7=TH!A118),"641",IF(AND(G118="642",'642 - CPSX'!$M$7=TH!A118),"642",IF(AND(G118="242",'242 - CPSX'!$L$7=TH!A118),"242","")))))</f>
        <v>154</v>
      </c>
    </row>
    <row r="119" spans="1:9">
      <c r="A119" s="6">
        <f>IF(B119&lt;&gt;"",IF(OR(AND(G119="154",'154 - CPSX'!$L$7="..."),AND(G119="632",'632 - CPSX'!$K$7="..."),AND(G119="641",'641 - CPSX'!$K$7="..."),AND(G119="642",'642 - CPSX'!$M$7="..."),AND(G119="242",'242 - CPSX'!$L$7="...")),"...",MONTH(B119)),"")</f>
        <v>1</v>
      </c>
      <c r="B119" s="10">
        <v>42035</v>
      </c>
      <c r="C119" s="6" t="s">
        <v>69</v>
      </c>
      <c r="D119" s="10">
        <v>42035</v>
      </c>
      <c r="E119" s="8" t="s">
        <v>100</v>
      </c>
      <c r="F119" s="5">
        <v>2615641</v>
      </c>
      <c r="G119" s="17" t="s">
        <v>34</v>
      </c>
      <c r="H119" s="7" t="s">
        <v>95</v>
      </c>
      <c r="I119" s="5" t="str">
        <f>IF(AND(G119="154",'154 - CPSX'!$L$7=TH!A119),"154",IF(AND(G119="632",'632 - CPSX'!$K$7=TH!A119),"632",IF(AND(G119="641",'641 - CPSX'!$K$7=TH!A119),"641",IF(AND(G119="642",'642 - CPSX'!$M$7=TH!A119),"642",IF(AND(G119="242",'242 - CPSX'!$L$7=TH!A119),"242","")))))</f>
        <v>154</v>
      </c>
    </row>
    <row r="120" spans="1:9">
      <c r="A120" s="6">
        <f>IF(B120&lt;&gt;"",IF(OR(AND(G120="154",'154 - CPSX'!$L$7="..."),AND(G120="632",'632 - CPSX'!$K$7="..."),AND(G120="641",'641 - CPSX'!$K$7="..."),AND(G120="642",'642 - CPSX'!$M$7="..."),AND(G120="242",'242 - CPSX'!$L$7="...")),"...",MONTH(B120)),"")</f>
        <v>1</v>
      </c>
      <c r="B120" s="10">
        <v>42035</v>
      </c>
      <c r="C120" s="6" t="s">
        <v>69</v>
      </c>
      <c r="D120" s="10">
        <v>42035</v>
      </c>
      <c r="E120" s="8" t="s">
        <v>101</v>
      </c>
      <c r="F120" s="5">
        <v>10010706</v>
      </c>
      <c r="G120" s="17" t="s">
        <v>34</v>
      </c>
      <c r="H120" s="7" t="s">
        <v>102</v>
      </c>
      <c r="I120" s="5" t="str">
        <f>IF(AND(G120="154",'154 - CPSX'!$L$7=TH!A120),"154",IF(AND(G120="632",'632 - CPSX'!$K$7=TH!A120),"632",IF(AND(G120="641",'641 - CPSX'!$K$7=TH!A120),"641",IF(AND(G120="642",'642 - CPSX'!$M$7=TH!A120),"642",IF(AND(G120="242",'242 - CPSX'!$L$7=TH!A120),"242","")))))</f>
        <v>154</v>
      </c>
    </row>
    <row r="121" spans="1:9">
      <c r="A121" s="6">
        <f>IF(B121&lt;&gt;"",IF(OR(AND(G121="154",'154 - CPSX'!$L$7="..."),AND(G121="632",'632 - CPSX'!$K$7="..."),AND(G121="641",'641 - CPSX'!$K$7="..."),AND(G121="642",'642 - CPSX'!$M$7="..."),AND(G121="242",'242 - CPSX'!$L$7="...")),"...",MONTH(B121)),"")</f>
        <v>1</v>
      </c>
      <c r="B121" s="10">
        <v>42035</v>
      </c>
      <c r="C121" s="6" t="s">
        <v>69</v>
      </c>
      <c r="D121" s="10">
        <v>42035</v>
      </c>
      <c r="E121" s="8" t="s">
        <v>103</v>
      </c>
      <c r="F121" s="5">
        <v>1816167</v>
      </c>
      <c r="G121" s="15" t="s">
        <v>34</v>
      </c>
      <c r="H121" s="7" t="s">
        <v>95</v>
      </c>
      <c r="I121" s="5" t="str">
        <f>IF(AND(G121="154",'154 - CPSX'!$L$7=TH!A121),"154",IF(AND(G121="632",'632 - CPSX'!$K$7=TH!A121),"632",IF(AND(G121="641",'641 - CPSX'!$K$7=TH!A121),"641",IF(AND(G121="642",'642 - CPSX'!$M$7=TH!A121),"642",IF(AND(G121="242",'242 - CPSX'!$L$7=TH!A121),"242","")))))</f>
        <v>154</v>
      </c>
    </row>
    <row r="122" spans="1:9">
      <c r="A122" s="6">
        <f>IF(B122&lt;&gt;"",IF(OR(AND(G122="154",'154 - CPSX'!$L$7="..."),AND(G122="632",'632 - CPSX'!$K$7="..."),AND(G122="641",'641 - CPSX'!$K$7="..."),AND(G122="642",'642 - CPSX'!$M$7="..."),AND(G122="242",'242 - CPSX'!$L$7="...")),"...",MONTH(B122)),"")</f>
        <v>1</v>
      </c>
      <c r="B122" s="10">
        <v>42035</v>
      </c>
      <c r="C122" s="6" t="s">
        <v>69</v>
      </c>
      <c r="D122" s="10">
        <v>42035</v>
      </c>
      <c r="E122" s="8" t="s">
        <v>104</v>
      </c>
      <c r="F122" s="5">
        <v>4166667</v>
      </c>
      <c r="G122" s="15" t="s">
        <v>34</v>
      </c>
      <c r="H122" s="7" t="s">
        <v>95</v>
      </c>
      <c r="I122" s="5" t="str">
        <f>IF(AND(G122="154",'154 - CPSX'!$L$7=TH!A122),"154",IF(AND(G122="632",'632 - CPSX'!$K$7=TH!A122),"632",IF(AND(G122="641",'641 - CPSX'!$K$7=TH!A122),"641",IF(AND(G122="642",'642 - CPSX'!$M$7=TH!A122),"642",IF(AND(G122="242",'242 - CPSX'!$L$7=TH!A122),"242","")))))</f>
        <v>154</v>
      </c>
    </row>
    <row r="123" spans="1:9">
      <c r="A123" s="6">
        <f>IF(B123&lt;&gt;"",IF(OR(AND(G123="154",'154 - CPSX'!$L$7="..."),AND(G123="632",'632 - CPSX'!$K$7="..."),AND(G123="641",'641 - CPSX'!$K$7="..."),AND(G123="642",'642 - CPSX'!$M$7="..."),AND(G123="242",'242 - CPSX'!$L$7="...")),"...",MONTH(B123)),"")</f>
        <v>1</v>
      </c>
      <c r="B123" s="10">
        <v>42035</v>
      </c>
      <c r="C123" s="6" t="s">
        <v>69</v>
      </c>
      <c r="D123" s="10">
        <v>42035</v>
      </c>
      <c r="E123" s="8" t="s">
        <v>105</v>
      </c>
      <c r="F123" s="5">
        <v>2222222</v>
      </c>
      <c r="G123" s="15" t="s">
        <v>34</v>
      </c>
      <c r="H123" s="7" t="s">
        <v>95</v>
      </c>
      <c r="I123" s="5" t="str">
        <f>IF(AND(G123="154",'154 - CPSX'!$L$7=TH!A123),"154",IF(AND(G123="632",'632 - CPSX'!$K$7=TH!A123),"632",IF(AND(G123="641",'641 - CPSX'!$K$7=TH!A123),"641",IF(AND(G123="642",'642 - CPSX'!$M$7=TH!A123),"642",IF(AND(G123="242",'242 - CPSX'!$L$7=TH!A123),"242","")))))</f>
        <v>154</v>
      </c>
    </row>
    <row r="124" spans="1:9">
      <c r="A124" s="6">
        <f>IF(B124&lt;&gt;"",IF(OR(AND(G124="154",'154 - CPSX'!$L$7="..."),AND(G124="632",'632 - CPSX'!$K$7="..."),AND(G124="641",'641 - CPSX'!$K$7="..."),AND(G124="642",'642 - CPSX'!$M$7="..."),AND(G124="242",'242 - CPSX'!$L$7="...")),"...",MONTH(B124)),"")</f>
        <v>1</v>
      </c>
      <c r="B124" s="10">
        <v>42035</v>
      </c>
      <c r="C124" s="6" t="s">
        <v>69</v>
      </c>
      <c r="D124" s="10">
        <v>42035</v>
      </c>
      <c r="E124" s="8" t="s">
        <v>106</v>
      </c>
      <c r="F124" s="5">
        <v>1388889</v>
      </c>
      <c r="G124" s="15" t="s">
        <v>34</v>
      </c>
      <c r="H124" s="7" t="s">
        <v>95</v>
      </c>
      <c r="I124" s="5" t="str">
        <f>IF(AND(G124="154",'154 - CPSX'!$L$7=TH!A124),"154",IF(AND(G124="632",'632 - CPSX'!$K$7=TH!A124),"632",IF(AND(G124="641",'641 - CPSX'!$K$7=TH!A124),"641",IF(AND(G124="642",'642 - CPSX'!$M$7=TH!A124),"642",IF(AND(G124="242",'242 - CPSX'!$L$7=TH!A124),"242","")))))</f>
        <v>154</v>
      </c>
    </row>
    <row r="125" spans="1:9">
      <c r="A125" s="6">
        <f>IF(B125&lt;&gt;"",IF(OR(AND(G125="154",'154 - CPSX'!$L$7="..."),AND(G125="632",'632 - CPSX'!$K$7="..."),AND(G125="641",'641 - CPSX'!$K$7="..."),AND(G125="642",'642 - CPSX'!$M$7="..."),AND(G125="242",'242 - CPSX'!$L$7="...")),"...",MONTH(B125)),"")</f>
        <v>1</v>
      </c>
      <c r="B125" s="10">
        <v>42035</v>
      </c>
      <c r="C125" s="6" t="s">
        <v>69</v>
      </c>
      <c r="D125" s="10">
        <v>42035</v>
      </c>
      <c r="E125" s="8" t="s">
        <v>107</v>
      </c>
      <c r="F125" s="5">
        <v>1666667</v>
      </c>
      <c r="G125" s="17" t="s">
        <v>34</v>
      </c>
      <c r="H125" s="7" t="s">
        <v>95</v>
      </c>
      <c r="I125" s="5" t="str">
        <f>IF(AND(G125="154",'154 - CPSX'!$L$7=TH!A125),"154",IF(AND(G125="632",'632 - CPSX'!$K$7=TH!A125),"632",IF(AND(G125="641",'641 - CPSX'!$K$7=TH!A125),"641",IF(AND(G125="642",'642 - CPSX'!$M$7=TH!A125),"642",IF(AND(G125="242",'242 - CPSX'!$L$7=TH!A125),"242","")))))</f>
        <v>154</v>
      </c>
    </row>
    <row r="126" spans="1:9">
      <c r="A126" s="6">
        <f>IF(B126&lt;&gt;"",IF(OR(AND(G126="154",'154 - CPSX'!$L$7="..."),AND(G126="632",'632 - CPSX'!$K$7="..."),AND(G126="641",'641 - CPSX'!$K$7="..."),AND(G126="642",'642 - CPSX'!$M$7="..."),AND(G126="242",'242 - CPSX'!$L$7="...")),"...",MONTH(B126)),"")</f>
        <v>1</v>
      </c>
      <c r="B126" s="10">
        <v>42035</v>
      </c>
      <c r="C126" s="6" t="s">
        <v>69</v>
      </c>
      <c r="D126" s="10">
        <v>42035</v>
      </c>
      <c r="E126" s="8" t="s">
        <v>108</v>
      </c>
      <c r="F126" s="5">
        <v>1666667</v>
      </c>
      <c r="G126" s="17" t="s">
        <v>34</v>
      </c>
      <c r="H126" s="7" t="s">
        <v>95</v>
      </c>
      <c r="I126" s="5" t="str">
        <f>IF(AND(G126="154",'154 - CPSX'!$L$7=TH!A126),"154",IF(AND(G126="632",'632 - CPSX'!$K$7=TH!A126),"632",IF(AND(G126="641",'641 - CPSX'!$K$7=TH!A126),"641",IF(AND(G126="642",'642 - CPSX'!$M$7=TH!A126),"642",IF(AND(G126="242",'242 - CPSX'!$L$7=TH!A126),"242","")))))</f>
        <v>154</v>
      </c>
    </row>
    <row r="127" spans="1:9">
      <c r="A127" s="6">
        <f>IF(B127&lt;&gt;"",IF(OR(AND(G127="154",'154 - CPSX'!$L$7="..."),AND(G127="632",'632 - CPSX'!$K$7="..."),AND(G127="641",'641 - CPSX'!$K$7="..."),AND(G127="642",'642 - CPSX'!$M$7="..."),AND(G127="242",'242 - CPSX'!$L$7="...")),"...",MONTH(B127)),"")</f>
        <v>1</v>
      </c>
      <c r="B127" s="10">
        <v>42035</v>
      </c>
      <c r="C127" s="6" t="s">
        <v>69</v>
      </c>
      <c r="D127" s="10">
        <v>42035</v>
      </c>
      <c r="E127" s="8" t="s">
        <v>109</v>
      </c>
      <c r="F127" s="5">
        <v>5499999</v>
      </c>
      <c r="G127" s="15" t="s">
        <v>34</v>
      </c>
      <c r="H127" s="7" t="s">
        <v>95</v>
      </c>
      <c r="I127" s="5" t="str">
        <f>IF(AND(G127="154",'154 - CPSX'!$L$7=TH!A127),"154",IF(AND(G127="632",'632 - CPSX'!$K$7=TH!A127),"632",IF(AND(G127="641",'641 - CPSX'!$K$7=TH!A127),"641",IF(AND(G127="642",'642 - CPSX'!$M$7=TH!A127),"642",IF(AND(G127="242",'242 - CPSX'!$L$7=TH!A127),"242","")))))</f>
        <v>154</v>
      </c>
    </row>
    <row r="128" spans="1:9">
      <c r="A128" s="6">
        <f>IF(B128&lt;&gt;"",IF(OR(AND(G128="154",'154 - CPSX'!$L$7="..."),AND(G128="632",'632 - CPSX'!$K$7="..."),AND(G128="641",'641 - CPSX'!$K$7="..."),AND(G128="642",'642 - CPSX'!$M$7="..."),AND(G128="242",'242 - CPSX'!$L$7="...")),"...",MONTH(B128)),"")</f>
        <v>1</v>
      </c>
      <c r="B128" s="10">
        <v>42035</v>
      </c>
      <c r="C128" s="6" t="s">
        <v>69</v>
      </c>
      <c r="D128" s="10">
        <v>42035</v>
      </c>
      <c r="E128" s="8" t="s">
        <v>159</v>
      </c>
      <c r="F128" s="5">
        <v>33325000</v>
      </c>
      <c r="G128" s="15" t="s">
        <v>143</v>
      </c>
      <c r="H128" s="7" t="s">
        <v>111</v>
      </c>
      <c r="I128" s="5" t="str">
        <f>IF(AND(G128="154",'154 - CPSX'!$L$7=TH!A128),"154",IF(AND(G128="632",'632 - CPSX'!$K$7=TH!A128),"632",IF(AND(G128="641",'641 - CPSX'!$K$7=TH!A128),"641",IF(AND(G128="642",'642 - CPSX'!$M$7=TH!A128),"642",IF(AND(G128="242",'242 - CPSX'!$L$7=TH!A128),"242","")))))</f>
        <v>641</v>
      </c>
    </row>
    <row r="129" spans="1:9">
      <c r="A129" s="6">
        <f>IF(B129&lt;&gt;"",IF(OR(AND(G129="154",'154 - CPSX'!$L$7="..."),AND(G129="632",'632 - CPSX'!$K$7="..."),AND(G129="641",'641 - CPSX'!$K$7="..."),AND(G129="642",'642 - CPSX'!$M$7="..."),AND(G129="242",'242 - CPSX'!$L$7="...")),"...",MONTH(B129)),"")</f>
        <v>1</v>
      </c>
      <c r="B129" s="10">
        <v>42035</v>
      </c>
      <c r="C129" s="6" t="s">
        <v>69</v>
      </c>
      <c r="D129" s="10">
        <v>42035</v>
      </c>
      <c r="E129" s="8" t="s">
        <v>110</v>
      </c>
      <c r="F129" s="5">
        <v>19849741</v>
      </c>
      <c r="G129" s="15" t="s">
        <v>34</v>
      </c>
      <c r="H129" s="7" t="s">
        <v>111</v>
      </c>
      <c r="I129" s="5" t="str">
        <f>IF(AND(G129="154",'154 - CPSX'!$L$7=TH!A129),"154",IF(AND(G129="632",'632 - CPSX'!$K$7=TH!A129),"632",IF(AND(G129="641",'641 - CPSX'!$K$7=TH!A129),"641",IF(AND(G129="642",'642 - CPSX'!$M$7=TH!A129),"642",IF(AND(G129="242",'242 - CPSX'!$L$7=TH!A129),"242","")))))</f>
        <v>154</v>
      </c>
    </row>
    <row r="130" spans="1:9">
      <c r="A130" s="6">
        <f>IF(B130&lt;&gt;"",IF(OR(AND(G130="154",'154 - CPSX'!$L$7="..."),AND(G130="632",'632 - CPSX'!$K$7="..."),AND(G130="641",'641 - CPSX'!$K$7="..."),AND(G130="642",'642 - CPSX'!$M$7="..."),AND(G130="242",'242 - CPSX'!$L$7="...")),"...",MONTH(B130)),"")</f>
        <v>1</v>
      </c>
      <c r="B130" s="10">
        <v>42035</v>
      </c>
      <c r="C130" s="6" t="s">
        <v>69</v>
      </c>
      <c r="D130" s="10">
        <v>42035</v>
      </c>
      <c r="E130" s="8" t="s">
        <v>112</v>
      </c>
      <c r="F130" s="5">
        <v>103353222</v>
      </c>
      <c r="G130" s="15" t="s">
        <v>34</v>
      </c>
      <c r="H130" s="7" t="s">
        <v>111</v>
      </c>
      <c r="I130" s="5" t="str">
        <f>IF(AND(G130="154",'154 - CPSX'!$L$7=TH!A130),"154",IF(AND(G130="632",'632 - CPSX'!$K$7=TH!A130),"632",IF(AND(G130="641",'641 - CPSX'!$K$7=TH!A130),"641",IF(AND(G130="642",'642 - CPSX'!$M$7=TH!A130),"642",IF(AND(G130="242",'242 - CPSX'!$L$7=TH!A130),"242","")))))</f>
        <v>154</v>
      </c>
    </row>
    <row r="131" spans="1:9">
      <c r="A131" s="6">
        <f>IF(B131&lt;&gt;"",IF(OR(AND(G131="154",'154 - CPSX'!$L$7="..."),AND(G131="632",'632 - CPSX'!$K$7="..."),AND(G131="641",'641 - CPSX'!$K$7="..."),AND(G131="642",'642 - CPSX'!$M$7="..."),AND(G131="242",'242 - CPSX'!$L$7="...")),"...",MONTH(B131)),"")</f>
        <v>1</v>
      </c>
      <c r="B131" s="10">
        <v>42035</v>
      </c>
      <c r="C131" s="6" t="s">
        <v>69</v>
      </c>
      <c r="D131" s="10">
        <v>42035</v>
      </c>
      <c r="E131" s="8" t="s">
        <v>160</v>
      </c>
      <c r="F131" s="5">
        <v>2700000</v>
      </c>
      <c r="G131" s="15" t="s">
        <v>143</v>
      </c>
      <c r="H131" s="7" t="s">
        <v>111</v>
      </c>
      <c r="I131" s="5" t="str">
        <f>IF(AND(G131="154",'154 - CPSX'!$L$7=TH!A131),"154",IF(AND(G131="632",'632 - CPSX'!$K$7=TH!A131),"632",IF(AND(G131="641",'641 - CPSX'!$K$7=TH!A131),"641",IF(AND(G131="642",'642 - CPSX'!$M$7=TH!A131),"642",IF(AND(G131="242",'242 - CPSX'!$L$7=TH!A131),"242","")))))</f>
        <v>641</v>
      </c>
    </row>
    <row r="132" spans="1:9">
      <c r="A132" s="6">
        <f>IF(B132&lt;&gt;"",IF(OR(AND(G132="154",'154 - CPSX'!$L$7="..."),AND(G132="632",'632 - CPSX'!$K$7="..."),AND(G132="641",'641 - CPSX'!$K$7="..."),AND(G132="642",'642 - CPSX'!$M$7="..."),AND(G132="242",'242 - CPSX'!$L$7="...")),"...",MONTH(B132)),"")</f>
        <v>1</v>
      </c>
      <c r="B132" s="10">
        <v>42035</v>
      </c>
      <c r="C132" s="6" t="s">
        <v>69</v>
      </c>
      <c r="D132" s="10">
        <v>42035</v>
      </c>
      <c r="E132" s="8" t="s">
        <v>113</v>
      </c>
      <c r="F132" s="5">
        <v>1965000</v>
      </c>
      <c r="G132" s="15" t="s">
        <v>34</v>
      </c>
      <c r="H132" s="7" t="s">
        <v>111</v>
      </c>
      <c r="I132" s="5" t="str">
        <f>IF(AND(G132="154",'154 - CPSX'!$L$7=TH!A132),"154",IF(AND(G132="632",'632 - CPSX'!$K$7=TH!A132),"632",IF(AND(G132="641",'641 - CPSX'!$K$7=TH!A132),"641",IF(AND(G132="642",'642 - CPSX'!$M$7=TH!A132),"642",IF(AND(G132="242",'242 - CPSX'!$L$7=TH!A132),"242","")))))</f>
        <v>154</v>
      </c>
    </row>
    <row r="133" spans="1:9">
      <c r="A133" s="6">
        <f>IF(B133&lt;&gt;"",IF(OR(AND(G133="154",'154 - CPSX'!$L$7="..."),AND(G133="632",'632 - CPSX'!$K$7="..."),AND(G133="641",'641 - CPSX'!$K$7="..."),AND(G133="642",'642 - CPSX'!$M$7="..."),AND(G133="242",'242 - CPSX'!$L$7="...")),"...",MONTH(B133)),"")</f>
        <v>1</v>
      </c>
      <c r="B133" s="10">
        <v>42035</v>
      </c>
      <c r="C133" s="6" t="s">
        <v>69</v>
      </c>
      <c r="D133" s="10">
        <v>42035</v>
      </c>
      <c r="E133" s="8" t="s">
        <v>114</v>
      </c>
      <c r="F133" s="5">
        <v>14145000</v>
      </c>
      <c r="G133" s="15" t="s">
        <v>34</v>
      </c>
      <c r="H133" s="7" t="s">
        <v>111</v>
      </c>
      <c r="I133" s="5" t="str">
        <f>IF(AND(G133="154",'154 - CPSX'!$L$7=TH!A133),"154",IF(AND(G133="632",'632 - CPSX'!$K$7=TH!A133),"632",IF(AND(G133="641",'641 - CPSX'!$K$7=TH!A133),"641",IF(AND(G133="642",'642 - CPSX'!$M$7=TH!A133),"642",IF(AND(G133="242",'242 - CPSX'!$L$7=TH!A133),"242","")))))</f>
        <v>154</v>
      </c>
    </row>
    <row r="134" spans="1:9">
      <c r="A134" s="6">
        <f>IF(B134&lt;&gt;"",IF(OR(AND(G134="154",'154 - CPSX'!$L$7="..."),AND(G134="632",'632 - CPSX'!$K$7="..."),AND(G134="641",'641 - CPSX'!$K$7="..."),AND(G134="642",'642 - CPSX'!$M$7="..."),AND(G134="242",'242 - CPSX'!$L$7="...")),"...",MONTH(B134)),"")</f>
        <v>1</v>
      </c>
      <c r="B134" s="10">
        <v>42035</v>
      </c>
      <c r="C134" s="6" t="s">
        <v>69</v>
      </c>
      <c r="D134" s="10">
        <v>42035</v>
      </c>
      <c r="E134" s="8" t="s">
        <v>161</v>
      </c>
      <c r="F134" s="5">
        <v>6424560</v>
      </c>
      <c r="G134" s="17" t="s">
        <v>143</v>
      </c>
      <c r="H134" s="7" t="s">
        <v>116</v>
      </c>
      <c r="I134" s="5" t="str">
        <f>IF(AND(G134="154",'154 - CPSX'!$L$7=TH!A134),"154",IF(AND(G134="632",'632 - CPSX'!$K$7=TH!A134),"632",IF(AND(G134="641",'641 - CPSX'!$K$7=TH!A134),"641",IF(AND(G134="642",'642 - CPSX'!$M$7=TH!A134),"642",IF(AND(G134="242",'242 - CPSX'!$L$7=TH!A134),"242","")))))</f>
        <v>641</v>
      </c>
    </row>
    <row r="135" spans="1:9">
      <c r="A135" s="6">
        <f>IF(B135&lt;&gt;"",IF(OR(AND(G135="154",'154 - CPSX'!$L$7="..."),AND(G135="632",'632 - CPSX'!$K$7="..."),AND(G135="641",'641 - CPSX'!$K$7="..."),AND(G135="642",'642 - CPSX'!$M$7="..."),AND(G135="242",'242 - CPSX'!$L$7="...")),"...",MONTH(B135)),"")</f>
        <v>1</v>
      </c>
      <c r="B135" s="10">
        <v>42035</v>
      </c>
      <c r="C135" s="6" t="s">
        <v>69</v>
      </c>
      <c r="D135" s="10">
        <v>42035</v>
      </c>
      <c r="E135" s="8" t="s">
        <v>115</v>
      </c>
      <c r="F135" s="5">
        <v>3682980</v>
      </c>
      <c r="G135" s="17" t="s">
        <v>34</v>
      </c>
      <c r="H135" s="7" t="s">
        <v>116</v>
      </c>
      <c r="I135" s="5" t="str">
        <f>IF(AND(G135="154",'154 - CPSX'!$L$7=TH!A135),"154",IF(AND(G135="632",'632 - CPSX'!$K$7=TH!A135),"632",IF(AND(G135="641",'641 - CPSX'!$K$7=TH!A135),"641",IF(AND(G135="642",'642 - CPSX'!$M$7=TH!A135),"642",IF(AND(G135="242",'242 - CPSX'!$L$7=TH!A135),"242","")))))</f>
        <v>154</v>
      </c>
    </row>
    <row r="136" spans="1:9">
      <c r="A136" s="6">
        <f>IF(B136&lt;&gt;"",IF(OR(AND(G136="154",'154 - CPSX'!$L$7="..."),AND(G136="632",'632 - CPSX'!$K$7="..."),AND(G136="641",'641 - CPSX'!$K$7="..."),AND(G136="642",'642 - CPSX'!$M$7="..."),AND(G136="242",'242 - CPSX'!$L$7="...")),"...",MONTH(B136)),"")</f>
        <v>1</v>
      </c>
      <c r="B136" s="10">
        <v>42035</v>
      </c>
      <c r="C136" s="6" t="s">
        <v>69</v>
      </c>
      <c r="D136" s="10">
        <v>42035</v>
      </c>
      <c r="E136" s="8" t="s">
        <v>117</v>
      </c>
      <c r="F136" s="5">
        <v>19176480</v>
      </c>
      <c r="G136" s="17" t="s">
        <v>34</v>
      </c>
      <c r="H136" s="7" t="s">
        <v>116</v>
      </c>
      <c r="I136" s="5" t="str">
        <f>IF(AND(G136="154",'154 - CPSX'!$L$7=TH!A136),"154",IF(AND(G136="632",'632 - CPSX'!$K$7=TH!A136),"632",IF(AND(G136="641",'641 - CPSX'!$K$7=TH!A136),"641",IF(AND(G136="642",'642 - CPSX'!$M$7=TH!A136),"642",IF(AND(G136="242",'242 - CPSX'!$L$7=TH!A136),"242","")))))</f>
        <v>154</v>
      </c>
    </row>
    <row r="137" spans="1:9">
      <c r="A137" s="6">
        <f>IF(B137&lt;&gt;"",IF(OR(AND(G137="154",'154 - CPSX'!$L$7="..."),AND(G137="632",'632 - CPSX'!$K$7="..."),AND(G137="641",'641 - CPSX'!$K$7="..."),AND(G137="642",'642 - CPSX'!$M$7="..."),AND(G137="242",'242 - CPSX'!$L$7="...")),"...",MONTH(B137)),"")</f>
        <v>1</v>
      </c>
      <c r="B137" s="10">
        <v>42035</v>
      </c>
      <c r="C137" s="6" t="s">
        <v>69</v>
      </c>
      <c r="D137" s="10">
        <v>42035</v>
      </c>
      <c r="E137" s="8" t="s">
        <v>162</v>
      </c>
      <c r="F137" s="5">
        <v>1070760</v>
      </c>
      <c r="G137" s="17" t="s">
        <v>143</v>
      </c>
      <c r="H137" s="7" t="s">
        <v>119</v>
      </c>
      <c r="I137" s="5" t="str">
        <f>IF(AND(G137="154",'154 - CPSX'!$L$7=TH!A137),"154",IF(AND(G137="632",'632 - CPSX'!$K$7=TH!A137),"632",IF(AND(G137="641",'641 - CPSX'!$K$7=TH!A137),"641",IF(AND(G137="642",'642 - CPSX'!$M$7=TH!A137),"642",IF(AND(G137="242",'242 - CPSX'!$L$7=TH!A137),"242","")))))</f>
        <v>641</v>
      </c>
    </row>
    <row r="138" spans="1:9">
      <c r="A138" s="6">
        <f>IF(B138&lt;&gt;"",IF(OR(AND(G138="154",'154 - CPSX'!$L$7="..."),AND(G138="632",'632 - CPSX'!$K$7="..."),AND(G138="641",'641 - CPSX'!$K$7="..."),AND(G138="642",'642 - CPSX'!$M$7="..."),AND(G138="242",'242 - CPSX'!$L$7="...")),"...",MONTH(B138)),"")</f>
        <v>1</v>
      </c>
      <c r="B138" s="10">
        <v>42035</v>
      </c>
      <c r="C138" s="6" t="s">
        <v>69</v>
      </c>
      <c r="D138" s="10">
        <v>42035</v>
      </c>
      <c r="E138" s="8" t="s">
        <v>118</v>
      </c>
      <c r="F138" s="5">
        <v>613830</v>
      </c>
      <c r="G138" s="17" t="s">
        <v>34</v>
      </c>
      <c r="H138" s="7" t="s">
        <v>119</v>
      </c>
      <c r="I138" s="5" t="str">
        <f>IF(AND(G138="154",'154 - CPSX'!$L$7=TH!A138),"154",IF(AND(G138="632",'632 - CPSX'!$K$7=TH!A138),"632",IF(AND(G138="641",'641 - CPSX'!$K$7=TH!A138),"641",IF(AND(G138="642",'642 - CPSX'!$M$7=TH!A138),"642",IF(AND(G138="242",'242 - CPSX'!$L$7=TH!A138),"242","")))))</f>
        <v>154</v>
      </c>
    </row>
    <row r="139" spans="1:9">
      <c r="A139" s="6">
        <f>IF(B139&lt;&gt;"",IF(OR(AND(G139="154",'154 - CPSX'!$L$7="..."),AND(G139="632",'632 - CPSX'!$K$7="..."),AND(G139="641",'641 - CPSX'!$K$7="..."),AND(G139="642",'642 - CPSX'!$M$7="..."),AND(G139="242",'242 - CPSX'!$L$7="...")),"...",MONTH(B139)),"")</f>
        <v>1</v>
      </c>
      <c r="B139" s="10">
        <v>42035</v>
      </c>
      <c r="C139" s="6" t="s">
        <v>69</v>
      </c>
      <c r="D139" s="10">
        <v>42035</v>
      </c>
      <c r="E139" s="8" t="s">
        <v>120</v>
      </c>
      <c r="F139" s="5">
        <v>3196080</v>
      </c>
      <c r="G139" s="17" t="s">
        <v>34</v>
      </c>
      <c r="H139" s="7" t="s">
        <v>119</v>
      </c>
      <c r="I139" s="5" t="str">
        <f>IF(AND(G139="154",'154 - CPSX'!$L$7=TH!A139),"154",IF(AND(G139="632",'632 - CPSX'!$K$7=TH!A139),"632",IF(AND(G139="641",'641 - CPSX'!$K$7=TH!A139),"641",IF(AND(G139="642",'642 - CPSX'!$M$7=TH!A139),"642",IF(AND(G139="242",'242 - CPSX'!$L$7=TH!A139),"242","")))))</f>
        <v>154</v>
      </c>
    </row>
    <row r="140" spans="1:9">
      <c r="A140" s="6">
        <f>IF(B140&lt;&gt;"",IF(OR(AND(G140="154",'154 - CPSX'!$L$7="..."),AND(G140="632",'632 - CPSX'!$K$7="..."),AND(G140="641",'641 - CPSX'!$K$7="..."),AND(G140="642",'642 - CPSX'!$M$7="..."),AND(G140="242",'242 - CPSX'!$L$7="...")),"...",MONTH(B140)),"")</f>
        <v>1</v>
      </c>
      <c r="B140" s="10">
        <v>42035</v>
      </c>
      <c r="C140" s="6" t="s">
        <v>69</v>
      </c>
      <c r="D140" s="10">
        <v>42035</v>
      </c>
      <c r="E140" s="8" t="s">
        <v>163</v>
      </c>
      <c r="F140" s="5">
        <v>356920</v>
      </c>
      <c r="G140" s="17" t="s">
        <v>143</v>
      </c>
      <c r="H140" s="7" t="s">
        <v>122</v>
      </c>
      <c r="I140" s="5" t="str">
        <f>IF(AND(G140="154",'154 - CPSX'!$L$7=TH!A140),"154",IF(AND(G140="632",'632 - CPSX'!$K$7=TH!A140),"632",IF(AND(G140="641",'641 - CPSX'!$K$7=TH!A140),"641",IF(AND(G140="642",'642 - CPSX'!$M$7=TH!A140),"642",IF(AND(G140="242",'242 - CPSX'!$L$7=TH!A140),"242","")))))</f>
        <v>641</v>
      </c>
    </row>
    <row r="141" spans="1:9">
      <c r="A141" s="6">
        <f>IF(B141&lt;&gt;"",IF(OR(AND(G141="154",'154 - CPSX'!$L$7="..."),AND(G141="632",'632 - CPSX'!$K$7="..."),AND(G141="641",'641 - CPSX'!$K$7="..."),AND(G141="642",'642 - CPSX'!$M$7="..."),AND(G141="242",'242 - CPSX'!$L$7="...")),"...",MONTH(B141)),"")</f>
        <v>1</v>
      </c>
      <c r="B141" s="10">
        <v>42035</v>
      </c>
      <c r="C141" s="6" t="s">
        <v>69</v>
      </c>
      <c r="D141" s="10">
        <v>42035</v>
      </c>
      <c r="E141" s="8" t="s">
        <v>121</v>
      </c>
      <c r="F141" s="5">
        <v>204610</v>
      </c>
      <c r="G141" s="17" t="s">
        <v>34</v>
      </c>
      <c r="H141" s="7" t="s">
        <v>122</v>
      </c>
      <c r="I141" s="5" t="str">
        <f>IF(AND(G141="154",'154 - CPSX'!$L$7=TH!A141),"154",IF(AND(G141="632",'632 - CPSX'!$K$7=TH!A141),"632",IF(AND(G141="641",'641 - CPSX'!$K$7=TH!A141),"641",IF(AND(G141="642",'642 - CPSX'!$M$7=TH!A141),"642",IF(AND(G141="242",'242 - CPSX'!$L$7=TH!A141),"242","")))))</f>
        <v>154</v>
      </c>
    </row>
    <row r="142" spans="1:9">
      <c r="A142" s="6">
        <f>IF(B142&lt;&gt;"",IF(OR(AND(G142="154",'154 - CPSX'!$L$7="..."),AND(G142="632",'632 - CPSX'!$K$7="..."),AND(G142="641",'641 - CPSX'!$K$7="..."),AND(G142="642",'642 - CPSX'!$M$7="..."),AND(G142="242",'242 - CPSX'!$L$7="...")),"...",MONTH(B142)),"")</f>
        <v>1</v>
      </c>
      <c r="B142" s="10">
        <v>42035</v>
      </c>
      <c r="C142" s="6" t="s">
        <v>69</v>
      </c>
      <c r="D142" s="10">
        <v>42035</v>
      </c>
      <c r="E142" s="8" t="s">
        <v>123</v>
      </c>
      <c r="F142" s="5">
        <v>1065360</v>
      </c>
      <c r="G142" s="17" t="s">
        <v>34</v>
      </c>
      <c r="H142" s="7" t="s">
        <v>122</v>
      </c>
      <c r="I142" s="5" t="str">
        <f>IF(AND(G142="154",'154 - CPSX'!$L$7=TH!A142),"154",IF(AND(G142="632",'632 - CPSX'!$K$7=TH!A142),"632",IF(AND(G142="641",'641 - CPSX'!$K$7=TH!A142),"641",IF(AND(G142="642",'642 - CPSX'!$M$7=TH!A142),"642",IF(AND(G142="242",'242 - CPSX'!$L$7=TH!A142),"242","")))))</f>
        <v>154</v>
      </c>
    </row>
    <row r="143" spans="1:9">
      <c r="A143" s="6">
        <f>IF(B143&lt;&gt;"",IF(OR(AND(G143="154",'154 - CPSX'!$L$7="..."),AND(G143="632",'632 - CPSX'!$K$7="..."),AND(G143="641",'641 - CPSX'!$K$7="..."),AND(G143="642",'642 - CPSX'!$M$7="..."),AND(G143="242",'242 - CPSX'!$L$7="...")),"...",MONTH(B143)),"")</f>
        <v>1</v>
      </c>
      <c r="B143" s="10">
        <v>42035</v>
      </c>
      <c r="C143" s="11" t="s">
        <v>310</v>
      </c>
      <c r="D143" s="10">
        <v>42035</v>
      </c>
      <c r="E143" s="8" t="s">
        <v>311</v>
      </c>
      <c r="F143" s="5">
        <v>1710470667</v>
      </c>
      <c r="G143" s="17" t="s">
        <v>137</v>
      </c>
      <c r="H143" s="7" t="s">
        <v>138</v>
      </c>
      <c r="I143" s="5" t="str">
        <f>IF(AND(G143="154",'154 - CPSX'!$L$7=TH!A143),"154",IF(AND(G143="632",'632 - CPSX'!$K$7=TH!A143),"632",IF(AND(G143="641",'641 - CPSX'!$K$7=TH!A143),"641",IF(AND(G143="642",'642 - CPSX'!$M$7=TH!A143),"642",IF(AND(G143="242",'242 - CPSX'!$L$7=TH!A143),"242","")))))</f>
        <v/>
      </c>
    </row>
    <row r="144" spans="1:9">
      <c r="A144" s="6">
        <f>IF(B144&lt;&gt;"",IF(OR(AND(G144="154",'154 - CPSX'!$L$7="..."),AND(G144="632",'632 - CPSX'!$K$7="..."),AND(G144="641",'641 - CPSX'!$K$7="..."),AND(G144="642",'642 - CPSX'!$M$7="..."),AND(G144="242",'242 - CPSX'!$L$7="...")),"...",MONTH(B144)),"")</f>
        <v>2</v>
      </c>
      <c r="B144" s="10">
        <v>42041</v>
      </c>
      <c r="C144" s="11" t="s">
        <v>164</v>
      </c>
      <c r="D144" s="10">
        <v>42041</v>
      </c>
      <c r="E144" s="8" t="s">
        <v>254</v>
      </c>
      <c r="F144" s="5">
        <v>40000</v>
      </c>
      <c r="G144" s="17" t="s">
        <v>166</v>
      </c>
      <c r="H144" s="7" t="s">
        <v>167</v>
      </c>
      <c r="I144" s="5" t="str">
        <f>IF(AND(G144="154",'154 - CPSX'!$L$7=TH!A144),"154",IF(AND(G144="632",'632 - CPSX'!$K$7=TH!A144),"632",IF(AND(G144="641",'641 - CPSX'!$K$7=TH!A144),"641",IF(AND(G144="642",'642 - CPSX'!$M$7=TH!A144),"642",IF(AND(G144="242",'242 - CPSX'!$L$7=TH!A144),"242","")))))</f>
        <v/>
      </c>
    </row>
    <row r="145" spans="1:9">
      <c r="A145" s="6">
        <f>IF(B145&lt;&gt;"",IF(OR(AND(G145="154",'154 - CPSX'!$L$7="..."),AND(G145="632",'632 - CPSX'!$K$7="..."),AND(G145="641",'641 - CPSX'!$K$7="..."),AND(G145="642",'642 - CPSX'!$M$7="..."),AND(G145="242",'242 - CPSX'!$L$7="...")),"...",MONTH(B145)),"")</f>
        <v>2</v>
      </c>
      <c r="B145" s="10">
        <v>42044</v>
      </c>
      <c r="C145" s="11" t="s">
        <v>164</v>
      </c>
      <c r="D145" s="10">
        <v>42044</v>
      </c>
      <c r="E145" s="8" t="s">
        <v>169</v>
      </c>
      <c r="F145" s="5">
        <v>45000</v>
      </c>
      <c r="G145" s="17" t="s">
        <v>166</v>
      </c>
      <c r="H145" s="7" t="s">
        <v>167</v>
      </c>
      <c r="I145" s="5" t="str">
        <f>IF(AND(G145="154",'154 - CPSX'!$L$7=TH!A145),"154",IF(AND(G145="632",'632 - CPSX'!$K$7=TH!A145),"632",IF(AND(G145="641",'641 - CPSX'!$K$7=TH!A145),"641",IF(AND(G145="642",'642 - CPSX'!$M$7=TH!A145),"642",IF(AND(G145="242",'242 - CPSX'!$L$7=TH!A145),"242","")))))</f>
        <v/>
      </c>
    </row>
    <row r="146" spans="1:9">
      <c r="A146" s="6">
        <f>IF(B146&lt;&gt;"",IF(OR(AND(G146="154",'154 - CPSX'!$L$7="..."),AND(G146="632",'632 - CPSX'!$K$7="..."),AND(G146="641",'641 - CPSX'!$K$7="..."),AND(G146="642",'642 - CPSX'!$M$7="..."),AND(G146="242",'242 - CPSX'!$L$7="...")),"...",MONTH(B146)),"")</f>
        <v>2</v>
      </c>
      <c r="B146" s="10">
        <v>42044</v>
      </c>
      <c r="C146" s="11" t="s">
        <v>164</v>
      </c>
      <c r="D146" s="10">
        <v>42044</v>
      </c>
      <c r="E146" s="8" t="s">
        <v>168</v>
      </c>
      <c r="F146" s="5">
        <v>40000</v>
      </c>
      <c r="G146" s="17" t="s">
        <v>166</v>
      </c>
      <c r="H146" s="7" t="s">
        <v>167</v>
      </c>
      <c r="I146" s="5" t="str">
        <f>IF(AND(G146="154",'154 - CPSX'!$L$7=TH!A146),"154",IF(AND(G146="632",'632 - CPSX'!$K$7=TH!A146),"632",IF(AND(G146="641",'641 - CPSX'!$K$7=TH!A146),"641",IF(AND(G146="642",'642 - CPSX'!$M$7=TH!A146),"642",IF(AND(G146="242",'242 - CPSX'!$L$7=TH!A146),"242","")))))</f>
        <v/>
      </c>
    </row>
    <row r="147" spans="1:9">
      <c r="A147" s="6">
        <f>IF(B147&lt;&gt;"",IF(OR(AND(G147="154",'154 - CPSX'!$L$7="..."),AND(G147="632",'632 - CPSX'!$K$7="..."),AND(G147="641",'641 - CPSX'!$K$7="..."),AND(G147="642",'642 - CPSX'!$M$7="..."),AND(G147="242",'242 - CPSX'!$L$7="...")),"...",MONTH(B147)),"")</f>
        <v>2</v>
      </c>
      <c r="B147" s="10">
        <v>42049</v>
      </c>
      <c r="C147" s="11" t="s">
        <v>164</v>
      </c>
      <c r="D147" s="10">
        <v>42049</v>
      </c>
      <c r="E147" s="8" t="s">
        <v>170</v>
      </c>
      <c r="F147" s="5">
        <v>50000</v>
      </c>
      <c r="G147" s="17" t="s">
        <v>166</v>
      </c>
      <c r="H147" s="7" t="s">
        <v>167</v>
      </c>
      <c r="I147" s="5" t="str">
        <f>IF(AND(G147="154",'154 - CPSX'!$L$7=TH!A147),"154",IF(AND(G147="632",'632 - CPSX'!$K$7=TH!A147),"632",IF(AND(G147="641",'641 - CPSX'!$K$7=TH!A147),"641",IF(AND(G147="642",'642 - CPSX'!$M$7=TH!A147),"642",IF(AND(G147="242",'242 - CPSX'!$L$7=TH!A147),"242","")))))</f>
        <v/>
      </c>
    </row>
    <row r="148" spans="1:9">
      <c r="A148" s="6">
        <f>IF(B148&lt;&gt;"",IF(OR(AND(G148="154",'154 - CPSX'!$L$7="..."),AND(G148="632",'632 - CPSX'!$K$7="..."),AND(G148="641",'641 - CPSX'!$K$7="..."),AND(G148="642",'642 - CPSX'!$M$7="..."),AND(G148="242",'242 - CPSX'!$L$7="...")),"...",MONTH(B148)),"")</f>
        <v>2</v>
      </c>
      <c r="B148" s="10">
        <v>42049</v>
      </c>
      <c r="C148" s="11" t="s">
        <v>164</v>
      </c>
      <c r="D148" s="10">
        <v>42049</v>
      </c>
      <c r="E148" s="8" t="s">
        <v>178</v>
      </c>
      <c r="F148" s="5">
        <v>50000</v>
      </c>
      <c r="G148" s="17" t="s">
        <v>166</v>
      </c>
      <c r="H148" s="7" t="s">
        <v>167</v>
      </c>
      <c r="I148" s="5" t="str">
        <f>IF(AND(G148="154",'154 - CPSX'!$L$7=TH!A148),"154",IF(AND(G148="632",'632 - CPSX'!$K$7=TH!A148),"632",IF(AND(G148="641",'641 - CPSX'!$K$7=TH!A148),"641",IF(AND(G148="642",'642 - CPSX'!$M$7=TH!A148),"642",IF(AND(G148="242",'242 - CPSX'!$L$7=TH!A148),"242","")))))</f>
        <v/>
      </c>
    </row>
    <row r="149" spans="1:9">
      <c r="A149" s="6">
        <f>IF(B149&lt;&gt;"",IF(OR(AND(G149="154",'154 - CPSX'!$L$7="..."),AND(G149="632",'632 - CPSX'!$K$7="..."),AND(G149="641",'641 - CPSX'!$K$7="..."),AND(G149="642",'642 - CPSX'!$M$7="..."),AND(G149="242",'242 - CPSX'!$L$7="...")),"...",MONTH(B149)),"")</f>
        <v>2</v>
      </c>
      <c r="B149" s="10">
        <v>42049</v>
      </c>
      <c r="C149" s="11" t="s">
        <v>164</v>
      </c>
      <c r="D149" s="10">
        <v>42049</v>
      </c>
      <c r="E149" s="8" t="s">
        <v>178</v>
      </c>
      <c r="F149" s="5">
        <v>20000</v>
      </c>
      <c r="G149" s="17" t="s">
        <v>166</v>
      </c>
      <c r="H149" s="7" t="s">
        <v>167</v>
      </c>
      <c r="I149" s="5" t="str">
        <f>IF(AND(G149="154",'154 - CPSX'!$L$7=TH!A149),"154",IF(AND(G149="632",'632 - CPSX'!$K$7=TH!A149),"632",IF(AND(G149="641",'641 - CPSX'!$K$7=TH!A149),"641",IF(AND(G149="642",'642 - CPSX'!$M$7=TH!A149),"642",IF(AND(G149="242",'242 - CPSX'!$L$7=TH!A149),"242","")))))</f>
        <v/>
      </c>
    </row>
    <row r="150" spans="1:9">
      <c r="A150" s="6">
        <f>IF(B150&lt;&gt;"",IF(OR(AND(G150="154",'154 - CPSX'!$L$7="..."),AND(G150="632",'632 - CPSX'!$K$7="..."),AND(G150="641",'641 - CPSX'!$K$7="..."),AND(G150="642",'642 - CPSX'!$M$7="..."),AND(G150="242",'242 - CPSX'!$L$7="...")),"...",MONTH(B150)),"")</f>
        <v>2</v>
      </c>
      <c r="B150" s="10">
        <v>42049</v>
      </c>
      <c r="C150" s="11" t="s">
        <v>164</v>
      </c>
      <c r="D150" s="10">
        <v>42049</v>
      </c>
      <c r="E150" s="8" t="s">
        <v>178</v>
      </c>
      <c r="F150" s="5">
        <v>20000</v>
      </c>
      <c r="G150" s="17" t="s">
        <v>166</v>
      </c>
      <c r="H150" s="7" t="s">
        <v>167</v>
      </c>
      <c r="I150" s="5" t="str">
        <f>IF(AND(G150="154",'154 - CPSX'!$L$7=TH!A150),"154",IF(AND(G150="632",'632 - CPSX'!$K$7=TH!A150),"632",IF(AND(G150="641",'641 - CPSX'!$K$7=TH!A150),"641",IF(AND(G150="642",'642 - CPSX'!$M$7=TH!A150),"642",IF(AND(G150="242",'242 - CPSX'!$L$7=TH!A150),"242","")))))</f>
        <v/>
      </c>
    </row>
    <row r="151" spans="1:9">
      <c r="A151" s="6">
        <f>IF(B151&lt;&gt;"",IF(OR(AND(G151="154",'154 - CPSX'!$L$7="..."),AND(G151="632",'632 - CPSX'!$K$7="..."),AND(G151="641",'641 - CPSX'!$K$7="..."),AND(G151="642",'642 - CPSX'!$M$7="..."),AND(G151="242",'242 - CPSX'!$L$7="...")),"...",MONTH(B151)),"")</f>
        <v>2</v>
      </c>
      <c r="B151" s="10">
        <v>42049</v>
      </c>
      <c r="C151" s="11" t="s">
        <v>164</v>
      </c>
      <c r="D151" s="10">
        <v>42049</v>
      </c>
      <c r="E151" s="8" t="s">
        <v>175</v>
      </c>
      <c r="F151" s="5">
        <v>20000</v>
      </c>
      <c r="G151" s="17" t="s">
        <v>166</v>
      </c>
      <c r="H151" s="7" t="s">
        <v>167</v>
      </c>
      <c r="I151" s="5" t="str">
        <f>IF(AND(G151="154",'154 - CPSX'!$L$7=TH!A151),"154",IF(AND(G151="632",'632 - CPSX'!$K$7=TH!A151),"632",IF(AND(G151="641",'641 - CPSX'!$K$7=TH!A151),"641",IF(AND(G151="642",'642 - CPSX'!$M$7=TH!A151),"642",IF(AND(G151="242",'242 - CPSX'!$L$7=TH!A151),"242","")))))</f>
        <v/>
      </c>
    </row>
    <row r="152" spans="1:9">
      <c r="A152" s="6">
        <f>IF(B152&lt;&gt;"",IF(OR(AND(G152="154",'154 - CPSX'!$L$7="..."),AND(G152="632",'632 - CPSX'!$K$7="..."),AND(G152="641",'641 - CPSX'!$K$7="..."),AND(G152="642",'642 - CPSX'!$M$7="..."),AND(G152="242",'242 - CPSX'!$L$7="...")),"...",MONTH(B152)),"")</f>
        <v>2</v>
      </c>
      <c r="B152" s="10">
        <v>42049</v>
      </c>
      <c r="C152" s="11" t="s">
        <v>164</v>
      </c>
      <c r="D152" s="10">
        <v>42049</v>
      </c>
      <c r="E152" s="8" t="s">
        <v>169</v>
      </c>
      <c r="F152" s="5">
        <v>25000</v>
      </c>
      <c r="G152" s="17" t="s">
        <v>166</v>
      </c>
      <c r="H152" s="7" t="s">
        <v>167</v>
      </c>
      <c r="I152" s="5" t="str">
        <f>IF(AND(G152="154",'154 - CPSX'!$L$7=TH!A152),"154",IF(AND(G152="632",'632 - CPSX'!$K$7=TH!A152),"632",IF(AND(G152="641",'641 - CPSX'!$K$7=TH!A152),"641",IF(AND(G152="642",'642 - CPSX'!$M$7=TH!A152),"642",IF(AND(G152="242",'242 - CPSX'!$L$7=TH!A152),"242","")))))</f>
        <v/>
      </c>
    </row>
    <row r="153" spans="1:9">
      <c r="A153" s="6">
        <f>IF(B153&lt;&gt;"",IF(OR(AND(G153="154",'154 - CPSX'!$L$7="..."),AND(G153="632",'632 - CPSX'!$K$7="..."),AND(G153="641",'641 - CPSX'!$K$7="..."),AND(G153="642",'642 - CPSX'!$M$7="..."),AND(G153="242",'242 - CPSX'!$L$7="...")),"...",MONTH(B153)),"")</f>
        <v>2</v>
      </c>
      <c r="B153" s="10">
        <v>42046</v>
      </c>
      <c r="C153" s="11" t="s">
        <v>164</v>
      </c>
      <c r="D153" s="10">
        <v>42046</v>
      </c>
      <c r="E153" s="8" t="s">
        <v>255</v>
      </c>
      <c r="F153" s="5">
        <v>55000</v>
      </c>
      <c r="G153" s="17" t="s">
        <v>166</v>
      </c>
      <c r="H153" s="7" t="s">
        <v>167</v>
      </c>
      <c r="I153" s="5" t="str">
        <f>IF(AND(G153="154",'154 - CPSX'!$L$7=TH!A153),"154",IF(AND(G153="632",'632 - CPSX'!$K$7=TH!A153),"632",IF(AND(G153="641",'641 - CPSX'!$K$7=TH!A153),"641",IF(AND(G153="642",'642 - CPSX'!$M$7=TH!A153),"642",IF(AND(G153="242",'242 - CPSX'!$L$7=TH!A153),"242","")))))</f>
        <v/>
      </c>
    </row>
    <row r="154" spans="1:9">
      <c r="A154" s="6">
        <f>IF(B154&lt;&gt;"",IF(OR(AND(G154="154",'154 - CPSX'!$L$7="..."),AND(G154="632",'632 - CPSX'!$K$7="..."),AND(G154="641",'641 - CPSX'!$K$7="..."),AND(G154="642",'642 - CPSX'!$M$7="..."),AND(G154="242",'242 - CPSX'!$L$7="...")),"...",MONTH(B154)),"")</f>
        <v>2</v>
      </c>
      <c r="B154" s="10">
        <v>42046</v>
      </c>
      <c r="C154" s="11" t="s">
        <v>164</v>
      </c>
      <c r="D154" s="10">
        <v>42046</v>
      </c>
      <c r="E154" s="8" t="s">
        <v>255</v>
      </c>
      <c r="F154" s="5">
        <v>55000</v>
      </c>
      <c r="G154" s="17" t="s">
        <v>166</v>
      </c>
      <c r="H154" s="7" t="s">
        <v>167</v>
      </c>
      <c r="I154" s="5" t="str">
        <f>IF(AND(G154="154",'154 - CPSX'!$L$7=TH!A154),"154",IF(AND(G154="632",'632 - CPSX'!$K$7=TH!A154),"632",IF(AND(G154="641",'641 - CPSX'!$K$7=TH!A154),"641",IF(AND(G154="642",'642 - CPSX'!$M$7=TH!A154),"642",IF(AND(G154="242",'242 - CPSX'!$L$7=TH!A154),"242","")))))</f>
        <v/>
      </c>
    </row>
    <row r="155" spans="1:9">
      <c r="A155" s="6">
        <f>IF(B155&lt;&gt;"",IF(OR(AND(G155="154",'154 - CPSX'!$L$7="..."),AND(G155="632",'632 - CPSX'!$K$7="..."),AND(G155="641",'641 - CPSX'!$K$7="..."),AND(G155="642",'642 - CPSX'!$M$7="..."),AND(G155="242",'242 - CPSX'!$L$7="...")),"...",MONTH(B155)),"")</f>
        <v>2</v>
      </c>
      <c r="B155" s="10">
        <v>42049</v>
      </c>
      <c r="C155" s="11" t="s">
        <v>69</v>
      </c>
      <c r="D155" s="10">
        <v>42049</v>
      </c>
      <c r="E155" s="8" t="s">
        <v>256</v>
      </c>
      <c r="F155" s="5">
        <v>1335770</v>
      </c>
      <c r="G155" s="17" t="s">
        <v>166</v>
      </c>
      <c r="H155" s="7" t="s">
        <v>180</v>
      </c>
      <c r="I155" s="5" t="str">
        <f>IF(AND(G155="154",'154 - CPSX'!$L$7=TH!A155),"154",IF(AND(G155="632",'632 - CPSX'!$K$7=TH!A155),"632",IF(AND(G155="641",'641 - CPSX'!$K$7=TH!A155),"641",IF(AND(G155="642",'642 - CPSX'!$M$7=TH!A155),"642",IF(AND(G155="242",'242 - CPSX'!$L$7=TH!A155),"242","")))))</f>
        <v/>
      </c>
    </row>
    <row r="156" spans="1:9">
      <c r="A156" s="6">
        <f>IF(B156&lt;&gt;"",IF(OR(AND(G156="154",'154 - CPSX'!$L$7="..."),AND(G156="632",'632 - CPSX'!$K$7="..."),AND(G156="641",'641 - CPSX'!$K$7="..."),AND(G156="642",'642 - CPSX'!$M$7="..."),AND(G156="242",'242 - CPSX'!$L$7="...")),"...",MONTH(B156)),"")</f>
        <v>2</v>
      </c>
      <c r="B156" s="10">
        <v>42062</v>
      </c>
      <c r="C156" s="11" t="s">
        <v>69</v>
      </c>
      <c r="D156" s="10">
        <v>42062</v>
      </c>
      <c r="E156" s="8" t="s">
        <v>257</v>
      </c>
      <c r="F156" s="5">
        <v>657817</v>
      </c>
      <c r="G156" s="17" t="s">
        <v>166</v>
      </c>
      <c r="H156" s="7" t="s">
        <v>180</v>
      </c>
      <c r="I156" s="5" t="str">
        <f>IF(AND(G156="154",'154 - CPSX'!$L$7=TH!A156),"154",IF(AND(G156="632",'632 - CPSX'!$K$7=TH!A156),"632",IF(AND(G156="641",'641 - CPSX'!$K$7=TH!A156),"641",IF(AND(G156="642",'642 - CPSX'!$M$7=TH!A156),"642",IF(AND(G156="242",'242 - CPSX'!$L$7=TH!A156),"242","")))))</f>
        <v/>
      </c>
    </row>
    <row r="157" spans="1:9">
      <c r="A157" s="6">
        <f>IF(B157&lt;&gt;"",IF(OR(AND(G157="154",'154 - CPSX'!$L$7="..."),AND(G157="632",'632 - CPSX'!$K$7="..."),AND(G157="641",'641 - CPSX'!$K$7="..."),AND(G157="642",'642 - CPSX'!$M$7="..."),AND(G157="242",'242 - CPSX'!$L$7="...")),"...",MONTH(B157)),"")</f>
        <v>2</v>
      </c>
      <c r="B157" s="10">
        <v>42062</v>
      </c>
      <c r="C157" s="11" t="s">
        <v>69</v>
      </c>
      <c r="D157" s="10">
        <v>42062</v>
      </c>
      <c r="E157" s="8" t="s">
        <v>258</v>
      </c>
      <c r="F157" s="5">
        <v>63990</v>
      </c>
      <c r="G157" s="17" t="s">
        <v>166</v>
      </c>
      <c r="H157" s="7" t="s">
        <v>180</v>
      </c>
      <c r="I157" s="5" t="str">
        <f>IF(AND(G157="154",'154 - CPSX'!$L$7=TH!A157),"154",IF(AND(G157="632",'632 - CPSX'!$K$7=TH!A157),"632",IF(AND(G157="641",'641 - CPSX'!$K$7=TH!A157),"641",IF(AND(G157="642",'642 - CPSX'!$M$7=TH!A157),"642",IF(AND(G157="242",'242 - CPSX'!$L$7=TH!A157),"242","")))))</f>
        <v/>
      </c>
    </row>
    <row r="158" spans="1:9">
      <c r="A158" s="6">
        <f>IF(B158&lt;&gt;"",IF(OR(AND(G158="154",'154 - CPSX'!$L$7="..."),AND(G158="632",'632 - CPSX'!$K$7="..."),AND(G158="641",'641 - CPSX'!$K$7="..."),AND(G158="642",'642 - CPSX'!$M$7="..."),AND(G158="242",'242 - CPSX'!$L$7="...")),"...",MONTH(B158)),"")</f>
        <v>2</v>
      </c>
      <c r="B158" s="10">
        <v>42062</v>
      </c>
      <c r="C158" s="11" t="s">
        <v>69</v>
      </c>
      <c r="D158" s="10">
        <v>42062</v>
      </c>
      <c r="E158" s="8" t="s">
        <v>258</v>
      </c>
      <c r="F158" s="5">
        <v>213300</v>
      </c>
      <c r="G158" s="17" t="s">
        <v>166</v>
      </c>
      <c r="H158" s="7" t="s">
        <v>180</v>
      </c>
      <c r="I158" s="5" t="str">
        <f>IF(AND(G158="154",'154 - CPSX'!$L$7=TH!A158),"154",IF(AND(G158="632",'632 - CPSX'!$K$7=TH!A158),"632",IF(AND(G158="641",'641 - CPSX'!$K$7=TH!A158),"641",IF(AND(G158="642",'642 - CPSX'!$M$7=TH!A158),"642",IF(AND(G158="242",'242 - CPSX'!$L$7=TH!A158),"242","")))))</f>
        <v/>
      </c>
    </row>
    <row r="159" spans="1:9">
      <c r="A159" s="6">
        <f>IF(B159&lt;&gt;"",IF(OR(AND(G159="154",'154 - CPSX'!$L$7="..."),AND(G159="632",'632 - CPSX'!$K$7="..."),AND(G159="641",'641 - CPSX'!$K$7="..."),AND(G159="642",'642 - CPSX'!$M$7="..."),AND(G159="242",'242 - CPSX'!$L$7="...")),"...",MONTH(B159)),"")</f>
        <v>2</v>
      </c>
      <c r="B159" s="10">
        <v>42063</v>
      </c>
      <c r="C159" s="11" t="s">
        <v>69</v>
      </c>
      <c r="D159" s="10">
        <v>42336</v>
      </c>
      <c r="E159" s="8" t="s">
        <v>259</v>
      </c>
      <c r="F159" s="5">
        <v>44832000</v>
      </c>
      <c r="G159" s="17" t="s">
        <v>143</v>
      </c>
      <c r="H159" s="7" t="s">
        <v>44</v>
      </c>
      <c r="I159" s="5" t="str">
        <f>IF(AND(G159="154",'154 - CPSX'!$L$7=TH!A159),"154",IF(AND(G159="632",'632 - CPSX'!$K$7=TH!A159),"632",IF(AND(G159="641",'641 - CPSX'!$K$7=TH!A159),"641",IF(AND(G159="642",'642 - CPSX'!$M$7=TH!A159),"642",IF(AND(G159="242",'242 - CPSX'!$L$7=TH!A159),"242","")))))</f>
        <v/>
      </c>
    </row>
    <row r="160" spans="1:9">
      <c r="A160" s="6">
        <f>IF(B160&lt;&gt;"",IF(OR(AND(G160="154",'154 - CPSX'!$L$7="..."),AND(G160="632",'632 - CPSX'!$K$7="..."),AND(G160="641",'641 - CPSX'!$K$7="..."),AND(G160="642",'642 - CPSX'!$M$7="..."),AND(G160="242",'242 - CPSX'!$L$7="...")),"...",MONTH(B160)),"")</f>
        <v>2</v>
      </c>
      <c r="B160" s="10">
        <v>42063</v>
      </c>
      <c r="C160" s="11" t="s">
        <v>69</v>
      </c>
      <c r="D160" s="10">
        <v>42353</v>
      </c>
      <c r="E160" s="8" t="s">
        <v>259</v>
      </c>
      <c r="F160" s="5">
        <v>22062000</v>
      </c>
      <c r="G160" s="17" t="s">
        <v>143</v>
      </c>
      <c r="H160" s="7" t="s">
        <v>44</v>
      </c>
      <c r="I160" s="5" t="str">
        <f>IF(AND(G160="154",'154 - CPSX'!$L$7=TH!A160),"154",IF(AND(G160="632",'632 - CPSX'!$K$7=TH!A160),"632",IF(AND(G160="641",'641 - CPSX'!$K$7=TH!A160),"641",IF(AND(G160="642",'642 - CPSX'!$M$7=TH!A160),"642",IF(AND(G160="242",'242 - CPSX'!$L$7=TH!A160),"242","")))))</f>
        <v/>
      </c>
    </row>
    <row r="161" spans="1:9">
      <c r="A161" s="6">
        <f>IF(B161&lt;&gt;"",IF(OR(AND(G161="154",'154 - CPSX'!$L$7="..."),AND(G161="632",'632 - CPSX'!$K$7="..."),AND(G161="641",'641 - CPSX'!$K$7="..."),AND(G161="642",'642 - CPSX'!$M$7="..."),AND(G161="242",'242 - CPSX'!$L$7="...")),"...",MONTH(B161)),"")</f>
        <v>2</v>
      </c>
      <c r="B161" s="10">
        <v>42044</v>
      </c>
      <c r="C161" s="11" t="s">
        <v>69</v>
      </c>
      <c r="D161" s="10">
        <v>42044</v>
      </c>
      <c r="E161" s="8" t="s">
        <v>260</v>
      </c>
      <c r="F161" s="5">
        <v>10172305</v>
      </c>
      <c r="G161" s="17" t="s">
        <v>143</v>
      </c>
      <c r="H161" s="7" t="s">
        <v>44</v>
      </c>
      <c r="I161" s="5" t="str">
        <f>IF(AND(G161="154",'154 - CPSX'!$L$7=TH!A161),"154",IF(AND(G161="632",'632 - CPSX'!$K$7=TH!A161),"632",IF(AND(G161="641",'641 - CPSX'!$K$7=TH!A161),"641",IF(AND(G161="642",'642 - CPSX'!$M$7=TH!A161),"642",IF(AND(G161="242",'242 - CPSX'!$L$7=TH!A161),"242","")))))</f>
        <v/>
      </c>
    </row>
    <row r="162" spans="1:9">
      <c r="A162" s="6">
        <f>IF(B162&lt;&gt;"",IF(OR(AND(G162="154",'154 - CPSX'!$L$7="..."),AND(G162="632",'632 - CPSX'!$K$7="..."),AND(G162="641",'641 - CPSX'!$K$7="..."),AND(G162="642",'642 - CPSX'!$M$7="..."),AND(G162="242",'242 - CPSX'!$L$7="...")),"...",MONTH(B162)),"")</f>
        <v>2</v>
      </c>
      <c r="B162" s="10">
        <v>42061</v>
      </c>
      <c r="C162" s="11" t="s">
        <v>69</v>
      </c>
      <c r="D162" s="10">
        <v>42061</v>
      </c>
      <c r="E162" s="8" t="s">
        <v>261</v>
      </c>
      <c r="F162" s="5">
        <v>2889000</v>
      </c>
      <c r="G162" s="17" t="s">
        <v>143</v>
      </c>
      <c r="H162" s="7" t="s">
        <v>44</v>
      </c>
      <c r="I162" s="5" t="str">
        <f>IF(AND(G162="154",'154 - CPSX'!$L$7=TH!A162),"154",IF(AND(G162="632",'632 - CPSX'!$K$7=TH!A162),"632",IF(AND(G162="641",'641 - CPSX'!$K$7=TH!A162),"641",IF(AND(G162="642",'642 - CPSX'!$M$7=TH!A162),"642",IF(AND(G162="242",'242 - CPSX'!$L$7=TH!A162),"242","")))))</f>
        <v/>
      </c>
    </row>
    <row r="163" spans="1:9">
      <c r="A163" s="6">
        <f>IF(B163&lt;&gt;"",IF(OR(AND(G163="154",'154 - CPSX'!$L$7="..."),AND(G163="632",'632 - CPSX'!$K$7="..."),AND(G163="641",'641 - CPSX'!$K$7="..."),AND(G163="642",'642 - CPSX'!$M$7="..."),AND(G163="242",'242 - CPSX'!$L$7="...")),"...",MONTH(B163)),"")</f>
        <v>2</v>
      </c>
      <c r="B163" s="10">
        <v>42046</v>
      </c>
      <c r="C163" s="11" t="s">
        <v>69</v>
      </c>
      <c r="D163" s="10">
        <v>42046</v>
      </c>
      <c r="E163" s="8" t="s">
        <v>262</v>
      </c>
      <c r="F163" s="5">
        <v>35619666</v>
      </c>
      <c r="G163" s="17" t="s">
        <v>143</v>
      </c>
      <c r="H163" s="7" t="s">
        <v>44</v>
      </c>
      <c r="I163" s="5" t="str">
        <f>IF(AND(G163="154",'154 - CPSX'!$L$7=TH!A163),"154",IF(AND(G163="632",'632 - CPSX'!$K$7=TH!A163),"632",IF(AND(G163="641",'641 - CPSX'!$K$7=TH!A163),"641",IF(AND(G163="642",'642 - CPSX'!$M$7=TH!A163),"642",IF(AND(G163="242",'242 - CPSX'!$L$7=TH!A163),"242","")))))</f>
        <v/>
      </c>
    </row>
    <row r="164" spans="1:9">
      <c r="A164" s="6">
        <f>IF(B164&lt;&gt;"",IF(OR(AND(G164="154",'154 - CPSX'!$L$7="..."),AND(G164="632",'632 - CPSX'!$K$7="..."),AND(G164="641",'641 - CPSX'!$K$7="..."),AND(G164="642",'642 - CPSX'!$M$7="..."),AND(G164="242",'242 - CPSX'!$L$7="...")),"...",MONTH(B164)),"")</f>
        <v>2</v>
      </c>
      <c r="B164" s="10">
        <v>42063</v>
      </c>
      <c r="C164" s="11" t="s">
        <v>69</v>
      </c>
      <c r="D164" s="10">
        <v>42063</v>
      </c>
      <c r="E164" s="8" t="s">
        <v>262</v>
      </c>
      <c r="F164" s="5">
        <v>66891474</v>
      </c>
      <c r="G164" s="17" t="s">
        <v>143</v>
      </c>
      <c r="H164" s="7" t="s">
        <v>44</v>
      </c>
      <c r="I164" s="5" t="str">
        <f>IF(AND(G164="154",'154 - CPSX'!$L$7=TH!A164),"154",IF(AND(G164="632",'632 - CPSX'!$K$7=TH!A164),"632",IF(AND(G164="641",'641 - CPSX'!$K$7=TH!A164),"641",IF(AND(G164="642",'642 - CPSX'!$M$7=TH!A164),"642",IF(AND(G164="242",'242 - CPSX'!$L$7=TH!A164),"242","")))))</f>
        <v/>
      </c>
    </row>
    <row r="165" spans="1:9">
      <c r="A165" s="6">
        <f>IF(B165&lt;&gt;"",IF(OR(AND(G165="154",'154 - CPSX'!$L$7="..."),AND(G165="632",'632 - CPSX'!$K$7="..."),AND(G165="641",'641 - CPSX'!$K$7="..."),AND(G165="642",'642 - CPSX'!$M$7="..."),AND(G165="242",'242 - CPSX'!$L$7="...")),"...",MONTH(B165)),"")</f>
        <v>2</v>
      </c>
      <c r="B165" s="10">
        <v>42041</v>
      </c>
      <c r="C165" s="11" t="s">
        <v>69</v>
      </c>
      <c r="D165" s="10">
        <v>42041</v>
      </c>
      <c r="E165" s="8" t="s">
        <v>147</v>
      </c>
      <c r="F165" s="5">
        <v>145248000</v>
      </c>
      <c r="G165" s="17" t="s">
        <v>143</v>
      </c>
      <c r="H165" s="7" t="s">
        <v>44</v>
      </c>
      <c r="I165" s="5" t="str">
        <f>IF(AND(G165="154",'154 - CPSX'!$L$7=TH!A165),"154",IF(AND(G165="632",'632 - CPSX'!$K$7=TH!A165),"632",IF(AND(G165="641",'641 - CPSX'!$K$7=TH!A165),"641",IF(AND(G165="642",'642 - CPSX'!$M$7=TH!A165),"642",IF(AND(G165="242",'242 - CPSX'!$L$7=TH!A165),"242","")))))</f>
        <v/>
      </c>
    </row>
    <row r="166" spans="1:9">
      <c r="A166" s="6">
        <f>IF(B166&lt;&gt;"",IF(OR(AND(G166="154",'154 - CPSX'!$L$7="..."),AND(G166="632",'632 - CPSX'!$K$7="..."),AND(G166="641",'641 - CPSX'!$K$7="..."),AND(G166="642",'642 - CPSX'!$M$7="..."),AND(G166="242",'242 - CPSX'!$L$7="...")),"...",MONTH(B166)),"")</f>
        <v>2</v>
      </c>
      <c r="B166" s="10">
        <v>42041</v>
      </c>
      <c r="C166" s="11" t="s">
        <v>69</v>
      </c>
      <c r="D166" s="10">
        <v>42041</v>
      </c>
      <c r="E166" s="8" t="s">
        <v>263</v>
      </c>
      <c r="F166" s="5">
        <v>11662560</v>
      </c>
      <c r="G166" s="17" t="s">
        <v>143</v>
      </c>
      <c r="H166" s="7" t="s">
        <v>44</v>
      </c>
      <c r="I166" s="5" t="str">
        <f>IF(AND(G166="154",'154 - CPSX'!$L$7=TH!A166),"154",IF(AND(G166="632",'632 - CPSX'!$K$7=TH!A166),"632",IF(AND(G166="641",'641 - CPSX'!$K$7=TH!A166),"641",IF(AND(G166="642",'642 - CPSX'!$M$7=TH!A166),"642",IF(AND(G166="242",'242 - CPSX'!$L$7=TH!A166),"242","")))))</f>
        <v/>
      </c>
    </row>
    <row r="167" spans="1:9">
      <c r="A167" s="6">
        <f>IF(B167&lt;&gt;"",IF(OR(AND(G167="154",'154 - CPSX'!$L$7="..."),AND(G167="632",'632 - CPSX'!$K$7="..."),AND(G167="641",'641 - CPSX'!$K$7="..."),AND(G167="642",'642 - CPSX'!$M$7="..."),AND(G167="242",'242 - CPSX'!$L$7="...")),"...",MONTH(B167)),"")</f>
        <v>2</v>
      </c>
      <c r="B167" s="10">
        <v>42041</v>
      </c>
      <c r="C167" s="11" t="s">
        <v>69</v>
      </c>
      <c r="D167" s="10">
        <v>42041</v>
      </c>
      <c r="E167" s="8" t="s">
        <v>124</v>
      </c>
      <c r="F167" s="5">
        <v>29796900</v>
      </c>
      <c r="G167" s="17" t="s">
        <v>34</v>
      </c>
      <c r="H167" s="7" t="s">
        <v>44</v>
      </c>
      <c r="I167" s="5" t="str">
        <f>IF(AND(G167="154",'154 - CPSX'!$L$7=TH!A167),"154",IF(AND(G167="632",'632 - CPSX'!$K$7=TH!A167),"632",IF(AND(G167="641",'641 - CPSX'!$K$7=TH!A167),"641",IF(AND(G167="642",'642 - CPSX'!$M$7=TH!A167),"642",IF(AND(G167="242",'242 - CPSX'!$L$7=TH!A167),"242","")))))</f>
        <v/>
      </c>
    </row>
    <row r="168" spans="1:9">
      <c r="A168" s="6">
        <f>IF(B168&lt;&gt;"",IF(OR(AND(G168="154",'154 - CPSX'!$L$7="..."),AND(G168="632",'632 - CPSX'!$K$7="..."),AND(G168="641",'641 - CPSX'!$K$7="..."),AND(G168="642",'642 - CPSX'!$M$7="..."),AND(G168="242",'242 - CPSX'!$L$7="...")),"...",MONTH(B168)),"")</f>
        <v>2</v>
      </c>
      <c r="B168" s="10">
        <v>42051</v>
      </c>
      <c r="C168" s="11" t="s">
        <v>69</v>
      </c>
      <c r="D168" s="10">
        <v>42051</v>
      </c>
      <c r="E168" s="8" t="s">
        <v>125</v>
      </c>
      <c r="F168" s="5">
        <v>16716600</v>
      </c>
      <c r="G168" s="17" t="s">
        <v>34</v>
      </c>
      <c r="H168" s="7" t="s">
        <v>44</v>
      </c>
      <c r="I168" s="5" t="str">
        <f>IF(AND(G168="154",'154 - CPSX'!$L$7=TH!A168),"154",IF(AND(G168="632",'632 - CPSX'!$K$7=TH!A168),"632",IF(AND(G168="641",'641 - CPSX'!$K$7=TH!A168),"641",IF(AND(G168="642",'642 - CPSX'!$M$7=TH!A168),"642",IF(AND(G168="242",'242 - CPSX'!$L$7=TH!A168),"242","")))))</f>
        <v/>
      </c>
    </row>
    <row r="169" spans="1:9">
      <c r="A169" s="6">
        <f>IF(B169&lt;&gt;"",IF(OR(AND(G169="154",'154 - CPSX'!$L$7="..."),AND(G169="632",'632 - CPSX'!$K$7="..."),AND(G169="641",'641 - CPSX'!$K$7="..."),AND(G169="642",'642 - CPSX'!$M$7="..."),AND(G169="242",'242 - CPSX'!$L$7="...")),"...",MONTH(B169)),"")</f>
        <v>2</v>
      </c>
      <c r="B169" s="10">
        <v>42061</v>
      </c>
      <c r="C169" s="11" t="s">
        <v>69</v>
      </c>
      <c r="D169" s="10">
        <v>42061</v>
      </c>
      <c r="E169" s="8" t="s">
        <v>126</v>
      </c>
      <c r="F169" s="5">
        <v>15732300</v>
      </c>
      <c r="G169" s="17" t="s">
        <v>34</v>
      </c>
      <c r="H169" s="7" t="s">
        <v>44</v>
      </c>
      <c r="I169" s="5" t="str">
        <f>IF(AND(G169="154",'154 - CPSX'!$L$7=TH!A169),"154",IF(AND(G169="632",'632 - CPSX'!$K$7=TH!A169),"632",IF(AND(G169="641",'641 - CPSX'!$K$7=TH!A169),"641",IF(AND(G169="642",'642 - CPSX'!$M$7=TH!A169),"642",IF(AND(G169="242",'242 - CPSX'!$L$7=TH!A169),"242","")))))</f>
        <v/>
      </c>
    </row>
    <row r="170" spans="1:9">
      <c r="A170" s="6">
        <f>IF(B170&lt;&gt;"",IF(OR(AND(G170="154",'154 - CPSX'!$L$7="..."),AND(G170="632",'632 - CPSX'!$K$7="..."),AND(G170="641",'641 - CPSX'!$K$7="..."),AND(G170="642",'642 - CPSX'!$M$7="..."),AND(G170="242",'242 - CPSX'!$L$7="...")),"...",MONTH(B170)),"")</f>
        <v>2</v>
      </c>
      <c r="B170" s="10">
        <v>42037</v>
      </c>
      <c r="C170" s="6" t="s">
        <v>217</v>
      </c>
      <c r="D170" s="10">
        <v>42009</v>
      </c>
      <c r="E170" s="8" t="s">
        <v>127</v>
      </c>
      <c r="F170" s="5">
        <v>15376000</v>
      </c>
      <c r="G170" s="15" t="s">
        <v>34</v>
      </c>
      <c r="H170" s="7" t="s">
        <v>74</v>
      </c>
      <c r="I170" s="5" t="str">
        <f>IF(AND(G170="154",'154 - CPSX'!$L$7=TH!A170),"154",IF(AND(G170="632",'632 - CPSX'!$K$7=TH!A170),"632",IF(AND(G170="641",'641 - CPSX'!$K$7=TH!A170),"641",IF(AND(G170="642",'642 - CPSX'!$M$7=TH!A170),"642",IF(AND(G170="242",'242 - CPSX'!$L$7=TH!A170),"242","")))))</f>
        <v/>
      </c>
    </row>
    <row r="171" spans="1:9">
      <c r="A171" s="6">
        <f>IF(B171&lt;&gt;"",IF(OR(AND(G171="154",'154 - CPSX'!$L$7="..."),AND(G171="632",'632 - CPSX'!$K$7="..."),AND(G171="641",'641 - CPSX'!$K$7="..."),AND(G171="642",'642 - CPSX'!$M$7="..."),AND(G171="242",'242 - CPSX'!$L$7="...")),"...",MONTH(B171)),"")</f>
        <v>2</v>
      </c>
      <c r="B171" s="10">
        <v>42037</v>
      </c>
      <c r="C171" s="6" t="s">
        <v>236</v>
      </c>
      <c r="D171" s="10">
        <v>42024</v>
      </c>
      <c r="E171" s="8" t="s">
        <v>264</v>
      </c>
      <c r="F171" s="5">
        <v>4516366</v>
      </c>
      <c r="G171" s="15" t="s">
        <v>143</v>
      </c>
      <c r="H171" s="7" t="s">
        <v>74</v>
      </c>
      <c r="I171" s="5" t="str">
        <f>IF(AND(G171="154",'154 - CPSX'!$L$7=TH!A171),"154",IF(AND(G171="632",'632 - CPSX'!$K$7=TH!A171),"632",IF(AND(G171="641",'641 - CPSX'!$K$7=TH!A171),"641",IF(AND(G171="642",'642 - CPSX'!$M$7=TH!A171),"642",IF(AND(G171="242",'242 - CPSX'!$L$7=TH!A171),"242","")))))</f>
        <v/>
      </c>
    </row>
    <row r="172" spans="1:9">
      <c r="A172" s="6">
        <f>IF(B172&lt;&gt;"",IF(OR(AND(G172="154",'154 - CPSX'!$L$7="..."),AND(G172="632",'632 - CPSX'!$K$7="..."),AND(G172="641",'641 - CPSX'!$K$7="..."),AND(G172="642",'642 - CPSX'!$M$7="..."),AND(G172="242",'242 - CPSX'!$L$7="...")),"...",MONTH(B172)),"")</f>
        <v>2</v>
      </c>
      <c r="B172" s="10">
        <v>42037</v>
      </c>
      <c r="C172" s="6" t="s">
        <v>237</v>
      </c>
      <c r="D172" s="10">
        <v>42029</v>
      </c>
      <c r="E172" s="8" t="s">
        <v>265</v>
      </c>
      <c r="F172" s="5">
        <v>4595500</v>
      </c>
      <c r="G172" s="15" t="s">
        <v>166</v>
      </c>
      <c r="H172" s="7" t="s">
        <v>74</v>
      </c>
      <c r="I172" s="5" t="str">
        <f>IF(AND(G172="154",'154 - CPSX'!$L$7=TH!A172),"154",IF(AND(G172="632",'632 - CPSX'!$K$7=TH!A172),"632",IF(AND(G172="641",'641 - CPSX'!$K$7=TH!A172),"641",IF(AND(G172="642",'642 - CPSX'!$M$7=TH!A172),"642",IF(AND(G172="242",'242 - CPSX'!$L$7=TH!A172),"242","")))))</f>
        <v/>
      </c>
    </row>
    <row r="173" spans="1:9">
      <c r="A173" s="6">
        <f>IF(B173&lt;&gt;"",IF(OR(AND(G173="154",'154 - CPSX'!$L$7="..."),AND(G173="632",'632 - CPSX'!$K$7="..."),AND(G173="641",'641 - CPSX'!$K$7="..."),AND(G173="642",'642 - CPSX'!$M$7="..."),AND(G173="242",'242 - CPSX'!$L$7="...")),"...",MONTH(B173)),"")</f>
        <v>2</v>
      </c>
      <c r="B173" s="10">
        <v>42037</v>
      </c>
      <c r="C173" s="6" t="s">
        <v>238</v>
      </c>
      <c r="D173" s="10">
        <v>42035</v>
      </c>
      <c r="E173" s="8" t="s">
        <v>266</v>
      </c>
      <c r="F173" s="5">
        <v>1000000</v>
      </c>
      <c r="G173" s="15" t="s">
        <v>166</v>
      </c>
      <c r="H173" s="7" t="s">
        <v>74</v>
      </c>
      <c r="I173" s="5" t="str">
        <f>IF(AND(G173="154",'154 - CPSX'!$L$7=TH!A173),"154",IF(AND(G173="632",'632 - CPSX'!$K$7=TH!A173),"632",IF(AND(G173="641",'641 - CPSX'!$K$7=TH!A173),"641",IF(AND(G173="642",'642 - CPSX'!$M$7=TH!A173),"642",IF(AND(G173="242",'242 - CPSX'!$L$7=TH!A173),"242","")))))</f>
        <v/>
      </c>
    </row>
    <row r="174" spans="1:9">
      <c r="A174" s="6">
        <f>IF(B174&lt;&gt;"",IF(OR(AND(G174="154",'154 - CPSX'!$L$7="..."),AND(G174="632",'632 - CPSX'!$K$7="..."),AND(G174="641",'641 - CPSX'!$K$7="..."),AND(G174="642",'642 - CPSX'!$M$7="..."),AND(G174="242",'242 - CPSX'!$L$7="...")),"...",MONTH(B174)),"")</f>
        <v>2</v>
      </c>
      <c r="B174" s="10">
        <v>42037</v>
      </c>
      <c r="C174" s="11" t="s">
        <v>239</v>
      </c>
      <c r="D174" s="10">
        <v>42035</v>
      </c>
      <c r="E174" s="8" t="s">
        <v>267</v>
      </c>
      <c r="F174" s="5">
        <v>150000</v>
      </c>
      <c r="G174" s="17" t="s">
        <v>166</v>
      </c>
      <c r="H174" s="7" t="s">
        <v>74</v>
      </c>
      <c r="I174" s="5" t="str">
        <f>IF(AND(G174="154",'154 - CPSX'!$L$7=TH!A174),"154",IF(AND(G174="632",'632 - CPSX'!$K$7=TH!A174),"632",IF(AND(G174="641",'641 - CPSX'!$K$7=TH!A174),"641",IF(AND(G174="642",'642 - CPSX'!$M$7=TH!A174),"642",IF(AND(G174="242",'242 - CPSX'!$L$7=TH!A174),"242","")))))</f>
        <v/>
      </c>
    </row>
    <row r="175" spans="1:9">
      <c r="A175" s="6">
        <f>IF(B175&lt;&gt;"",IF(OR(AND(G175="154",'154 - CPSX'!$L$7="..."),AND(G175="632",'632 - CPSX'!$K$7="..."),AND(G175="641",'641 - CPSX'!$K$7="..."),AND(G175="642",'642 - CPSX'!$M$7="..."),AND(G175="242",'242 - CPSX'!$L$7="...")),"...",MONTH(B175)),"")</f>
        <v>2</v>
      </c>
      <c r="B175" s="10">
        <v>42037</v>
      </c>
      <c r="C175" s="6" t="s">
        <v>239</v>
      </c>
      <c r="D175" s="10">
        <v>42035</v>
      </c>
      <c r="E175" s="8" t="s">
        <v>267</v>
      </c>
      <c r="F175" s="5">
        <v>2084112</v>
      </c>
      <c r="G175" s="15" t="s">
        <v>166</v>
      </c>
      <c r="H175" s="7" t="s">
        <v>74</v>
      </c>
      <c r="I175" s="5" t="str">
        <f>IF(AND(G175="154",'154 - CPSX'!$L$7=TH!A175),"154",IF(AND(G175="632",'632 - CPSX'!$K$7=TH!A175),"632",IF(AND(G175="641",'641 - CPSX'!$K$7=TH!A175),"641",IF(AND(G175="642",'642 - CPSX'!$M$7=TH!A175),"642",IF(AND(G175="242",'242 - CPSX'!$L$7=TH!A175),"242","")))))</f>
        <v/>
      </c>
    </row>
    <row r="176" spans="1:9">
      <c r="A176" s="6">
        <f>IF(B176&lt;&gt;"",IF(OR(AND(G176="154",'154 - CPSX'!$L$7="..."),AND(G176="632",'632 - CPSX'!$K$7="..."),AND(G176="641",'641 - CPSX'!$K$7="..."),AND(G176="642",'642 - CPSX'!$M$7="..."),AND(G176="242",'242 - CPSX'!$L$7="...")),"...",MONTH(B176)),"")</f>
        <v>2</v>
      </c>
      <c r="B176" s="10">
        <v>42038</v>
      </c>
      <c r="C176" s="11" t="s">
        <v>218</v>
      </c>
      <c r="D176" s="10">
        <v>42027</v>
      </c>
      <c r="E176" s="8" t="s">
        <v>128</v>
      </c>
      <c r="F176" s="5">
        <v>6449800</v>
      </c>
      <c r="G176" s="17" t="s">
        <v>34</v>
      </c>
      <c r="H176" s="7" t="s">
        <v>74</v>
      </c>
      <c r="I176" s="5" t="str">
        <f>IF(AND(G176="154",'154 - CPSX'!$L$7=TH!A176),"154",IF(AND(G176="632",'632 - CPSX'!$K$7=TH!A176),"632",IF(AND(G176="641",'641 - CPSX'!$K$7=TH!A176),"641",IF(AND(G176="642",'642 - CPSX'!$M$7=TH!A176),"642",IF(AND(G176="242",'242 - CPSX'!$L$7=TH!A176),"242","")))))</f>
        <v/>
      </c>
    </row>
    <row r="177" spans="1:9">
      <c r="A177" s="6">
        <f>IF(B177&lt;&gt;"",IF(OR(AND(G177="154",'154 - CPSX'!$L$7="..."),AND(G177="632",'632 - CPSX'!$K$7="..."),AND(G177="641",'641 - CPSX'!$K$7="..."),AND(G177="642",'642 - CPSX'!$M$7="..."),AND(G177="242",'242 - CPSX'!$L$7="...")),"...",MONTH(B177)),"")</f>
        <v>2</v>
      </c>
      <c r="B177" s="10">
        <v>42038</v>
      </c>
      <c r="C177" s="11" t="s">
        <v>268</v>
      </c>
      <c r="D177" s="10">
        <v>42036</v>
      </c>
      <c r="E177" s="8" t="s">
        <v>269</v>
      </c>
      <c r="F177" s="5">
        <v>68425</v>
      </c>
      <c r="G177" s="17" t="s">
        <v>166</v>
      </c>
      <c r="H177" s="7" t="s">
        <v>74</v>
      </c>
      <c r="I177" s="5" t="str">
        <f>IF(AND(G177="154",'154 - CPSX'!$L$7=TH!A177),"154",IF(AND(G177="632",'632 - CPSX'!$K$7=TH!A177),"632",IF(AND(G177="641",'641 - CPSX'!$K$7=TH!A177),"641",IF(AND(G177="642",'642 - CPSX'!$M$7=TH!A177),"642",IF(AND(G177="242",'242 - CPSX'!$L$7=TH!A177),"242","")))))</f>
        <v/>
      </c>
    </row>
    <row r="178" spans="1:9">
      <c r="A178" s="6">
        <f>IF(B178&lt;&gt;"",IF(OR(AND(G178="154",'154 - CPSX'!$L$7="..."),AND(G178="632",'632 - CPSX'!$K$7="..."),AND(G178="641",'641 - CPSX'!$K$7="..."),AND(G178="642",'642 - CPSX'!$M$7="..."),AND(G178="242",'242 - CPSX'!$L$7="...")),"...",MONTH(B178)),"")</f>
        <v>2</v>
      </c>
      <c r="B178" s="10">
        <v>42039</v>
      </c>
      <c r="C178" s="11" t="s">
        <v>219</v>
      </c>
      <c r="D178" s="10">
        <v>42033</v>
      </c>
      <c r="E178" s="8" t="s">
        <v>127</v>
      </c>
      <c r="F178" s="5">
        <v>14352000</v>
      </c>
      <c r="G178" s="17" t="s">
        <v>34</v>
      </c>
      <c r="H178" s="7" t="s">
        <v>74</v>
      </c>
      <c r="I178" s="5" t="str">
        <f>IF(AND(G178="154",'154 - CPSX'!$L$7=TH!A178),"154",IF(AND(G178="632",'632 - CPSX'!$K$7=TH!A178),"632",IF(AND(G178="641",'641 - CPSX'!$K$7=TH!A178),"641",IF(AND(G178="642",'642 - CPSX'!$M$7=TH!A178),"642",IF(AND(G178="242",'242 - CPSX'!$L$7=TH!A178),"242","")))))</f>
        <v/>
      </c>
    </row>
    <row r="179" spans="1:9">
      <c r="A179" s="6">
        <f>IF(B179&lt;&gt;"",IF(OR(AND(G179="154",'154 - CPSX'!$L$7="..."),AND(G179="632",'632 - CPSX'!$K$7="..."),AND(G179="641",'641 - CPSX'!$K$7="..."),AND(G179="642",'642 - CPSX'!$M$7="..."),AND(G179="242",'242 - CPSX'!$L$7="...")),"...",MONTH(B179)),"")</f>
        <v>2</v>
      </c>
      <c r="B179" s="10">
        <v>42039</v>
      </c>
      <c r="C179" s="11" t="s">
        <v>230</v>
      </c>
      <c r="D179" s="10">
        <v>42034</v>
      </c>
      <c r="E179" s="8" t="s">
        <v>150</v>
      </c>
      <c r="F179" s="5">
        <v>9700000</v>
      </c>
      <c r="G179" s="17" t="s">
        <v>143</v>
      </c>
      <c r="H179" s="7" t="s">
        <v>74</v>
      </c>
      <c r="I179" s="5" t="str">
        <f>IF(AND(G179="154",'154 - CPSX'!$L$7=TH!A179),"154",IF(AND(G179="632",'632 - CPSX'!$K$7=TH!A179),"632",IF(AND(G179="641",'641 - CPSX'!$K$7=TH!A179),"641",IF(AND(G179="642",'642 - CPSX'!$M$7=TH!A179),"642",IF(AND(G179="242",'242 - CPSX'!$L$7=TH!A179),"242","")))))</f>
        <v/>
      </c>
    </row>
    <row r="180" spans="1:9">
      <c r="A180" s="6">
        <f>IF(B180&lt;&gt;"",IF(OR(AND(G180="154",'154 - CPSX'!$L$7="..."),AND(G180="632",'632 - CPSX'!$K$7="..."),AND(G180="641",'641 - CPSX'!$K$7="..."),AND(G180="642",'642 - CPSX'!$M$7="..."),AND(G180="242",'242 - CPSX'!$L$7="...")),"...",MONTH(B180)),"")</f>
        <v>2</v>
      </c>
      <c r="B180" s="10">
        <v>42039</v>
      </c>
      <c r="C180" s="6" t="s">
        <v>270</v>
      </c>
      <c r="D180" s="10">
        <v>42039</v>
      </c>
      <c r="E180" s="8" t="s">
        <v>271</v>
      </c>
      <c r="F180" s="5">
        <v>1020000</v>
      </c>
      <c r="G180" s="15" t="s">
        <v>166</v>
      </c>
      <c r="H180" s="7" t="s">
        <v>74</v>
      </c>
      <c r="I180" s="5" t="str">
        <f>IF(AND(G180="154",'154 - CPSX'!$L$7=TH!A180),"154",IF(AND(G180="632",'632 - CPSX'!$K$7=TH!A180),"632",IF(AND(G180="641",'641 - CPSX'!$K$7=TH!A180),"641",IF(AND(G180="642",'642 - CPSX'!$M$7=TH!A180),"642",IF(AND(G180="242",'242 - CPSX'!$L$7=TH!A180),"242","")))))</f>
        <v/>
      </c>
    </row>
    <row r="181" spans="1:9">
      <c r="A181" s="6">
        <f>IF(B181&lt;&gt;"",IF(OR(AND(G181="154",'154 - CPSX'!$L$7="..."),AND(G181="632",'632 - CPSX'!$K$7="..."),AND(G181="641",'641 - CPSX'!$K$7="..."),AND(G181="642",'642 - CPSX'!$M$7="..."),AND(G181="242",'242 - CPSX'!$L$7="...")),"...",MONTH(B181)),"")</f>
        <v>2</v>
      </c>
      <c r="B181" s="10">
        <v>42040</v>
      </c>
      <c r="C181" s="6" t="s">
        <v>220</v>
      </c>
      <c r="D181" s="10">
        <v>42034</v>
      </c>
      <c r="E181" s="8" t="s">
        <v>128</v>
      </c>
      <c r="F181" s="5">
        <v>6823250</v>
      </c>
      <c r="G181" s="15" t="s">
        <v>34</v>
      </c>
      <c r="H181" s="7" t="s">
        <v>74</v>
      </c>
      <c r="I181" s="5" t="str">
        <f>IF(AND(G181="154",'154 - CPSX'!$L$7=TH!A181),"154",IF(AND(G181="632",'632 - CPSX'!$K$7=TH!A181),"632",IF(AND(G181="641",'641 - CPSX'!$K$7=TH!A181),"641",IF(AND(G181="642",'642 - CPSX'!$M$7=TH!A181),"642",IF(AND(G181="242",'242 - CPSX'!$L$7=TH!A181),"242","")))))</f>
        <v/>
      </c>
    </row>
    <row r="182" spans="1:9">
      <c r="A182" s="6">
        <f>IF(B182&lt;&gt;"",IF(OR(AND(G182="154",'154 - CPSX'!$L$7="..."),AND(G182="632",'632 - CPSX'!$K$7="..."),AND(G182="641",'641 - CPSX'!$K$7="..."),AND(G182="642",'642 - CPSX'!$M$7="..."),AND(G182="242",'242 - CPSX'!$L$7="...")),"...",MONTH(B182)),"")</f>
        <v>2</v>
      </c>
      <c r="B182" s="10">
        <v>42041</v>
      </c>
      <c r="C182" s="6" t="s">
        <v>243</v>
      </c>
      <c r="D182" s="10">
        <v>42041</v>
      </c>
      <c r="E182" s="8" t="s">
        <v>272</v>
      </c>
      <c r="F182" s="5">
        <v>12600000</v>
      </c>
      <c r="G182" s="15" t="s">
        <v>166</v>
      </c>
      <c r="H182" s="7" t="s">
        <v>74</v>
      </c>
      <c r="I182" s="5" t="str">
        <f>IF(AND(G182="154",'154 - CPSX'!$L$7=TH!A182),"154",IF(AND(G182="632",'632 - CPSX'!$K$7=TH!A182),"632",IF(AND(G182="641",'641 - CPSX'!$K$7=TH!A182),"641",IF(AND(G182="642",'642 - CPSX'!$M$7=TH!A182),"642",IF(AND(G182="242",'242 - CPSX'!$L$7=TH!A182),"242","")))))</f>
        <v/>
      </c>
    </row>
    <row r="183" spans="1:9">
      <c r="A183" s="6">
        <f>IF(B183&lt;&gt;"",IF(OR(AND(G183="154",'154 - CPSX'!$L$7="..."),AND(G183="632",'632 - CPSX'!$K$7="..."),AND(G183="641",'641 - CPSX'!$K$7="..."),AND(G183="642",'642 - CPSX'!$M$7="..."),AND(G183="242",'242 - CPSX'!$L$7="...")),"...",MONTH(B183)),"")</f>
        <v>2</v>
      </c>
      <c r="B183" s="10">
        <v>42042</v>
      </c>
      <c r="C183" s="6" t="s">
        <v>273</v>
      </c>
      <c r="D183" s="10">
        <v>42042</v>
      </c>
      <c r="E183" s="8" t="s">
        <v>190</v>
      </c>
      <c r="F183" s="5">
        <v>783918</v>
      </c>
      <c r="G183" s="15" t="s">
        <v>166</v>
      </c>
      <c r="H183" s="7" t="s">
        <v>74</v>
      </c>
      <c r="I183" s="5" t="str">
        <f>IF(AND(G183="154",'154 - CPSX'!$L$7=TH!A183),"154",IF(AND(G183="632",'632 - CPSX'!$K$7=TH!A183),"632",IF(AND(G183="641",'641 - CPSX'!$K$7=TH!A183),"641",IF(AND(G183="642",'642 - CPSX'!$M$7=TH!A183),"642",IF(AND(G183="242",'242 - CPSX'!$L$7=TH!A183),"242","")))))</f>
        <v/>
      </c>
    </row>
    <row r="184" spans="1:9">
      <c r="A184" s="6">
        <f>IF(B184&lt;&gt;"",IF(OR(AND(G184="154",'154 - CPSX'!$L$7="..."),AND(G184="632",'632 - CPSX'!$K$7="..."),AND(G184="641",'641 - CPSX'!$K$7="..."),AND(G184="642",'642 - CPSX'!$M$7="..."),AND(G184="242",'242 - CPSX'!$L$7="...")),"...",MONTH(B184)),"")</f>
        <v>2</v>
      </c>
      <c r="B184" s="10">
        <v>42044</v>
      </c>
      <c r="C184" s="11" t="s">
        <v>244</v>
      </c>
      <c r="D184" s="10">
        <v>42044</v>
      </c>
      <c r="E184" s="8" t="s">
        <v>190</v>
      </c>
      <c r="F184" s="5">
        <v>1449509</v>
      </c>
      <c r="G184" s="17" t="s">
        <v>166</v>
      </c>
      <c r="H184" s="7" t="s">
        <v>74</v>
      </c>
      <c r="I184" s="5" t="str">
        <f>IF(AND(G184="154",'154 - CPSX'!$L$7=TH!A184),"154",IF(AND(G184="632",'632 - CPSX'!$K$7=TH!A184),"632",IF(AND(G184="641",'641 - CPSX'!$K$7=TH!A184),"641",IF(AND(G184="642",'642 - CPSX'!$M$7=TH!A184),"642",IF(AND(G184="242",'242 - CPSX'!$L$7=TH!A184),"242","")))))</f>
        <v/>
      </c>
    </row>
    <row r="185" spans="1:9">
      <c r="A185" s="6">
        <f>IF(B185&lt;&gt;"",IF(OR(AND(G185="154",'154 - CPSX'!$L$7="..."),AND(G185="632",'632 - CPSX'!$K$7="..."),AND(G185="641",'641 - CPSX'!$K$7="..."),AND(G185="642",'642 - CPSX'!$M$7="..."),AND(G185="242",'242 - CPSX'!$L$7="...")),"...",MONTH(B185)),"")</f>
        <v>2</v>
      </c>
      <c r="B185" s="10">
        <v>42044</v>
      </c>
      <c r="C185" s="11" t="s">
        <v>245</v>
      </c>
      <c r="D185" s="10">
        <v>42044</v>
      </c>
      <c r="E185" s="8" t="s">
        <v>274</v>
      </c>
      <c r="F185" s="5">
        <v>15850000</v>
      </c>
      <c r="G185" s="17" t="s">
        <v>166</v>
      </c>
      <c r="H185" s="7" t="s">
        <v>74</v>
      </c>
      <c r="I185" s="5" t="str">
        <f>IF(AND(G185="154",'154 - CPSX'!$L$7=TH!A185),"154",IF(AND(G185="632",'632 - CPSX'!$K$7=TH!A185),"632",IF(AND(G185="641",'641 - CPSX'!$K$7=TH!A185),"641",IF(AND(G185="642",'642 - CPSX'!$M$7=TH!A185),"642",IF(AND(G185="242",'242 - CPSX'!$L$7=TH!A185),"242","")))))</f>
        <v/>
      </c>
    </row>
    <row r="186" spans="1:9">
      <c r="A186" s="6">
        <f>IF(B186&lt;&gt;"",IF(OR(AND(G186="154",'154 - CPSX'!$L$7="..."),AND(G186="632",'632 - CPSX'!$K$7="..."),AND(G186="641",'641 - CPSX'!$K$7="..."),AND(G186="642",'642 - CPSX'!$M$7="..."),AND(G186="242",'242 - CPSX'!$L$7="...")),"...",MONTH(B186)),"")</f>
        <v>2</v>
      </c>
      <c r="B186" s="10">
        <v>42046</v>
      </c>
      <c r="C186" s="11" t="s">
        <v>212</v>
      </c>
      <c r="D186" s="10">
        <v>42046</v>
      </c>
      <c r="E186" s="8" t="s">
        <v>275</v>
      </c>
      <c r="F186" s="5">
        <v>3856000</v>
      </c>
      <c r="G186" s="17" t="s">
        <v>166</v>
      </c>
      <c r="H186" s="7" t="s">
        <v>74</v>
      </c>
      <c r="I186" s="5" t="str">
        <f>IF(AND(G186="154",'154 - CPSX'!$L$7=TH!A186),"154",IF(AND(G186="632",'632 - CPSX'!$K$7=TH!A186),"632",IF(AND(G186="641",'641 - CPSX'!$K$7=TH!A186),"641",IF(AND(G186="642",'642 - CPSX'!$M$7=TH!A186),"642",IF(AND(G186="242",'242 - CPSX'!$L$7=TH!A186),"242","")))))</f>
        <v/>
      </c>
    </row>
    <row r="187" spans="1:9">
      <c r="A187" s="6">
        <f>IF(B187&lt;&gt;"",IF(OR(AND(G187="154",'154 - CPSX'!$L$7="..."),AND(G187="632",'632 - CPSX'!$K$7="..."),AND(G187="641",'641 - CPSX'!$K$7="..."),AND(G187="642",'642 - CPSX'!$M$7="..."),AND(G187="242",'242 - CPSX'!$L$7="...")),"...",MONTH(B187)),"")</f>
        <v>2</v>
      </c>
      <c r="B187" s="10">
        <v>42046</v>
      </c>
      <c r="C187" s="11" t="s">
        <v>276</v>
      </c>
      <c r="D187" s="10">
        <v>42046</v>
      </c>
      <c r="E187" s="8" t="s">
        <v>190</v>
      </c>
      <c r="F187" s="5">
        <v>621218</v>
      </c>
      <c r="G187" s="17" t="s">
        <v>166</v>
      </c>
      <c r="H187" s="7" t="s">
        <v>74</v>
      </c>
      <c r="I187" s="5" t="str">
        <f>IF(AND(G187="154",'154 - CPSX'!$L$7=TH!A187),"154",IF(AND(G187="632",'632 - CPSX'!$K$7=TH!A187),"632",IF(AND(G187="641",'641 - CPSX'!$K$7=TH!A187),"641",IF(AND(G187="642",'642 - CPSX'!$M$7=TH!A187),"642",IF(AND(G187="242",'242 - CPSX'!$L$7=TH!A187),"242","")))))</f>
        <v/>
      </c>
    </row>
    <row r="188" spans="1:9">
      <c r="A188" s="6">
        <f>IF(B188&lt;&gt;"",IF(OR(AND(G188="154",'154 - CPSX'!$L$7="..."),AND(G188="632",'632 - CPSX'!$K$7="..."),AND(G188="641",'641 - CPSX'!$K$7="..."),AND(G188="642",'642 - CPSX'!$M$7="..."),AND(G188="242",'242 - CPSX'!$L$7="...")),"...",MONTH(B188)),"")</f>
        <v>2</v>
      </c>
      <c r="B188" s="10">
        <v>42059</v>
      </c>
      <c r="C188" s="11" t="s">
        <v>221</v>
      </c>
      <c r="D188" s="10">
        <v>42059</v>
      </c>
      <c r="E188" s="8" t="s">
        <v>73</v>
      </c>
      <c r="F188" s="5">
        <v>1434255</v>
      </c>
      <c r="G188" s="17" t="s">
        <v>34</v>
      </c>
      <c r="H188" s="7" t="s">
        <v>74</v>
      </c>
      <c r="I188" s="5" t="str">
        <f>IF(AND(G188="154",'154 - CPSX'!$L$7=TH!A188),"154",IF(AND(G188="632",'632 - CPSX'!$K$7=TH!A188),"632",IF(AND(G188="641",'641 - CPSX'!$K$7=TH!A188),"641",IF(AND(G188="642",'642 - CPSX'!$M$7=TH!A188),"642",IF(AND(G188="242",'242 - CPSX'!$L$7=TH!A188),"242","")))))</f>
        <v/>
      </c>
    </row>
    <row r="189" spans="1:9">
      <c r="A189" s="6">
        <f>IF(B189&lt;&gt;"",IF(OR(AND(G189="154",'154 - CPSX'!$L$7="..."),AND(G189="632",'632 - CPSX'!$K$7="..."),AND(G189="641",'641 - CPSX'!$K$7="..."),AND(G189="642",'642 - CPSX'!$M$7="..."),AND(G189="242",'242 - CPSX'!$L$7="...")),"...",MONTH(B189)),"")</f>
        <v>2</v>
      </c>
      <c r="B189" s="10">
        <v>42059</v>
      </c>
      <c r="C189" s="11" t="s">
        <v>221</v>
      </c>
      <c r="D189" s="10">
        <v>42059</v>
      </c>
      <c r="E189" s="8" t="s">
        <v>190</v>
      </c>
      <c r="F189" s="5">
        <v>2514455</v>
      </c>
      <c r="G189" s="17" t="s">
        <v>166</v>
      </c>
      <c r="H189" s="7" t="s">
        <v>74</v>
      </c>
      <c r="I189" s="5" t="str">
        <f>IF(AND(G189="154",'154 - CPSX'!$L$7=TH!A189),"154",IF(AND(G189="632",'632 - CPSX'!$K$7=TH!A189),"632",IF(AND(G189="641",'641 - CPSX'!$K$7=TH!A189),"641",IF(AND(G189="642",'642 - CPSX'!$M$7=TH!A189),"642",IF(AND(G189="242",'242 - CPSX'!$L$7=TH!A189),"242","")))))</f>
        <v/>
      </c>
    </row>
    <row r="190" spans="1:9">
      <c r="A190" s="6">
        <f>IF(B190&lt;&gt;"",IF(OR(AND(G190="154",'154 - CPSX'!$L$7="..."),AND(G190="632",'632 - CPSX'!$K$7="..."),AND(G190="641",'641 - CPSX'!$K$7="..."),AND(G190="642",'642 - CPSX'!$M$7="..."),AND(G190="242",'242 - CPSX'!$L$7="...")),"...",MONTH(B190)),"")</f>
        <v>2</v>
      </c>
      <c r="B190" s="10">
        <v>42061</v>
      </c>
      <c r="C190" s="11" t="s">
        <v>213</v>
      </c>
      <c r="D190" s="10">
        <v>42061</v>
      </c>
      <c r="E190" s="8" t="s">
        <v>277</v>
      </c>
      <c r="F190" s="5">
        <v>14400000</v>
      </c>
      <c r="G190" s="17" t="s">
        <v>166</v>
      </c>
      <c r="H190" s="7" t="s">
        <v>74</v>
      </c>
      <c r="I190" s="5" t="str">
        <f>IF(AND(G190="154",'154 - CPSX'!$L$7=TH!A190),"154",IF(AND(G190="632",'632 - CPSX'!$K$7=TH!A190),"632",IF(AND(G190="641",'641 - CPSX'!$K$7=TH!A190),"641",IF(AND(G190="642",'642 - CPSX'!$M$7=TH!A190),"642",IF(AND(G190="242",'242 - CPSX'!$L$7=TH!A190),"242","")))))</f>
        <v/>
      </c>
    </row>
    <row r="191" spans="1:9">
      <c r="A191" s="6">
        <f>IF(B191&lt;&gt;"",IF(OR(AND(G191="154",'154 - CPSX'!$L$7="..."),AND(G191="632",'632 - CPSX'!$K$7="..."),AND(G191="641",'641 - CPSX'!$K$7="..."),AND(G191="642",'642 - CPSX'!$M$7="..."),AND(G191="242",'242 - CPSX'!$L$7="...")),"...",MONTH(B191)),"")</f>
        <v>2</v>
      </c>
      <c r="B191" s="10">
        <v>42061</v>
      </c>
      <c r="C191" s="11" t="s">
        <v>278</v>
      </c>
      <c r="D191" s="10">
        <v>42061</v>
      </c>
      <c r="E191" s="8" t="s">
        <v>150</v>
      </c>
      <c r="F191" s="5">
        <v>5500000</v>
      </c>
      <c r="G191" s="17" t="s">
        <v>166</v>
      </c>
      <c r="H191" s="7" t="s">
        <v>74</v>
      </c>
      <c r="I191" s="5" t="str">
        <f>IF(AND(G191="154",'154 - CPSX'!$L$7=TH!A191),"154",IF(AND(G191="632",'632 - CPSX'!$K$7=TH!A191),"632",IF(AND(G191="641",'641 - CPSX'!$K$7=TH!A191),"641",IF(AND(G191="642",'642 - CPSX'!$M$7=TH!A191),"642",IF(AND(G191="242",'242 - CPSX'!$L$7=TH!A191),"242","")))))</f>
        <v/>
      </c>
    </row>
    <row r="192" spans="1:9">
      <c r="A192" s="6">
        <f>IF(B192&lt;&gt;"",IF(OR(AND(G192="154",'154 - CPSX'!$L$7="..."),AND(G192="632",'632 - CPSX'!$K$7="..."),AND(G192="641",'641 - CPSX'!$K$7="..."),AND(G192="642",'642 - CPSX'!$M$7="..."),AND(G192="242",'242 - CPSX'!$L$7="...")),"...",MONTH(B192)),"")</f>
        <v>2</v>
      </c>
      <c r="B192" s="10">
        <v>42063</v>
      </c>
      <c r="C192" s="11" t="s">
        <v>222</v>
      </c>
      <c r="D192" s="10">
        <v>42019</v>
      </c>
      <c r="E192" s="8" t="s">
        <v>191</v>
      </c>
      <c r="F192" s="5">
        <v>299155</v>
      </c>
      <c r="G192" s="17" t="s">
        <v>166</v>
      </c>
      <c r="H192" s="7" t="s">
        <v>74</v>
      </c>
      <c r="I192" s="5" t="str">
        <f>IF(AND(G192="154",'154 - CPSX'!$L$7=TH!A192),"154",IF(AND(G192="632",'632 - CPSX'!$K$7=TH!A192),"632",IF(AND(G192="641",'641 - CPSX'!$K$7=TH!A192),"641",IF(AND(G192="642",'642 - CPSX'!$M$7=TH!A192),"642",IF(AND(G192="242",'242 - CPSX'!$L$7=TH!A192),"242","")))))</f>
        <v/>
      </c>
    </row>
    <row r="193" spans="1:9">
      <c r="A193" s="6">
        <f>IF(B193&lt;&gt;"",IF(OR(AND(G193="154",'154 - CPSX'!$L$7="..."),AND(G193="632",'632 - CPSX'!$K$7="..."),AND(G193="641",'641 - CPSX'!$K$7="..."),AND(G193="642",'642 - CPSX'!$M$7="..."),AND(G193="242",'242 - CPSX'!$L$7="...")),"...",MONTH(B193)),"")</f>
        <v>2</v>
      </c>
      <c r="B193" s="10">
        <v>42063</v>
      </c>
      <c r="C193" s="11" t="s">
        <v>222</v>
      </c>
      <c r="D193" s="10">
        <v>42019</v>
      </c>
      <c r="E193" s="8" t="s">
        <v>73</v>
      </c>
      <c r="F193" s="5">
        <v>2749091</v>
      </c>
      <c r="G193" s="17" t="s">
        <v>34</v>
      </c>
      <c r="H193" s="7" t="s">
        <v>74</v>
      </c>
      <c r="I193" s="5" t="str">
        <f>IF(AND(G193="154",'154 - CPSX'!$L$7=TH!A193),"154",IF(AND(G193="632",'632 - CPSX'!$K$7=TH!A193),"632",IF(AND(G193="641",'641 - CPSX'!$K$7=TH!A193),"641",IF(AND(G193="642",'642 - CPSX'!$M$7=TH!A193),"642",IF(AND(G193="242",'242 - CPSX'!$L$7=TH!A193),"242","")))))</f>
        <v/>
      </c>
    </row>
    <row r="194" spans="1:9">
      <c r="A194" s="6">
        <f>IF(B194&lt;&gt;"",IF(OR(AND(G194="154",'154 - CPSX'!$L$7="..."),AND(G194="632",'632 - CPSX'!$K$7="..."),AND(G194="641",'641 - CPSX'!$K$7="..."),AND(G194="642",'642 - CPSX'!$M$7="..."),AND(G194="242",'242 - CPSX'!$L$7="...")),"...",MONTH(B194)),"")</f>
        <v>2</v>
      </c>
      <c r="B194" s="10">
        <v>42063</v>
      </c>
      <c r="C194" s="11" t="s">
        <v>214</v>
      </c>
      <c r="D194" s="10">
        <v>42063</v>
      </c>
      <c r="E194" s="8" t="s">
        <v>73</v>
      </c>
      <c r="F194" s="5">
        <v>754336</v>
      </c>
      <c r="G194" s="17" t="s">
        <v>34</v>
      </c>
      <c r="H194" s="7" t="s">
        <v>74</v>
      </c>
      <c r="I194" s="5" t="str">
        <f>IF(AND(G194="154",'154 - CPSX'!$L$7=TH!A194),"154",IF(AND(G194="632",'632 - CPSX'!$K$7=TH!A194),"632",IF(AND(G194="641",'641 - CPSX'!$K$7=TH!A194),"641",IF(AND(G194="642",'642 - CPSX'!$M$7=TH!A194),"642",IF(AND(G194="242",'242 - CPSX'!$L$7=TH!A194),"242","")))))</f>
        <v/>
      </c>
    </row>
    <row r="195" spans="1:9">
      <c r="A195" s="6">
        <f>IF(B195&lt;&gt;"",IF(OR(AND(G195="154",'154 - CPSX'!$L$7="..."),AND(G195="632",'632 - CPSX'!$K$7="..."),AND(G195="641",'641 - CPSX'!$K$7="..."),AND(G195="642",'642 - CPSX'!$M$7="..."),AND(G195="242",'242 - CPSX'!$L$7="...")),"...",MONTH(B195)),"")</f>
        <v>2</v>
      </c>
      <c r="B195" s="10">
        <v>42063</v>
      </c>
      <c r="C195" s="11" t="s">
        <v>223</v>
      </c>
      <c r="D195" s="10">
        <v>42061</v>
      </c>
      <c r="E195" s="8" t="s">
        <v>73</v>
      </c>
      <c r="F195" s="5">
        <v>661964</v>
      </c>
      <c r="G195" s="17" t="s">
        <v>34</v>
      </c>
      <c r="H195" s="7" t="s">
        <v>74</v>
      </c>
      <c r="I195" s="5" t="str">
        <f>IF(AND(G195="154",'154 - CPSX'!$L$7=TH!A195),"154",IF(AND(G195="632",'632 - CPSX'!$K$7=TH!A195),"632",IF(AND(G195="641",'641 - CPSX'!$K$7=TH!A195),"641",IF(AND(G195="642",'642 - CPSX'!$M$7=TH!A195),"642",IF(AND(G195="242",'242 - CPSX'!$L$7=TH!A195),"242","")))))</f>
        <v/>
      </c>
    </row>
    <row r="196" spans="1:9">
      <c r="A196" s="6">
        <f>IF(B196&lt;&gt;"",IF(OR(AND(G196="154",'154 - CPSX'!$L$7="..."),AND(G196="632",'632 - CPSX'!$K$7="..."),AND(G196="641",'641 - CPSX'!$K$7="..."),AND(G196="642",'642 - CPSX'!$M$7="..."),AND(G196="242",'242 - CPSX'!$L$7="...")),"...",MONTH(B196)),"")</f>
        <v>2</v>
      </c>
      <c r="B196" s="10">
        <v>42063</v>
      </c>
      <c r="C196" s="11" t="s">
        <v>223</v>
      </c>
      <c r="D196" s="10">
        <v>42061</v>
      </c>
      <c r="E196" s="8" t="s">
        <v>190</v>
      </c>
      <c r="F196" s="5">
        <v>813500</v>
      </c>
      <c r="G196" s="17" t="s">
        <v>166</v>
      </c>
      <c r="H196" s="7" t="s">
        <v>74</v>
      </c>
      <c r="I196" s="5" t="str">
        <f>IF(AND(G196="154",'154 - CPSX'!$L$7=TH!A196),"154",IF(AND(G196="632",'632 - CPSX'!$K$7=TH!A196),"632",IF(AND(G196="641",'641 - CPSX'!$K$7=TH!A196),"641",IF(AND(G196="642",'642 - CPSX'!$M$7=TH!A196),"642",IF(AND(G196="242",'242 - CPSX'!$L$7=TH!A196),"242","")))))</f>
        <v/>
      </c>
    </row>
    <row r="197" spans="1:9">
      <c r="A197" s="6">
        <f>IF(B197&lt;&gt;"",IF(OR(AND(G197="154",'154 - CPSX'!$L$7="..."),AND(G197="632",'632 - CPSX'!$K$7="..."),AND(G197="641",'641 - CPSX'!$K$7="..."),AND(G197="642",'642 - CPSX'!$M$7="..."),AND(G197="242",'242 - CPSX'!$L$7="...")),"...",MONTH(B197)),"")</f>
        <v>2</v>
      </c>
      <c r="B197" s="10">
        <v>42063</v>
      </c>
      <c r="C197" s="11" t="s">
        <v>279</v>
      </c>
      <c r="D197" s="10">
        <v>42063</v>
      </c>
      <c r="E197" s="8" t="s">
        <v>150</v>
      </c>
      <c r="F197" s="5">
        <v>3000000</v>
      </c>
      <c r="G197" s="17" t="s">
        <v>166</v>
      </c>
      <c r="H197" s="7" t="s">
        <v>74</v>
      </c>
      <c r="I197" s="5" t="str">
        <f>IF(AND(G197="154",'154 - CPSX'!$L$7=TH!A197),"154",IF(AND(G197="632",'632 - CPSX'!$K$7=TH!A197),"632",IF(AND(G197="641",'641 - CPSX'!$K$7=TH!A197),"641",IF(AND(G197="642",'642 - CPSX'!$M$7=TH!A197),"642",IF(AND(G197="242",'242 - CPSX'!$L$7=TH!A197),"242","")))))</f>
        <v/>
      </c>
    </row>
    <row r="198" spans="1:9">
      <c r="A198" s="6">
        <f>IF(B198&lt;&gt;"",IF(OR(AND(G198="154",'154 - CPSX'!$L$7="..."),AND(G198="632",'632 - CPSX'!$K$7="..."),AND(G198="641",'641 - CPSX'!$K$7="..."),AND(G198="642",'642 - CPSX'!$M$7="..."),AND(G198="242",'242 - CPSX'!$L$7="...")),"...",MONTH(B198)),"")</f>
        <v>2</v>
      </c>
      <c r="B198" s="10">
        <v>42063</v>
      </c>
      <c r="C198" s="11" t="s">
        <v>249</v>
      </c>
      <c r="D198" s="10">
        <v>42063</v>
      </c>
      <c r="E198" s="8" t="s">
        <v>312</v>
      </c>
      <c r="F198" s="5">
        <v>500000</v>
      </c>
      <c r="G198" s="17" t="s">
        <v>166</v>
      </c>
      <c r="H198" s="7" t="s">
        <v>74</v>
      </c>
      <c r="I198" s="5" t="str">
        <f>IF(AND(G198="154",'154 - CPSX'!$L$7=TH!A198),"154",IF(AND(G198="632",'632 - CPSX'!$K$7=TH!A198),"632",IF(AND(G198="641",'641 - CPSX'!$K$7=TH!A198),"641",IF(AND(G198="642",'642 - CPSX'!$M$7=TH!A198),"642",IF(AND(G198="242",'242 - CPSX'!$L$7=TH!A198),"242","")))))</f>
        <v/>
      </c>
    </row>
    <row r="199" spans="1:9">
      <c r="A199" s="6">
        <f>IF(B199&lt;&gt;"",IF(OR(AND(G199="154",'154 - CPSX'!$L$7="..."),AND(G199="632",'632 - CPSX'!$K$7="..."),AND(G199="641",'641 - CPSX'!$K$7="..."),AND(G199="642",'642 - CPSX'!$M$7="..."),AND(G199="242",'242 - CPSX'!$L$7="...")),"...",MONTH(B199)),"")</f>
        <v>2</v>
      </c>
      <c r="B199" s="10">
        <v>42036</v>
      </c>
      <c r="C199" s="11" t="s">
        <v>75</v>
      </c>
      <c r="D199" s="10">
        <v>42036</v>
      </c>
      <c r="E199" s="8" t="s">
        <v>18</v>
      </c>
      <c r="F199" s="5">
        <v>701864000</v>
      </c>
      <c r="G199" s="17" t="s">
        <v>34</v>
      </c>
      <c r="H199" s="7" t="s">
        <v>53</v>
      </c>
      <c r="I199" s="5" t="str">
        <f>IF(AND(G199="154",'154 - CPSX'!$L$7=TH!A199),"154",IF(AND(G199="632",'632 - CPSX'!$K$7=TH!A199),"632",IF(AND(G199="641",'641 - CPSX'!$K$7=TH!A199),"641",IF(AND(G199="642",'642 - CPSX'!$M$7=TH!A199),"642",IF(AND(G199="242",'242 - CPSX'!$L$7=TH!A199),"242","")))))</f>
        <v/>
      </c>
    </row>
    <row r="200" spans="1:9">
      <c r="A200" s="6">
        <f>IF(B200&lt;&gt;"",IF(OR(AND(G200="154",'154 - CPSX'!$L$7="..."),AND(G200="632",'632 - CPSX'!$K$7="..."),AND(G200="641",'641 - CPSX'!$K$7="..."),AND(G200="642",'642 - CPSX'!$M$7="..."),AND(G200="242",'242 - CPSX'!$L$7="...")),"...",MONTH(B200)),"")</f>
        <v>2</v>
      </c>
      <c r="B200" s="10">
        <v>42039</v>
      </c>
      <c r="C200" s="11" t="s">
        <v>76</v>
      </c>
      <c r="D200" s="10">
        <v>42039</v>
      </c>
      <c r="E200" s="8" t="s">
        <v>18</v>
      </c>
      <c r="F200" s="5">
        <v>696288500</v>
      </c>
      <c r="G200" s="17" t="s">
        <v>34</v>
      </c>
      <c r="H200" s="7" t="s">
        <v>53</v>
      </c>
      <c r="I200" s="5" t="str">
        <f>IF(AND(G200="154",'154 - CPSX'!$L$7=TH!A200),"154",IF(AND(G200="632",'632 - CPSX'!$K$7=TH!A200),"632",IF(AND(G200="641",'641 - CPSX'!$K$7=TH!A200),"641",IF(AND(G200="642",'642 - CPSX'!$M$7=TH!A200),"642",IF(AND(G200="242",'242 - CPSX'!$L$7=TH!A200),"242","")))))</f>
        <v/>
      </c>
    </row>
    <row r="201" spans="1:9">
      <c r="A201" s="6">
        <f>IF(B201&lt;&gt;"",IF(OR(AND(G201="154",'154 - CPSX'!$L$7="..."),AND(G201="632",'632 - CPSX'!$K$7="..."),AND(G201="641",'641 - CPSX'!$K$7="..."),AND(G201="642",'642 - CPSX'!$M$7="..."),AND(G201="242",'242 - CPSX'!$L$7="...")),"...",MONTH(B201)),"")</f>
        <v>2</v>
      </c>
      <c r="B201" s="10">
        <v>42042</v>
      </c>
      <c r="C201" s="11" t="s">
        <v>78</v>
      </c>
      <c r="D201" s="10">
        <v>42042</v>
      </c>
      <c r="E201" s="8" t="s">
        <v>18</v>
      </c>
      <c r="F201" s="5">
        <v>660387000</v>
      </c>
      <c r="G201" s="17" t="s">
        <v>34</v>
      </c>
      <c r="H201" s="7" t="s">
        <v>53</v>
      </c>
      <c r="I201" s="5" t="str">
        <f>IF(AND(G201="154",'154 - CPSX'!$L$7=TH!A201),"154",IF(AND(G201="632",'632 - CPSX'!$K$7=TH!A201),"632",IF(AND(G201="641",'641 - CPSX'!$K$7=TH!A201),"641",IF(AND(G201="642",'642 - CPSX'!$M$7=TH!A201),"642",IF(AND(G201="242",'242 - CPSX'!$L$7=TH!A201),"242","")))))</f>
        <v/>
      </c>
    </row>
    <row r="202" spans="1:9">
      <c r="A202" s="6">
        <f>IF(B202&lt;&gt;"",IF(OR(AND(G202="154",'154 - CPSX'!$L$7="..."),AND(G202="632",'632 - CPSX'!$K$7="..."),AND(G202="641",'641 - CPSX'!$K$7="..."),AND(G202="642",'642 - CPSX'!$M$7="..."),AND(G202="242",'242 - CPSX'!$L$7="...")),"...",MONTH(B202)),"")</f>
        <v>2</v>
      </c>
      <c r="B202" s="10">
        <v>42046</v>
      </c>
      <c r="C202" s="11" t="s">
        <v>79</v>
      </c>
      <c r="D202" s="10">
        <v>42046</v>
      </c>
      <c r="E202" s="8" t="s">
        <v>18</v>
      </c>
      <c r="F202" s="5">
        <v>668912500</v>
      </c>
      <c r="G202" s="17" t="s">
        <v>34</v>
      </c>
      <c r="H202" s="7" t="s">
        <v>53</v>
      </c>
      <c r="I202" s="5" t="str">
        <f>IF(AND(G202="154",'154 - CPSX'!$L$7=TH!A202),"154",IF(AND(G202="632",'632 - CPSX'!$K$7=TH!A202),"632",IF(AND(G202="641",'641 - CPSX'!$K$7=TH!A202),"641",IF(AND(G202="642",'642 - CPSX'!$M$7=TH!A202),"642",IF(AND(G202="242",'242 - CPSX'!$L$7=TH!A202),"242","")))))</f>
        <v/>
      </c>
    </row>
    <row r="203" spans="1:9">
      <c r="A203" s="6">
        <f>IF(B203&lt;&gt;"",IF(OR(AND(G203="154",'154 - CPSX'!$L$7="..."),AND(G203="632",'632 - CPSX'!$K$7="..."),AND(G203="641",'641 - CPSX'!$K$7="..."),AND(G203="642",'642 - CPSX'!$M$7="..."),AND(G203="242",'242 - CPSX'!$L$7="...")),"...",MONTH(B203)),"")</f>
        <v>2</v>
      </c>
      <c r="B203" s="10">
        <v>42049</v>
      </c>
      <c r="C203" s="11" t="s">
        <v>81</v>
      </c>
      <c r="D203" s="10">
        <v>42049</v>
      </c>
      <c r="E203" s="8" t="s">
        <v>18</v>
      </c>
      <c r="F203" s="5">
        <v>658558000</v>
      </c>
      <c r="G203" s="17" t="s">
        <v>34</v>
      </c>
      <c r="H203" s="7" t="s">
        <v>53</v>
      </c>
      <c r="I203" s="5" t="str">
        <f>IF(AND(G203="154",'154 - CPSX'!$L$7=TH!A203),"154",IF(AND(G203="632",'632 - CPSX'!$K$7=TH!A203),"632",IF(AND(G203="641",'641 - CPSX'!$K$7=TH!A203),"641",IF(AND(G203="642",'642 - CPSX'!$M$7=TH!A203),"642",IF(AND(G203="242",'242 - CPSX'!$L$7=TH!A203),"242","")))))</f>
        <v/>
      </c>
    </row>
    <row r="204" spans="1:9">
      <c r="A204" s="6">
        <f>IF(B204&lt;&gt;"",IF(OR(AND(G204="154",'154 - CPSX'!$L$7="..."),AND(G204="632",'632 - CPSX'!$K$7="..."),AND(G204="641",'641 - CPSX'!$K$7="..."),AND(G204="642",'642 - CPSX'!$M$7="..."),AND(G204="242",'242 - CPSX'!$L$7="...")),"...",MONTH(B204)),"")</f>
        <v>2</v>
      </c>
      <c r="B204" s="10">
        <v>42036</v>
      </c>
      <c r="C204" s="11" t="s">
        <v>75</v>
      </c>
      <c r="D204" s="10">
        <v>42036</v>
      </c>
      <c r="E204" s="8" t="s">
        <v>31</v>
      </c>
      <c r="F204" s="5">
        <v>470799000</v>
      </c>
      <c r="G204" s="17" t="s">
        <v>34</v>
      </c>
      <c r="H204" s="7" t="s">
        <v>53</v>
      </c>
      <c r="I204" s="5" t="str">
        <f>IF(AND(G204="154",'154 - CPSX'!$L$7=TH!A204),"154",IF(AND(G204="632",'632 - CPSX'!$K$7=TH!A204),"632",IF(AND(G204="641",'641 - CPSX'!$K$7=TH!A204),"641",IF(AND(G204="642",'642 - CPSX'!$M$7=TH!A204),"642",IF(AND(G204="242",'242 - CPSX'!$L$7=TH!A204),"242","")))))</f>
        <v/>
      </c>
    </row>
    <row r="205" spans="1:9">
      <c r="A205" s="6">
        <f>IF(B205&lt;&gt;"",IF(OR(AND(G205="154",'154 - CPSX'!$L$7="..."),AND(G205="632",'632 - CPSX'!$K$7="..."),AND(G205="641",'641 - CPSX'!$K$7="..."),AND(G205="642",'642 - CPSX'!$M$7="..."),AND(G205="242",'242 - CPSX'!$L$7="...")),"...",MONTH(B205)),"")</f>
        <v>2</v>
      </c>
      <c r="B205" s="10">
        <v>42040</v>
      </c>
      <c r="C205" s="11" t="s">
        <v>77</v>
      </c>
      <c r="D205" s="10">
        <v>42040</v>
      </c>
      <c r="E205" s="8" t="s">
        <v>31</v>
      </c>
      <c r="F205" s="5">
        <v>454183500</v>
      </c>
      <c r="G205" s="17" t="s">
        <v>34</v>
      </c>
      <c r="H205" s="7" t="s">
        <v>53</v>
      </c>
      <c r="I205" s="5" t="str">
        <f>IF(AND(G205="154",'154 - CPSX'!$L$7=TH!A205),"154",IF(AND(G205="632",'632 - CPSX'!$K$7=TH!A205),"632",IF(AND(G205="641",'641 - CPSX'!$K$7=TH!A205),"641",IF(AND(G205="642",'642 - CPSX'!$M$7=TH!A205),"642",IF(AND(G205="242",'242 - CPSX'!$L$7=TH!A205),"242","")))))</f>
        <v/>
      </c>
    </row>
    <row r="206" spans="1:9">
      <c r="A206" s="6">
        <f>IF(B206&lt;&gt;"",IF(OR(AND(G206="154",'154 - CPSX'!$L$7="..."),AND(G206="632",'632 - CPSX'!$K$7="..."),AND(G206="641",'641 - CPSX'!$K$7="..."),AND(G206="642",'642 - CPSX'!$M$7="..."),AND(G206="242",'242 - CPSX'!$L$7="...")),"...",MONTH(B206)),"")</f>
        <v>2</v>
      </c>
      <c r="B206" s="10">
        <v>42047</v>
      </c>
      <c r="C206" s="11" t="s">
        <v>80</v>
      </c>
      <c r="D206" s="10">
        <v>42047</v>
      </c>
      <c r="E206" s="8" t="s">
        <v>31</v>
      </c>
      <c r="F206" s="5">
        <v>273480000</v>
      </c>
      <c r="G206" s="17" t="s">
        <v>34</v>
      </c>
      <c r="H206" s="7" t="s">
        <v>53</v>
      </c>
      <c r="I206" s="5" t="str">
        <f>IF(AND(G206="154",'154 - CPSX'!$L$7=TH!A206),"154",IF(AND(G206="632",'632 - CPSX'!$K$7=TH!A206),"632",IF(AND(G206="641",'641 - CPSX'!$K$7=TH!A206),"641",IF(AND(G206="642",'642 - CPSX'!$M$7=TH!A206),"642",IF(AND(G206="242",'242 - CPSX'!$L$7=TH!A206),"242","")))))</f>
        <v/>
      </c>
    </row>
    <row r="207" spans="1:9">
      <c r="A207" s="6">
        <f>IF(B207&lt;&gt;"",IF(OR(AND(G207="154",'154 - CPSX'!$L$7="..."),AND(G207="632",'632 - CPSX'!$K$7="..."),AND(G207="641",'641 - CPSX'!$K$7="..."),AND(G207="642",'642 - CPSX'!$M$7="..."),AND(G207="242",'242 - CPSX'!$L$7="...")),"...",MONTH(B207)),"")</f>
        <v>2</v>
      </c>
      <c r="B207" s="10">
        <v>42037</v>
      </c>
      <c r="C207" s="11" t="s">
        <v>87</v>
      </c>
      <c r="D207" s="10">
        <v>42037</v>
      </c>
      <c r="E207" s="8" t="s">
        <v>17</v>
      </c>
      <c r="F207" s="5">
        <v>875000</v>
      </c>
      <c r="G207" s="17" t="s">
        <v>34</v>
      </c>
      <c r="H207" s="7" t="s">
        <v>51</v>
      </c>
      <c r="I207" s="5" t="str">
        <f>IF(AND(G207="154",'154 - CPSX'!$L$7=TH!A207),"154",IF(AND(G207="632",'632 - CPSX'!$K$7=TH!A207),"632",IF(AND(G207="641",'641 - CPSX'!$K$7=TH!A207),"641",IF(AND(G207="642",'642 - CPSX'!$M$7=TH!A207),"642",IF(AND(G207="242",'242 - CPSX'!$L$7=TH!A207),"242","")))))</f>
        <v/>
      </c>
    </row>
    <row r="208" spans="1:9">
      <c r="A208" s="6">
        <f>IF(B208&lt;&gt;"",IF(OR(AND(G208="154",'154 - CPSX'!$L$7="..."),AND(G208="632",'632 - CPSX'!$K$7="..."),AND(G208="641",'641 - CPSX'!$K$7="..."),AND(G208="642",'642 - CPSX'!$M$7="..."),AND(G208="242",'242 - CPSX'!$L$7="...")),"...",MONTH(B208)),"")</f>
        <v>2</v>
      </c>
      <c r="B208" s="10">
        <v>42037</v>
      </c>
      <c r="C208" s="11" t="s">
        <v>87</v>
      </c>
      <c r="D208" s="10">
        <v>42037</v>
      </c>
      <c r="E208" s="8" t="s">
        <v>40</v>
      </c>
      <c r="F208" s="5">
        <v>900000</v>
      </c>
      <c r="G208" s="17" t="s">
        <v>34</v>
      </c>
      <c r="H208" s="7" t="s">
        <v>51</v>
      </c>
      <c r="I208" s="5" t="str">
        <f>IF(AND(G208="154",'154 - CPSX'!$L$7=TH!A208),"154",IF(AND(G208="632",'632 - CPSX'!$K$7=TH!A208),"632",IF(AND(G208="641",'641 - CPSX'!$K$7=TH!A208),"641",IF(AND(G208="642",'642 - CPSX'!$M$7=TH!A208),"642",IF(AND(G208="242",'242 - CPSX'!$L$7=TH!A208),"242","")))))</f>
        <v/>
      </c>
    </row>
    <row r="209" spans="1:9">
      <c r="A209" s="6">
        <f>IF(B209&lt;&gt;"",IF(OR(AND(G209="154",'154 - CPSX'!$L$7="..."),AND(G209="632",'632 - CPSX'!$K$7="..."),AND(G209="641",'641 - CPSX'!$K$7="..."),AND(G209="642",'642 - CPSX'!$M$7="..."),AND(G209="242",'242 - CPSX'!$L$7="...")),"...",MONTH(B209)),"")</f>
        <v>2</v>
      </c>
      <c r="B209" s="10">
        <v>42037</v>
      </c>
      <c r="C209" s="11" t="s">
        <v>87</v>
      </c>
      <c r="D209" s="10">
        <v>42037</v>
      </c>
      <c r="E209" s="8" t="s">
        <v>41</v>
      </c>
      <c r="F209" s="5">
        <v>880000</v>
      </c>
      <c r="G209" s="17" t="s">
        <v>34</v>
      </c>
      <c r="H209" s="7" t="s">
        <v>51</v>
      </c>
      <c r="I209" s="5" t="str">
        <f>IF(AND(G209="154",'154 - CPSX'!$L$7=TH!A209),"154",IF(AND(G209="632",'632 - CPSX'!$K$7=TH!A209),"632",IF(AND(G209="641",'641 - CPSX'!$K$7=TH!A209),"641",IF(AND(G209="642",'642 - CPSX'!$M$7=TH!A209),"642",IF(AND(G209="242",'242 - CPSX'!$L$7=TH!A209),"242","")))))</f>
        <v/>
      </c>
    </row>
    <row r="210" spans="1:9">
      <c r="A210" s="6">
        <f>IF(B210&lt;&gt;"",IF(OR(AND(G210="154",'154 - CPSX'!$L$7="..."),AND(G210="632",'632 - CPSX'!$K$7="..."),AND(G210="641",'641 - CPSX'!$K$7="..."),AND(G210="642",'642 - CPSX'!$M$7="..."),AND(G210="242",'242 - CPSX'!$L$7="...")),"...",MONTH(B210)),"")</f>
        <v>2</v>
      </c>
      <c r="B210" s="10">
        <v>42045</v>
      </c>
      <c r="C210" s="11" t="s">
        <v>88</v>
      </c>
      <c r="D210" s="10">
        <v>42045</v>
      </c>
      <c r="E210" s="8" t="s">
        <v>14</v>
      </c>
      <c r="F210" s="5">
        <v>1305000</v>
      </c>
      <c r="G210" s="17" t="s">
        <v>34</v>
      </c>
      <c r="H210" s="7" t="s">
        <v>51</v>
      </c>
      <c r="I210" s="5" t="str">
        <f>IF(AND(G210="154",'154 - CPSX'!$L$7=TH!A210),"154",IF(AND(G210="632",'632 - CPSX'!$K$7=TH!A210),"632",IF(AND(G210="641",'641 - CPSX'!$K$7=TH!A210),"641",IF(AND(G210="642",'642 - CPSX'!$M$7=TH!A210),"642",IF(AND(G210="242",'242 - CPSX'!$L$7=TH!A210),"242","")))))</f>
        <v/>
      </c>
    </row>
    <row r="211" spans="1:9">
      <c r="A211" s="6">
        <f>IF(B211&lt;&gt;"",IF(OR(AND(G211="154",'154 - CPSX'!$L$7="..."),AND(G211="632",'632 - CPSX'!$K$7="..."),AND(G211="641",'641 - CPSX'!$K$7="..."),AND(G211="642",'642 - CPSX'!$M$7="..."),AND(G211="242",'242 - CPSX'!$L$7="...")),"...",MONTH(B211)),"")</f>
        <v>2</v>
      </c>
      <c r="B211" s="10">
        <v>42045</v>
      </c>
      <c r="C211" s="11" t="s">
        <v>88</v>
      </c>
      <c r="D211" s="10">
        <v>42045</v>
      </c>
      <c r="E211" s="8" t="s">
        <v>46</v>
      </c>
      <c r="F211" s="5">
        <v>7790000</v>
      </c>
      <c r="G211" s="17" t="s">
        <v>34</v>
      </c>
      <c r="H211" s="7" t="s">
        <v>51</v>
      </c>
      <c r="I211" s="5" t="str">
        <f>IF(AND(G211="154",'154 - CPSX'!$L$7=TH!A211),"154",IF(AND(G211="632",'632 - CPSX'!$K$7=TH!A211),"632",IF(AND(G211="641",'641 - CPSX'!$K$7=TH!A211),"641",IF(AND(G211="642",'642 - CPSX'!$M$7=TH!A211),"642",IF(AND(G211="242",'242 - CPSX'!$L$7=TH!A211),"242","")))))</f>
        <v/>
      </c>
    </row>
    <row r="212" spans="1:9">
      <c r="A212" s="6">
        <f>IF(B212&lt;&gt;"",IF(OR(AND(G212="154",'154 - CPSX'!$L$7="..."),AND(G212="632",'632 - CPSX'!$K$7="..."),AND(G212="641",'641 - CPSX'!$K$7="..."),AND(G212="642",'642 - CPSX'!$M$7="..."),AND(G212="242",'242 - CPSX'!$L$7="...")),"...",MONTH(B212)),"")</f>
        <v>2</v>
      </c>
      <c r="B212" s="10">
        <v>42045</v>
      </c>
      <c r="C212" s="11" t="s">
        <v>88</v>
      </c>
      <c r="D212" s="10">
        <v>42045</v>
      </c>
      <c r="E212" s="8" t="s">
        <v>24</v>
      </c>
      <c r="F212" s="5">
        <v>113068</v>
      </c>
      <c r="G212" s="17" t="s">
        <v>34</v>
      </c>
      <c r="H212" s="7" t="s">
        <v>51</v>
      </c>
      <c r="I212" s="5" t="str">
        <f>IF(AND(G212="154",'154 - CPSX'!$L$7=TH!A212),"154",IF(AND(G212="632",'632 - CPSX'!$K$7=TH!A212),"632",IF(AND(G212="641",'641 - CPSX'!$K$7=TH!A212),"641",IF(AND(G212="642",'642 - CPSX'!$M$7=TH!A212),"642",IF(AND(G212="242",'242 - CPSX'!$L$7=TH!A212),"242","")))))</f>
        <v/>
      </c>
    </row>
    <row r="213" spans="1:9">
      <c r="A213" s="6">
        <f>IF(B213&lt;&gt;"",IF(OR(AND(G213="154",'154 - CPSX'!$L$7="..."),AND(G213="632",'632 - CPSX'!$K$7="..."),AND(G213="641",'641 - CPSX'!$K$7="..."),AND(G213="642",'642 - CPSX'!$M$7="..."),AND(G213="242",'242 - CPSX'!$L$7="...")),"...",MONTH(B213)),"")</f>
        <v>2</v>
      </c>
      <c r="B213" s="10">
        <v>42045</v>
      </c>
      <c r="C213" s="11" t="s">
        <v>88</v>
      </c>
      <c r="D213" s="10">
        <v>42045</v>
      </c>
      <c r="E213" s="8" t="s">
        <v>39</v>
      </c>
      <c r="F213" s="5">
        <v>1500000</v>
      </c>
      <c r="G213" s="17" t="s">
        <v>34</v>
      </c>
      <c r="H213" s="7" t="s">
        <v>51</v>
      </c>
      <c r="I213" s="5" t="str">
        <f>IF(AND(G213="154",'154 - CPSX'!$L$7=TH!A213),"154",IF(AND(G213="632",'632 - CPSX'!$K$7=TH!A213),"632",IF(AND(G213="641",'641 - CPSX'!$K$7=TH!A213),"641",IF(AND(G213="642",'642 - CPSX'!$M$7=TH!A213),"642",IF(AND(G213="242",'242 - CPSX'!$L$7=TH!A213),"242","")))))</f>
        <v/>
      </c>
    </row>
    <row r="214" spans="1:9">
      <c r="A214" s="6">
        <f>IF(B214&lt;&gt;"",IF(OR(AND(G214="154",'154 - CPSX'!$L$7="..."),AND(G214="632",'632 - CPSX'!$K$7="..."),AND(G214="641",'641 - CPSX'!$K$7="..."),AND(G214="642",'642 - CPSX'!$M$7="..."),AND(G214="242",'242 - CPSX'!$L$7="...")),"...",MONTH(B214)),"")</f>
        <v>2</v>
      </c>
      <c r="B214" s="10">
        <v>42050</v>
      </c>
      <c r="C214" s="11" t="s">
        <v>89</v>
      </c>
      <c r="D214" s="10">
        <v>42050</v>
      </c>
      <c r="E214" s="8" t="s">
        <v>37</v>
      </c>
      <c r="F214" s="5">
        <v>13950000</v>
      </c>
      <c r="G214" s="17" t="s">
        <v>34</v>
      </c>
      <c r="H214" s="7" t="s">
        <v>51</v>
      </c>
      <c r="I214" s="5" t="str">
        <f>IF(AND(G214="154",'154 - CPSX'!$L$7=TH!A214),"154",IF(AND(G214="632",'632 - CPSX'!$K$7=TH!A214),"632",IF(AND(G214="641",'641 - CPSX'!$K$7=TH!A214),"641",IF(AND(G214="642",'642 - CPSX'!$M$7=TH!A214),"642",IF(AND(G214="242",'242 - CPSX'!$L$7=TH!A214),"242","")))))</f>
        <v/>
      </c>
    </row>
    <row r="215" spans="1:9">
      <c r="A215" s="6">
        <f>IF(B215&lt;&gt;"",IF(OR(AND(G215="154",'154 - CPSX'!$L$7="..."),AND(G215="632",'632 - CPSX'!$K$7="..."),AND(G215="641",'641 - CPSX'!$K$7="..."),AND(G215="642",'642 - CPSX'!$M$7="..."),AND(G215="242",'242 - CPSX'!$L$7="...")),"...",MONTH(B215)),"")</f>
        <v>2</v>
      </c>
      <c r="B215" s="10">
        <v>42050</v>
      </c>
      <c r="C215" s="11" t="s">
        <v>89</v>
      </c>
      <c r="D215" s="10">
        <v>42050</v>
      </c>
      <c r="E215" s="8" t="s">
        <v>20</v>
      </c>
      <c r="F215" s="5">
        <v>4375000</v>
      </c>
      <c r="G215" s="17" t="s">
        <v>34</v>
      </c>
      <c r="H215" s="7" t="s">
        <v>51</v>
      </c>
      <c r="I215" s="5" t="str">
        <f>IF(AND(G215="154",'154 - CPSX'!$L$7=TH!A215),"154",IF(AND(G215="632",'632 - CPSX'!$K$7=TH!A215),"632",IF(AND(G215="641",'641 - CPSX'!$K$7=TH!A215),"641",IF(AND(G215="642",'642 - CPSX'!$M$7=TH!A215),"642",IF(AND(G215="242",'242 - CPSX'!$L$7=TH!A215),"242","")))))</f>
        <v/>
      </c>
    </row>
    <row r="216" spans="1:9">
      <c r="A216" s="6">
        <f>IF(B216&lt;&gt;"",IF(OR(AND(G216="154",'154 - CPSX'!$L$7="..."),AND(G216="632",'632 - CPSX'!$K$7="..."),AND(G216="641",'641 - CPSX'!$K$7="..."),AND(G216="642",'642 - CPSX'!$M$7="..."),AND(G216="242",'242 - CPSX'!$L$7="...")),"...",MONTH(B216)),"")</f>
        <v>2</v>
      </c>
      <c r="B216" s="10">
        <v>42050</v>
      </c>
      <c r="C216" s="11" t="s">
        <v>89</v>
      </c>
      <c r="D216" s="10">
        <v>42050</v>
      </c>
      <c r="E216" s="8" t="s">
        <v>37</v>
      </c>
      <c r="F216" s="5">
        <v>58125000</v>
      </c>
      <c r="G216" s="17" t="s">
        <v>34</v>
      </c>
      <c r="H216" s="7" t="s">
        <v>51</v>
      </c>
      <c r="I216" s="5" t="str">
        <f>IF(AND(G216="154",'154 - CPSX'!$L$7=TH!A216),"154",IF(AND(G216="632",'632 - CPSX'!$K$7=TH!A216),"632",IF(AND(G216="641",'641 - CPSX'!$K$7=TH!A216),"641",IF(AND(G216="642",'642 - CPSX'!$M$7=TH!A216),"642",IF(AND(G216="242",'242 - CPSX'!$L$7=TH!A216),"242","")))))</f>
        <v/>
      </c>
    </row>
    <row r="217" spans="1:9">
      <c r="A217" s="6">
        <f>IF(B217&lt;&gt;"",IF(OR(AND(G217="154",'154 - CPSX'!$L$7="..."),AND(G217="632",'632 - CPSX'!$K$7="..."),AND(G217="641",'641 - CPSX'!$K$7="..."),AND(G217="642",'642 - CPSX'!$M$7="..."),AND(G217="242",'242 - CPSX'!$L$7="...")),"...",MONTH(B217)),"")</f>
        <v>2</v>
      </c>
      <c r="B217" s="10">
        <v>42050</v>
      </c>
      <c r="C217" s="11" t="s">
        <v>89</v>
      </c>
      <c r="D217" s="10">
        <v>42050</v>
      </c>
      <c r="E217" s="8" t="s">
        <v>47</v>
      </c>
      <c r="F217" s="5">
        <v>45680000</v>
      </c>
      <c r="G217" s="17" t="s">
        <v>34</v>
      </c>
      <c r="H217" s="7" t="s">
        <v>51</v>
      </c>
      <c r="I217" s="5" t="str">
        <f>IF(AND(G217="154",'154 - CPSX'!$L$7=TH!A217),"154",IF(AND(G217="632",'632 - CPSX'!$K$7=TH!A217),"632",IF(AND(G217="641",'641 - CPSX'!$K$7=TH!A217),"641",IF(AND(G217="642",'642 - CPSX'!$M$7=TH!A217),"642",IF(AND(G217="242",'242 - CPSX'!$L$7=TH!A217),"242","")))))</f>
        <v/>
      </c>
    </row>
    <row r="218" spans="1:9">
      <c r="A218" s="6">
        <f>IF(B218&lt;&gt;"",IF(OR(AND(G218="154",'154 - CPSX'!$L$7="..."),AND(G218="632",'632 - CPSX'!$K$7="..."),AND(G218="641",'641 - CPSX'!$K$7="..."),AND(G218="642",'642 - CPSX'!$M$7="..."),AND(G218="242",'242 - CPSX'!$L$7="...")),"...",MONTH(B218)),"")</f>
        <v>2</v>
      </c>
      <c r="B218" s="10">
        <v>42059</v>
      </c>
      <c r="C218" s="11" t="s">
        <v>90</v>
      </c>
      <c r="D218" s="10">
        <v>42059</v>
      </c>
      <c r="E218" s="8" t="s">
        <v>38</v>
      </c>
      <c r="F218" s="5">
        <v>42900</v>
      </c>
      <c r="G218" s="17" t="s">
        <v>34</v>
      </c>
      <c r="H218" s="7" t="s">
        <v>51</v>
      </c>
      <c r="I218" s="5" t="str">
        <f>IF(AND(G218="154",'154 - CPSX'!$L$7=TH!A218),"154",IF(AND(G218="632",'632 - CPSX'!$K$7=TH!A218),"632",IF(AND(G218="641",'641 - CPSX'!$K$7=TH!A218),"641",IF(AND(G218="642",'642 - CPSX'!$M$7=TH!A218),"642",IF(AND(G218="242",'242 - CPSX'!$L$7=TH!A218),"242","")))))</f>
        <v/>
      </c>
    </row>
    <row r="219" spans="1:9">
      <c r="A219" s="6">
        <f>IF(B219&lt;&gt;"",IF(OR(AND(G219="154",'154 - CPSX'!$L$7="..."),AND(G219="632",'632 - CPSX'!$K$7="..."),AND(G219="641",'641 - CPSX'!$K$7="..."),AND(G219="642",'642 - CPSX'!$M$7="..."),AND(G219="242",'242 - CPSX'!$L$7="...")),"...",MONTH(B219)),"")</f>
        <v>2</v>
      </c>
      <c r="B219" s="10">
        <v>42059</v>
      </c>
      <c r="C219" s="11" t="s">
        <v>90</v>
      </c>
      <c r="D219" s="10">
        <v>42059</v>
      </c>
      <c r="E219" s="8" t="s">
        <v>38</v>
      </c>
      <c r="F219" s="5">
        <v>34845000</v>
      </c>
      <c r="G219" s="17" t="s">
        <v>34</v>
      </c>
      <c r="H219" s="7" t="s">
        <v>51</v>
      </c>
      <c r="I219" s="5" t="str">
        <f>IF(AND(G219="154",'154 - CPSX'!$L$7=TH!A219),"154",IF(AND(G219="632",'632 - CPSX'!$K$7=TH!A219),"632",IF(AND(G219="641",'641 - CPSX'!$K$7=TH!A219),"641",IF(AND(G219="642",'642 - CPSX'!$M$7=TH!A219),"642",IF(AND(G219="242",'242 - CPSX'!$L$7=TH!A219),"242","")))))</f>
        <v/>
      </c>
    </row>
    <row r="220" spans="1:9">
      <c r="A220" s="6">
        <f>IF(B220&lt;&gt;"",IF(OR(AND(G220="154",'154 - CPSX'!$L$7="..."),AND(G220="632",'632 - CPSX'!$K$7="..."),AND(G220="641",'641 - CPSX'!$K$7="..."),AND(G220="642",'642 - CPSX'!$M$7="..."),AND(G220="242",'242 - CPSX'!$L$7="...")),"...",MONTH(B220)),"")</f>
        <v>2</v>
      </c>
      <c r="B220" s="10">
        <v>42059</v>
      </c>
      <c r="C220" s="11" t="s">
        <v>90</v>
      </c>
      <c r="D220" s="10">
        <v>42059</v>
      </c>
      <c r="E220" s="8" t="s">
        <v>20</v>
      </c>
      <c r="F220" s="5">
        <v>6375000</v>
      </c>
      <c r="G220" s="17" t="s">
        <v>34</v>
      </c>
      <c r="H220" s="7" t="s">
        <v>51</v>
      </c>
      <c r="I220" s="5" t="str">
        <f>IF(AND(G220="154",'154 - CPSX'!$L$7=TH!A220),"154",IF(AND(G220="632",'632 - CPSX'!$K$7=TH!A220),"632",IF(AND(G220="641",'641 - CPSX'!$K$7=TH!A220),"641",IF(AND(G220="642",'642 - CPSX'!$M$7=TH!A220),"642",IF(AND(G220="242",'242 - CPSX'!$L$7=TH!A220),"242","")))))</f>
        <v/>
      </c>
    </row>
    <row r="221" spans="1:9">
      <c r="A221" s="6">
        <f>IF(B221&lt;&gt;"",IF(OR(AND(G221="154",'154 - CPSX'!$L$7="..."),AND(G221="632",'632 - CPSX'!$K$7="..."),AND(G221="641",'641 - CPSX'!$K$7="..."),AND(G221="642",'642 - CPSX'!$M$7="..."),AND(G221="242",'242 - CPSX'!$L$7="...")),"...",MONTH(B221)),"")</f>
        <v>2</v>
      </c>
      <c r="B221" s="10">
        <v>42059</v>
      </c>
      <c r="C221" s="11" t="s">
        <v>90</v>
      </c>
      <c r="D221" s="10">
        <v>42059</v>
      </c>
      <c r="E221" s="8" t="s">
        <v>25</v>
      </c>
      <c r="F221" s="5">
        <v>11346000</v>
      </c>
      <c r="G221" s="17" t="s">
        <v>34</v>
      </c>
      <c r="H221" s="7" t="s">
        <v>51</v>
      </c>
      <c r="I221" s="5" t="str">
        <f>IF(AND(G221="154",'154 - CPSX'!$L$7=TH!A221),"154",IF(AND(G221="632",'632 - CPSX'!$K$7=TH!A221),"632",IF(AND(G221="641",'641 - CPSX'!$K$7=TH!A221),"641",IF(AND(G221="642",'642 - CPSX'!$M$7=TH!A221),"642",IF(AND(G221="242",'242 - CPSX'!$L$7=TH!A221),"242","")))))</f>
        <v/>
      </c>
    </row>
    <row r="222" spans="1:9">
      <c r="A222" s="6">
        <f>IF(B222&lt;&gt;"",IF(OR(AND(G222="154",'154 - CPSX'!$L$7="..."),AND(G222="632",'632 - CPSX'!$K$7="..."),AND(G222="641",'641 - CPSX'!$K$7="..."),AND(G222="642",'642 - CPSX'!$M$7="..."),AND(G222="242",'242 - CPSX'!$L$7="...")),"...",MONTH(B222)),"")</f>
        <v>2</v>
      </c>
      <c r="B222" s="10">
        <v>42061</v>
      </c>
      <c r="C222" s="11" t="s">
        <v>91</v>
      </c>
      <c r="D222" s="10">
        <v>42061</v>
      </c>
      <c r="E222" s="8" t="s">
        <v>45</v>
      </c>
      <c r="F222" s="5">
        <v>46980000</v>
      </c>
      <c r="G222" s="17" t="s">
        <v>34</v>
      </c>
      <c r="H222" s="7" t="s">
        <v>51</v>
      </c>
      <c r="I222" s="5" t="str">
        <f>IF(AND(G222="154",'154 - CPSX'!$L$7=TH!A222),"154",IF(AND(G222="632",'632 - CPSX'!$K$7=TH!A222),"632",IF(AND(G222="641",'641 - CPSX'!$K$7=TH!A222),"641",IF(AND(G222="642",'642 - CPSX'!$M$7=TH!A222),"642",IF(AND(G222="242",'242 - CPSX'!$L$7=TH!A222),"242","")))))</f>
        <v/>
      </c>
    </row>
    <row r="223" spans="1:9">
      <c r="A223" s="6">
        <f>IF(B223&lt;&gt;"",IF(OR(AND(G223="154",'154 - CPSX'!$L$7="..."),AND(G223="632",'632 - CPSX'!$K$7="..."),AND(G223="641",'641 - CPSX'!$K$7="..."),AND(G223="642",'642 - CPSX'!$M$7="..."),AND(G223="242",'242 - CPSX'!$L$7="...")),"...",MONTH(B223)),"")</f>
        <v>2</v>
      </c>
      <c r="B223" s="10">
        <v>42061</v>
      </c>
      <c r="C223" s="11" t="s">
        <v>91</v>
      </c>
      <c r="D223" s="10">
        <v>42061</v>
      </c>
      <c r="E223" s="8" t="s">
        <v>20</v>
      </c>
      <c r="F223" s="5">
        <v>6750000</v>
      </c>
      <c r="G223" s="17" t="s">
        <v>34</v>
      </c>
      <c r="H223" s="7" t="s">
        <v>51</v>
      </c>
      <c r="I223" s="5" t="str">
        <f>IF(AND(G223="154",'154 - CPSX'!$L$7=TH!A223),"154",IF(AND(G223="632",'632 - CPSX'!$K$7=TH!A223),"632",IF(AND(G223="641",'641 - CPSX'!$K$7=TH!A223),"641",IF(AND(G223="642",'642 - CPSX'!$M$7=TH!A223),"642",IF(AND(G223="242",'242 - CPSX'!$L$7=TH!A223),"242","")))))</f>
        <v/>
      </c>
    </row>
    <row r="224" spans="1:9">
      <c r="A224" s="6">
        <f>IF(B224&lt;&gt;"",IF(OR(AND(G224="154",'154 - CPSX'!$L$7="..."),AND(G224="632",'632 - CPSX'!$K$7="..."),AND(G224="641",'641 - CPSX'!$K$7="..."),AND(G224="642",'642 - CPSX'!$M$7="..."),AND(G224="242",'242 - CPSX'!$L$7="...")),"...",MONTH(B224)),"")</f>
        <v>2</v>
      </c>
      <c r="B224" s="10">
        <v>42063</v>
      </c>
      <c r="C224" s="11" t="s">
        <v>69</v>
      </c>
      <c r="D224" s="10">
        <v>42063</v>
      </c>
      <c r="E224" s="8" t="s">
        <v>92</v>
      </c>
      <c r="F224" s="5">
        <v>6583333</v>
      </c>
      <c r="G224" s="15" t="s">
        <v>34</v>
      </c>
      <c r="H224" s="7" t="s">
        <v>93</v>
      </c>
      <c r="I224" s="5" t="str">
        <f>IF(AND(G224="154",'154 - CPSX'!$L$7=TH!A224),"154",IF(AND(G224="632",'632 - CPSX'!$K$7=TH!A224),"632",IF(AND(G224="641",'641 - CPSX'!$K$7=TH!A224),"641",IF(AND(G224="642",'642 - CPSX'!$M$7=TH!A224),"642",IF(AND(G224="242",'242 - CPSX'!$L$7=TH!A224),"242","")))))</f>
        <v/>
      </c>
    </row>
    <row r="225" spans="1:9">
      <c r="A225" s="6">
        <f>IF(B225&lt;&gt;"",IF(OR(AND(G225="154",'154 - CPSX'!$L$7="..."),AND(G225="632",'632 - CPSX'!$K$7="..."),AND(G225="641",'641 - CPSX'!$K$7="..."),AND(G225="642",'642 - CPSX'!$M$7="..."),AND(G225="242",'242 - CPSX'!$L$7="...")),"...",MONTH(B225)),"")</f>
        <v>2</v>
      </c>
      <c r="B225" s="10">
        <v>42063</v>
      </c>
      <c r="C225" s="11" t="s">
        <v>69</v>
      </c>
      <c r="D225" s="10">
        <v>42063</v>
      </c>
      <c r="E225" s="8" t="s">
        <v>194</v>
      </c>
      <c r="F225" s="5">
        <v>3671166</v>
      </c>
      <c r="G225" s="15" t="s">
        <v>166</v>
      </c>
      <c r="H225" s="7" t="s">
        <v>95</v>
      </c>
      <c r="I225" s="5" t="str">
        <f>IF(AND(G225="154",'154 - CPSX'!$L$7=TH!A225),"154",IF(AND(G225="632",'632 - CPSX'!$K$7=TH!A225),"632",IF(AND(G225="641",'641 - CPSX'!$K$7=TH!A225),"641",IF(AND(G225="642",'642 - CPSX'!$M$7=TH!A225),"642",IF(AND(G225="242",'242 - CPSX'!$L$7=TH!A225),"242","")))))</f>
        <v/>
      </c>
    </row>
    <row r="226" spans="1:9">
      <c r="A226" s="6">
        <f>IF(B226&lt;&gt;"",IF(OR(AND(G226="154",'154 - CPSX'!$L$7="..."),AND(G226="632",'632 - CPSX'!$K$7="..."),AND(G226="641",'641 - CPSX'!$K$7="..."),AND(G226="642",'642 - CPSX'!$M$7="..."),AND(G226="242",'242 - CPSX'!$L$7="...")),"...",MONTH(B226)),"")</f>
        <v>2</v>
      </c>
      <c r="B226" s="10">
        <v>42063</v>
      </c>
      <c r="C226" s="11" t="s">
        <v>69</v>
      </c>
      <c r="D226" s="10">
        <v>42063</v>
      </c>
      <c r="E226" s="8" t="s">
        <v>195</v>
      </c>
      <c r="F226" s="5">
        <v>28546837</v>
      </c>
      <c r="G226" s="15" t="s">
        <v>166</v>
      </c>
      <c r="H226" s="7" t="s">
        <v>95</v>
      </c>
      <c r="I226" s="5" t="str">
        <f>IF(AND(G226="154",'154 - CPSX'!$L$7=TH!A226),"154",IF(AND(G226="632",'632 - CPSX'!$K$7=TH!A226),"632",IF(AND(G226="641",'641 - CPSX'!$K$7=TH!A226),"641",IF(AND(G226="642",'642 - CPSX'!$M$7=TH!A226),"642",IF(AND(G226="242",'242 - CPSX'!$L$7=TH!A226),"242","")))))</f>
        <v/>
      </c>
    </row>
    <row r="227" spans="1:9">
      <c r="A227" s="6">
        <f>IF(B227&lt;&gt;"",IF(OR(AND(G227="154",'154 - CPSX'!$L$7="..."),AND(G227="632",'632 - CPSX'!$K$7="..."),AND(G227="641",'641 - CPSX'!$K$7="..."),AND(G227="642",'642 - CPSX'!$M$7="..."),AND(G227="242",'242 - CPSX'!$L$7="...")),"...",MONTH(B227)),"")</f>
        <v>2</v>
      </c>
      <c r="B227" s="10">
        <v>42063</v>
      </c>
      <c r="C227" s="11" t="s">
        <v>69</v>
      </c>
      <c r="D227" s="10">
        <v>42063</v>
      </c>
      <c r="E227" s="8" t="s">
        <v>94</v>
      </c>
      <c r="F227" s="5">
        <v>3500000</v>
      </c>
      <c r="G227" s="15" t="s">
        <v>34</v>
      </c>
      <c r="H227" s="7" t="s">
        <v>95</v>
      </c>
      <c r="I227" s="5" t="str">
        <f>IF(AND(G227="154",'154 - CPSX'!$L$7=TH!A227),"154",IF(AND(G227="632",'632 - CPSX'!$K$7=TH!A227),"632",IF(AND(G227="641",'641 - CPSX'!$K$7=TH!A227),"641",IF(AND(G227="642",'642 - CPSX'!$M$7=TH!A227),"642",IF(AND(G227="242",'242 - CPSX'!$L$7=TH!A227),"242","")))))</f>
        <v/>
      </c>
    </row>
    <row r="228" spans="1:9">
      <c r="A228" s="6">
        <f>IF(B228&lt;&gt;"",IF(OR(AND(G228="154",'154 - CPSX'!$L$7="..."),AND(G228="632",'632 - CPSX'!$K$7="..."),AND(G228="641",'641 - CPSX'!$K$7="..."),AND(G228="642",'642 - CPSX'!$M$7="..."),AND(G228="242",'242 - CPSX'!$L$7="...")),"...",MONTH(B228)),"")</f>
        <v>2</v>
      </c>
      <c r="B228" s="10">
        <v>42063</v>
      </c>
      <c r="C228" s="11" t="s">
        <v>69</v>
      </c>
      <c r="D228" s="10">
        <v>42063</v>
      </c>
      <c r="E228" s="8" t="s">
        <v>96</v>
      </c>
      <c r="F228" s="5">
        <v>15225379</v>
      </c>
      <c r="G228" s="15" t="s">
        <v>34</v>
      </c>
      <c r="H228" s="7" t="s">
        <v>95</v>
      </c>
      <c r="I228" s="5" t="str">
        <f>IF(AND(G228="154",'154 - CPSX'!$L$7=TH!A228),"154",IF(AND(G228="632",'632 - CPSX'!$K$7=TH!A228),"632",IF(AND(G228="641",'641 - CPSX'!$K$7=TH!A228),"641",IF(AND(G228="642",'642 - CPSX'!$M$7=TH!A228),"642",IF(AND(G228="242",'242 - CPSX'!$L$7=TH!A228),"242","")))))</f>
        <v/>
      </c>
    </row>
    <row r="229" spans="1:9">
      <c r="A229" s="6">
        <f>IF(B229&lt;&gt;"",IF(OR(AND(G229="154",'154 - CPSX'!$L$7="..."),AND(G229="632",'632 - CPSX'!$K$7="..."),AND(G229="641",'641 - CPSX'!$K$7="..."),AND(G229="642",'642 - CPSX'!$M$7="..."),AND(G229="242",'242 - CPSX'!$L$7="...")),"...",MONTH(B229)),"")</f>
        <v>2</v>
      </c>
      <c r="B229" s="10">
        <v>42063</v>
      </c>
      <c r="C229" s="11" t="s">
        <v>69</v>
      </c>
      <c r="D229" s="10">
        <v>42063</v>
      </c>
      <c r="E229" s="8" t="s">
        <v>97</v>
      </c>
      <c r="F229" s="5">
        <v>46464981</v>
      </c>
      <c r="G229" s="15" t="s">
        <v>34</v>
      </c>
      <c r="H229" s="7" t="s">
        <v>95</v>
      </c>
      <c r="I229" s="5" t="str">
        <f>IF(AND(G229="154",'154 - CPSX'!$L$7=TH!A229),"154",IF(AND(G229="632",'632 - CPSX'!$K$7=TH!A229),"632",IF(AND(G229="641",'641 - CPSX'!$K$7=TH!A229),"641",IF(AND(G229="642",'642 - CPSX'!$M$7=TH!A229),"642",IF(AND(G229="242",'242 - CPSX'!$L$7=TH!A229),"242","")))))</f>
        <v/>
      </c>
    </row>
    <row r="230" spans="1:9">
      <c r="A230" s="6">
        <f>IF(B230&lt;&gt;"",IF(OR(AND(G230="154",'154 - CPSX'!$L$7="..."),AND(G230="632",'632 - CPSX'!$K$7="..."),AND(G230="641",'641 - CPSX'!$K$7="..."),AND(G230="642",'642 - CPSX'!$M$7="..."),AND(G230="242",'242 - CPSX'!$L$7="...")),"...",MONTH(B230)),"")</f>
        <v>2</v>
      </c>
      <c r="B230" s="10">
        <v>42063</v>
      </c>
      <c r="C230" s="11" t="s">
        <v>69</v>
      </c>
      <c r="D230" s="10">
        <v>42063</v>
      </c>
      <c r="E230" s="8" t="s">
        <v>98</v>
      </c>
      <c r="F230" s="5">
        <v>36231014</v>
      </c>
      <c r="G230" s="15" t="s">
        <v>34</v>
      </c>
      <c r="H230" s="7" t="s">
        <v>95</v>
      </c>
      <c r="I230" s="5" t="str">
        <f>IF(AND(G230="154",'154 - CPSX'!$L$7=TH!A230),"154",IF(AND(G230="632",'632 - CPSX'!$K$7=TH!A230),"632",IF(AND(G230="641",'641 - CPSX'!$K$7=TH!A230),"641",IF(AND(G230="642",'642 - CPSX'!$M$7=TH!A230),"642",IF(AND(G230="242",'242 - CPSX'!$L$7=TH!A230),"242","")))))</f>
        <v/>
      </c>
    </row>
    <row r="231" spans="1:9">
      <c r="A231" s="6">
        <f>IF(B231&lt;&gt;"",IF(OR(AND(G231="154",'154 - CPSX'!$L$7="..."),AND(G231="632",'632 - CPSX'!$K$7="..."),AND(G231="641",'641 - CPSX'!$K$7="..."),AND(G231="642",'642 - CPSX'!$M$7="..."),AND(G231="242",'242 - CPSX'!$L$7="...")),"...",MONTH(B231)),"")</f>
        <v>2</v>
      </c>
      <c r="B231" s="10">
        <v>42063</v>
      </c>
      <c r="C231" s="11" t="s">
        <v>69</v>
      </c>
      <c r="D231" s="10">
        <v>42063</v>
      </c>
      <c r="E231" s="8" t="s">
        <v>99</v>
      </c>
      <c r="F231" s="5">
        <v>10859839</v>
      </c>
      <c r="G231" s="15" t="s">
        <v>34</v>
      </c>
      <c r="H231" s="7" t="s">
        <v>95</v>
      </c>
      <c r="I231" s="5" t="str">
        <f>IF(AND(G231="154",'154 - CPSX'!$L$7=TH!A231),"154",IF(AND(G231="632",'632 - CPSX'!$K$7=TH!A231),"632",IF(AND(G231="641",'641 - CPSX'!$K$7=TH!A231),"641",IF(AND(G231="642",'642 - CPSX'!$M$7=TH!A231),"642",IF(AND(G231="242",'242 - CPSX'!$L$7=TH!A231),"242","")))))</f>
        <v/>
      </c>
    </row>
    <row r="232" spans="1:9">
      <c r="A232" s="6">
        <f>IF(B232&lt;&gt;"",IF(OR(AND(G232="154",'154 - CPSX'!$L$7="..."),AND(G232="632",'632 - CPSX'!$K$7="..."),AND(G232="641",'641 - CPSX'!$K$7="..."),AND(G232="642",'642 - CPSX'!$M$7="..."),AND(G232="242",'242 - CPSX'!$L$7="...")),"...",MONTH(B232)),"")</f>
        <v>2</v>
      </c>
      <c r="B232" s="10">
        <v>42063</v>
      </c>
      <c r="C232" s="11" t="s">
        <v>69</v>
      </c>
      <c r="D232" s="10">
        <v>42063</v>
      </c>
      <c r="E232" s="8" t="s">
        <v>100</v>
      </c>
      <c r="F232" s="5">
        <v>2615641</v>
      </c>
      <c r="G232" s="15" t="s">
        <v>34</v>
      </c>
      <c r="H232" s="7" t="s">
        <v>95</v>
      </c>
      <c r="I232" s="5" t="str">
        <f>IF(AND(G232="154",'154 - CPSX'!$L$7=TH!A232),"154",IF(AND(G232="632",'632 - CPSX'!$K$7=TH!A232),"632",IF(AND(G232="641",'641 - CPSX'!$K$7=TH!A232),"641",IF(AND(G232="642",'642 - CPSX'!$M$7=TH!A232),"642",IF(AND(G232="242",'242 - CPSX'!$L$7=TH!A232),"242","")))))</f>
        <v/>
      </c>
    </row>
    <row r="233" spans="1:9">
      <c r="A233" s="6">
        <f>IF(B233&lt;&gt;"",IF(OR(AND(G233="154",'154 - CPSX'!$L$7="..."),AND(G233="632",'632 - CPSX'!$K$7="..."),AND(G233="641",'641 - CPSX'!$K$7="..."),AND(G233="642",'642 - CPSX'!$M$7="..."),AND(G233="242",'242 - CPSX'!$L$7="...")),"...",MONTH(B233)),"")</f>
        <v>2</v>
      </c>
      <c r="B233" s="10">
        <v>42063</v>
      </c>
      <c r="C233" s="11" t="s">
        <v>69</v>
      </c>
      <c r="D233" s="10">
        <v>42063</v>
      </c>
      <c r="E233" s="8" t="s">
        <v>101</v>
      </c>
      <c r="F233" s="5">
        <v>10010706</v>
      </c>
      <c r="G233" s="15" t="s">
        <v>34</v>
      </c>
      <c r="H233" s="7" t="s">
        <v>102</v>
      </c>
      <c r="I233" s="5" t="str">
        <f>IF(AND(G233="154",'154 - CPSX'!$L$7=TH!A233),"154",IF(AND(G233="632",'632 - CPSX'!$K$7=TH!A233),"632",IF(AND(G233="641",'641 - CPSX'!$K$7=TH!A233),"641",IF(AND(G233="642",'642 - CPSX'!$M$7=TH!A233),"642",IF(AND(G233="242",'242 - CPSX'!$L$7=TH!A233),"242","")))))</f>
        <v/>
      </c>
    </row>
    <row r="234" spans="1:9">
      <c r="A234" s="6">
        <f>IF(B234&lt;&gt;"",IF(OR(AND(G234="154",'154 - CPSX'!$L$7="..."),AND(G234="632",'632 - CPSX'!$K$7="..."),AND(G234="641",'641 - CPSX'!$K$7="..."),AND(G234="642",'642 - CPSX'!$M$7="..."),AND(G234="242",'242 - CPSX'!$L$7="...")),"...",MONTH(B234)),"")</f>
        <v>2</v>
      </c>
      <c r="B234" s="10">
        <v>42063</v>
      </c>
      <c r="C234" s="11" t="s">
        <v>69</v>
      </c>
      <c r="D234" s="10">
        <v>42063</v>
      </c>
      <c r="E234" s="8" t="s">
        <v>103</v>
      </c>
      <c r="F234" s="5">
        <v>1816167</v>
      </c>
      <c r="G234" s="15" t="s">
        <v>34</v>
      </c>
      <c r="H234" s="7" t="s">
        <v>95</v>
      </c>
      <c r="I234" s="5" t="str">
        <f>IF(AND(G234="154",'154 - CPSX'!$L$7=TH!A234),"154",IF(AND(G234="632",'632 - CPSX'!$K$7=TH!A234),"632",IF(AND(G234="641",'641 - CPSX'!$K$7=TH!A234),"641",IF(AND(G234="642",'642 - CPSX'!$M$7=TH!A234),"642",IF(AND(G234="242",'242 - CPSX'!$L$7=TH!A234),"242","")))))</f>
        <v/>
      </c>
    </row>
    <row r="235" spans="1:9">
      <c r="A235" s="6">
        <f>IF(B235&lt;&gt;"",IF(OR(AND(G235="154",'154 - CPSX'!$L$7="..."),AND(G235="632",'632 - CPSX'!$K$7="..."),AND(G235="641",'641 - CPSX'!$K$7="..."),AND(G235="642",'642 - CPSX'!$M$7="..."),AND(G235="242",'242 - CPSX'!$L$7="...")),"...",MONTH(B235)),"")</f>
        <v>2</v>
      </c>
      <c r="B235" s="10">
        <v>42063</v>
      </c>
      <c r="C235" s="11" t="s">
        <v>69</v>
      </c>
      <c r="D235" s="10">
        <v>42063</v>
      </c>
      <c r="E235" s="8" t="s">
        <v>104</v>
      </c>
      <c r="F235" s="5">
        <v>4166667</v>
      </c>
      <c r="G235" s="15" t="s">
        <v>34</v>
      </c>
      <c r="H235" s="7" t="s">
        <v>95</v>
      </c>
      <c r="I235" s="5" t="str">
        <f>IF(AND(G235="154",'154 - CPSX'!$L$7=TH!A235),"154",IF(AND(G235="632",'632 - CPSX'!$K$7=TH!A235),"632",IF(AND(G235="641",'641 - CPSX'!$K$7=TH!A235),"641",IF(AND(G235="642",'642 - CPSX'!$M$7=TH!A235),"642",IF(AND(G235="242",'242 - CPSX'!$L$7=TH!A235),"242","")))))</f>
        <v/>
      </c>
    </row>
    <row r="236" spans="1:9">
      <c r="A236" s="6">
        <f>IF(B236&lt;&gt;"",IF(OR(AND(G236="154",'154 - CPSX'!$L$7="..."),AND(G236="632",'632 - CPSX'!$K$7="..."),AND(G236="641",'641 - CPSX'!$K$7="..."),AND(G236="642",'642 - CPSX'!$M$7="..."),AND(G236="242",'242 - CPSX'!$L$7="...")),"...",MONTH(B236)),"")</f>
        <v>2</v>
      </c>
      <c r="B236" s="10">
        <v>42063</v>
      </c>
      <c r="C236" s="11" t="s">
        <v>69</v>
      </c>
      <c r="D236" s="10">
        <v>42063</v>
      </c>
      <c r="E236" s="8" t="s">
        <v>105</v>
      </c>
      <c r="F236" s="5">
        <v>2222222</v>
      </c>
      <c r="G236" s="15" t="s">
        <v>34</v>
      </c>
      <c r="H236" s="7" t="s">
        <v>95</v>
      </c>
      <c r="I236" s="5" t="str">
        <f>IF(AND(G236="154",'154 - CPSX'!$L$7=TH!A236),"154",IF(AND(G236="632",'632 - CPSX'!$K$7=TH!A236),"632",IF(AND(G236="641",'641 - CPSX'!$K$7=TH!A236),"641",IF(AND(G236="642",'642 - CPSX'!$M$7=TH!A236),"642",IF(AND(G236="242",'242 - CPSX'!$L$7=TH!A236),"242","")))))</f>
        <v/>
      </c>
    </row>
    <row r="237" spans="1:9">
      <c r="A237" s="6">
        <f>IF(B237&lt;&gt;"",IF(OR(AND(G237="154",'154 - CPSX'!$L$7="..."),AND(G237="632",'632 - CPSX'!$K$7="..."),AND(G237="641",'641 - CPSX'!$K$7="..."),AND(G237="642",'642 - CPSX'!$M$7="..."),AND(G237="242",'242 - CPSX'!$L$7="...")),"...",MONTH(B237)),"")</f>
        <v>2</v>
      </c>
      <c r="B237" s="10">
        <v>42063</v>
      </c>
      <c r="C237" s="11" t="s">
        <v>69</v>
      </c>
      <c r="D237" s="10">
        <v>42063</v>
      </c>
      <c r="E237" s="8" t="s">
        <v>106</v>
      </c>
      <c r="F237" s="5">
        <v>1388889</v>
      </c>
      <c r="G237" s="15" t="s">
        <v>34</v>
      </c>
      <c r="H237" s="7" t="s">
        <v>95</v>
      </c>
      <c r="I237" s="5" t="str">
        <f>IF(AND(G237="154",'154 - CPSX'!$L$7=TH!A237),"154",IF(AND(G237="632",'632 - CPSX'!$K$7=TH!A237),"632",IF(AND(G237="641",'641 - CPSX'!$K$7=TH!A237),"641",IF(AND(G237="642",'642 - CPSX'!$M$7=TH!A237),"642",IF(AND(G237="242",'242 - CPSX'!$L$7=TH!A237),"242","")))))</f>
        <v/>
      </c>
    </row>
    <row r="238" spans="1:9">
      <c r="A238" s="6">
        <f>IF(B238&lt;&gt;"",IF(OR(AND(G238="154",'154 - CPSX'!$L$7="..."),AND(G238="632",'632 - CPSX'!$K$7="..."),AND(G238="641",'641 - CPSX'!$K$7="..."),AND(G238="642",'642 - CPSX'!$M$7="..."),AND(G238="242",'242 - CPSX'!$L$7="...")),"...",MONTH(B238)),"")</f>
        <v>2</v>
      </c>
      <c r="B238" s="10">
        <v>42063</v>
      </c>
      <c r="C238" s="11" t="s">
        <v>69</v>
      </c>
      <c r="D238" s="10">
        <v>42063</v>
      </c>
      <c r="E238" s="8" t="s">
        <v>107</v>
      </c>
      <c r="F238" s="5">
        <v>1666667</v>
      </c>
      <c r="G238" s="15" t="s">
        <v>34</v>
      </c>
      <c r="H238" s="7" t="s">
        <v>95</v>
      </c>
      <c r="I238" s="5" t="str">
        <f>IF(AND(G238="154",'154 - CPSX'!$L$7=TH!A238),"154",IF(AND(G238="632",'632 - CPSX'!$K$7=TH!A238),"632",IF(AND(G238="641",'641 - CPSX'!$K$7=TH!A238),"641",IF(AND(G238="642",'642 - CPSX'!$M$7=TH!A238),"642",IF(AND(G238="242",'242 - CPSX'!$L$7=TH!A238),"242","")))))</f>
        <v/>
      </c>
    </row>
    <row r="239" spans="1:9">
      <c r="A239" s="6">
        <f>IF(B239&lt;&gt;"",IF(OR(AND(G239="154",'154 - CPSX'!$L$7="..."),AND(G239="632",'632 - CPSX'!$K$7="..."),AND(G239="641",'641 - CPSX'!$K$7="..."),AND(G239="642",'642 - CPSX'!$M$7="..."),AND(G239="242",'242 - CPSX'!$L$7="...")),"...",MONTH(B239)),"")</f>
        <v>2</v>
      </c>
      <c r="B239" s="10">
        <v>42063</v>
      </c>
      <c r="C239" s="11" t="s">
        <v>69</v>
      </c>
      <c r="D239" s="10">
        <v>42063</v>
      </c>
      <c r="E239" s="8" t="s">
        <v>108</v>
      </c>
      <c r="F239" s="5">
        <v>1666667</v>
      </c>
      <c r="G239" s="15" t="s">
        <v>34</v>
      </c>
      <c r="H239" s="7" t="s">
        <v>95</v>
      </c>
      <c r="I239" s="5" t="str">
        <f>IF(AND(G239="154",'154 - CPSX'!$L$7=TH!A239),"154",IF(AND(G239="632",'632 - CPSX'!$K$7=TH!A239),"632",IF(AND(G239="641",'641 - CPSX'!$K$7=TH!A239),"641",IF(AND(G239="642",'642 - CPSX'!$M$7=TH!A239),"642",IF(AND(G239="242",'242 - CPSX'!$L$7=TH!A239),"242","")))))</f>
        <v/>
      </c>
    </row>
    <row r="240" spans="1:9">
      <c r="A240" s="6">
        <f>IF(B240&lt;&gt;"",IF(OR(AND(G240="154",'154 - CPSX'!$L$7="..."),AND(G240="632",'632 - CPSX'!$K$7="..."),AND(G240="641",'641 - CPSX'!$K$7="..."),AND(G240="642",'642 - CPSX'!$M$7="..."),AND(G240="242",'242 - CPSX'!$L$7="...")),"...",MONTH(B240)),"")</f>
        <v>2</v>
      </c>
      <c r="B240" s="10">
        <v>42063</v>
      </c>
      <c r="C240" s="11" t="s">
        <v>69</v>
      </c>
      <c r="D240" s="10">
        <v>42063</v>
      </c>
      <c r="E240" s="8" t="s">
        <v>109</v>
      </c>
      <c r="F240" s="5">
        <v>5499999</v>
      </c>
      <c r="G240" s="15" t="s">
        <v>34</v>
      </c>
      <c r="H240" s="7" t="s">
        <v>95</v>
      </c>
      <c r="I240" s="5" t="str">
        <f>IF(AND(G240="154",'154 - CPSX'!$L$7=TH!A240),"154",IF(AND(G240="632",'632 - CPSX'!$K$7=TH!A240),"632",IF(AND(G240="641",'641 - CPSX'!$K$7=TH!A240),"641",IF(AND(G240="642",'642 - CPSX'!$M$7=TH!A240),"642",IF(AND(G240="242",'242 - CPSX'!$L$7=TH!A240),"242","")))))</f>
        <v/>
      </c>
    </row>
    <row r="241" spans="1:9">
      <c r="A241" s="6">
        <f>IF(B241&lt;&gt;"",IF(OR(AND(G241="154",'154 - CPSX'!$L$7="..."),AND(G241="632",'632 - CPSX'!$K$7="..."),AND(G241="641",'641 - CPSX'!$K$7="..."),AND(G241="642",'642 - CPSX'!$M$7="..."),AND(G241="242",'242 - CPSX'!$L$7="...")),"...",MONTH(B241)),"")</f>
        <v>2</v>
      </c>
      <c r="B241" s="10">
        <v>42063</v>
      </c>
      <c r="C241" s="11" t="s">
        <v>69</v>
      </c>
      <c r="D241" s="10">
        <v>42063</v>
      </c>
      <c r="E241" s="8" t="s">
        <v>159</v>
      </c>
      <c r="F241" s="5">
        <v>33683176</v>
      </c>
      <c r="G241" s="15" t="s">
        <v>143</v>
      </c>
      <c r="H241" s="7" t="s">
        <v>111</v>
      </c>
      <c r="I241" s="5" t="str">
        <f>IF(AND(G241="154",'154 - CPSX'!$L$7=TH!A241),"154",IF(AND(G241="632",'632 - CPSX'!$K$7=TH!A241),"632",IF(AND(G241="641",'641 - CPSX'!$K$7=TH!A241),"641",IF(AND(G241="642",'642 - CPSX'!$M$7=TH!A241),"642",IF(AND(G241="242",'242 - CPSX'!$L$7=TH!A241),"242","")))))</f>
        <v/>
      </c>
    </row>
    <row r="242" spans="1:9">
      <c r="A242" s="6">
        <f>IF(B242&lt;&gt;"",IF(OR(AND(G242="154",'154 - CPSX'!$L$7="..."),AND(G242="632",'632 - CPSX'!$K$7="..."),AND(G242="641",'641 - CPSX'!$K$7="..."),AND(G242="642",'642 - CPSX'!$M$7="..."),AND(G242="242",'242 - CPSX'!$L$7="...")),"...",MONTH(B242)),"")</f>
        <v>2</v>
      </c>
      <c r="B242" s="10">
        <v>42063</v>
      </c>
      <c r="C242" s="11" t="s">
        <v>69</v>
      </c>
      <c r="D242" s="10">
        <v>42063</v>
      </c>
      <c r="E242" s="8" t="s">
        <v>110</v>
      </c>
      <c r="F242" s="5">
        <v>20461000</v>
      </c>
      <c r="G242" s="15" t="s">
        <v>34</v>
      </c>
      <c r="H242" s="7" t="s">
        <v>111</v>
      </c>
      <c r="I242" s="5" t="str">
        <f>IF(AND(G242="154",'154 - CPSX'!$L$7=TH!A242),"154",IF(AND(G242="632",'632 - CPSX'!$K$7=TH!A242),"632",IF(AND(G242="641",'641 - CPSX'!$K$7=TH!A242),"641",IF(AND(G242="642",'642 - CPSX'!$M$7=TH!A242),"642",IF(AND(G242="242",'242 - CPSX'!$L$7=TH!A242),"242","")))))</f>
        <v/>
      </c>
    </row>
    <row r="243" spans="1:9">
      <c r="A243" s="6">
        <f>IF(B243&lt;&gt;"",IF(OR(AND(G243="154",'154 - CPSX'!$L$7="..."),AND(G243="632",'632 - CPSX'!$K$7="..."),AND(G243="641",'641 - CPSX'!$K$7="..."),AND(G243="642",'642 - CPSX'!$M$7="..."),AND(G243="242",'242 - CPSX'!$L$7="...")),"...",MONTH(B243)),"")</f>
        <v>2</v>
      </c>
      <c r="B243" s="10">
        <v>42063</v>
      </c>
      <c r="C243" s="11" t="s">
        <v>69</v>
      </c>
      <c r="D243" s="10">
        <v>42063</v>
      </c>
      <c r="E243" s="8" t="s">
        <v>112</v>
      </c>
      <c r="F243" s="5">
        <v>105808941</v>
      </c>
      <c r="G243" s="15" t="s">
        <v>34</v>
      </c>
      <c r="H243" s="7" t="s">
        <v>111</v>
      </c>
      <c r="I243" s="5" t="str">
        <f>IF(AND(G243="154",'154 - CPSX'!$L$7=TH!A243),"154",IF(AND(G243="632",'632 - CPSX'!$K$7=TH!A243),"632",IF(AND(G243="641",'641 - CPSX'!$K$7=TH!A243),"641",IF(AND(G243="642",'642 - CPSX'!$M$7=TH!A243),"642",IF(AND(G243="242",'242 - CPSX'!$L$7=TH!A243),"242","")))))</f>
        <v/>
      </c>
    </row>
    <row r="244" spans="1:9">
      <c r="A244" s="6">
        <f>IF(B244&lt;&gt;"",IF(OR(AND(G244="154",'154 - CPSX'!$L$7="..."),AND(G244="632",'632 - CPSX'!$K$7="..."),AND(G244="641",'641 - CPSX'!$K$7="..."),AND(G244="642",'642 - CPSX'!$M$7="..."),AND(G244="242",'242 - CPSX'!$L$7="...")),"...",MONTH(B244)),"")</f>
        <v>2</v>
      </c>
      <c r="B244" s="10">
        <v>42063</v>
      </c>
      <c r="C244" s="11" t="s">
        <v>69</v>
      </c>
      <c r="D244" s="10">
        <v>42063</v>
      </c>
      <c r="E244" s="8" t="s">
        <v>160</v>
      </c>
      <c r="F244" s="5">
        <v>1710000</v>
      </c>
      <c r="G244" s="15" t="s">
        <v>143</v>
      </c>
      <c r="H244" s="7" t="s">
        <v>111</v>
      </c>
      <c r="I244" s="5" t="str">
        <f>IF(AND(G244="154",'154 - CPSX'!$L$7=TH!A244),"154",IF(AND(G244="632",'632 - CPSX'!$K$7=TH!A244),"632",IF(AND(G244="641",'641 - CPSX'!$K$7=TH!A244),"641",IF(AND(G244="642",'642 - CPSX'!$M$7=TH!A244),"642",IF(AND(G244="242",'242 - CPSX'!$L$7=TH!A244),"242","")))))</f>
        <v/>
      </c>
    </row>
    <row r="245" spans="1:9">
      <c r="A245" s="6">
        <f>IF(B245&lt;&gt;"",IF(OR(AND(G245="154",'154 - CPSX'!$L$7="..."),AND(G245="632",'632 - CPSX'!$K$7="..."),AND(G245="641",'641 - CPSX'!$K$7="..."),AND(G245="642",'642 - CPSX'!$M$7="..."),AND(G245="242",'242 - CPSX'!$L$7="...")),"...",MONTH(B245)),"")</f>
        <v>2</v>
      </c>
      <c r="B245" s="10">
        <v>42063</v>
      </c>
      <c r="C245" s="11" t="s">
        <v>69</v>
      </c>
      <c r="D245" s="10">
        <v>42063</v>
      </c>
      <c r="E245" s="8" t="s">
        <v>113</v>
      </c>
      <c r="F245" s="5">
        <v>1275000</v>
      </c>
      <c r="G245" s="15" t="s">
        <v>34</v>
      </c>
      <c r="H245" s="7" t="s">
        <v>111</v>
      </c>
      <c r="I245" s="5" t="str">
        <f>IF(AND(G245="154",'154 - CPSX'!$L$7=TH!A245),"154",IF(AND(G245="632",'632 - CPSX'!$K$7=TH!A245),"632",IF(AND(G245="641",'641 - CPSX'!$K$7=TH!A245),"641",IF(AND(G245="642",'642 - CPSX'!$M$7=TH!A245),"642",IF(AND(G245="242",'242 - CPSX'!$L$7=TH!A245),"242","")))))</f>
        <v/>
      </c>
    </row>
    <row r="246" spans="1:9">
      <c r="A246" s="6">
        <f>IF(B246&lt;&gt;"",IF(OR(AND(G246="154",'154 - CPSX'!$L$7="..."),AND(G246="632",'632 - CPSX'!$K$7="..."),AND(G246="641",'641 - CPSX'!$K$7="..."),AND(G246="642",'642 - CPSX'!$M$7="..."),AND(G246="242",'242 - CPSX'!$L$7="...")),"...",MONTH(B246)),"")</f>
        <v>2</v>
      </c>
      <c r="B246" s="10">
        <v>42063</v>
      </c>
      <c r="C246" s="11" t="s">
        <v>69</v>
      </c>
      <c r="D246" s="10">
        <v>42063</v>
      </c>
      <c r="E246" s="8" t="s">
        <v>114</v>
      </c>
      <c r="F246" s="5">
        <v>9120000</v>
      </c>
      <c r="G246" s="15" t="s">
        <v>34</v>
      </c>
      <c r="H246" s="7" t="s">
        <v>111</v>
      </c>
      <c r="I246" s="5" t="str">
        <f>IF(AND(G246="154",'154 - CPSX'!$L$7=TH!A246),"154",IF(AND(G246="632",'632 - CPSX'!$K$7=TH!A246),"632",IF(AND(G246="641",'641 - CPSX'!$K$7=TH!A246),"641",IF(AND(G246="642",'642 - CPSX'!$M$7=TH!A246),"642",IF(AND(G246="242",'242 - CPSX'!$L$7=TH!A246),"242","")))))</f>
        <v/>
      </c>
    </row>
    <row r="247" spans="1:9">
      <c r="A247" s="6">
        <f>IF(B247&lt;&gt;"",IF(OR(AND(G247="154",'154 - CPSX'!$L$7="..."),AND(G247="632",'632 - CPSX'!$K$7="..."),AND(G247="641",'641 - CPSX'!$K$7="..."),AND(G247="642",'642 - CPSX'!$M$7="..."),AND(G247="242",'242 - CPSX'!$L$7="...")),"...",MONTH(B247)),"")</f>
        <v>2</v>
      </c>
      <c r="B247" s="10">
        <v>42063</v>
      </c>
      <c r="C247" s="11" t="s">
        <v>69</v>
      </c>
      <c r="D247" s="10">
        <v>42063</v>
      </c>
      <c r="E247" s="8" t="s">
        <v>161</v>
      </c>
      <c r="F247" s="5">
        <v>6424560</v>
      </c>
      <c r="G247" s="15" t="s">
        <v>143</v>
      </c>
      <c r="H247" s="7" t="s">
        <v>116</v>
      </c>
      <c r="I247" s="5" t="str">
        <f>IF(AND(G247="154",'154 - CPSX'!$L$7=TH!A247),"154",IF(AND(G247="632",'632 - CPSX'!$K$7=TH!A247),"632",IF(AND(G247="641",'641 - CPSX'!$K$7=TH!A247),"641",IF(AND(G247="642",'642 - CPSX'!$M$7=TH!A247),"642",IF(AND(G247="242",'242 - CPSX'!$L$7=TH!A247),"242","")))))</f>
        <v/>
      </c>
    </row>
    <row r="248" spans="1:9">
      <c r="A248" s="6">
        <f>IF(B248&lt;&gt;"",IF(OR(AND(G248="154",'154 - CPSX'!$L$7="..."),AND(G248="632",'632 - CPSX'!$K$7="..."),AND(G248="641",'641 - CPSX'!$K$7="..."),AND(G248="642",'642 - CPSX'!$M$7="..."),AND(G248="242",'242 - CPSX'!$L$7="...")),"...",MONTH(B248)),"")</f>
        <v>2</v>
      </c>
      <c r="B248" s="10">
        <v>42063</v>
      </c>
      <c r="C248" s="11" t="s">
        <v>69</v>
      </c>
      <c r="D248" s="10">
        <v>42063</v>
      </c>
      <c r="E248" s="8" t="s">
        <v>115</v>
      </c>
      <c r="F248" s="5">
        <v>3682980</v>
      </c>
      <c r="G248" s="15" t="s">
        <v>34</v>
      </c>
      <c r="H248" s="7" t="s">
        <v>116</v>
      </c>
      <c r="I248" s="5" t="str">
        <f>IF(AND(G248="154",'154 - CPSX'!$L$7=TH!A248),"154",IF(AND(G248="632",'632 - CPSX'!$K$7=TH!A248),"632",IF(AND(G248="641",'641 - CPSX'!$K$7=TH!A248),"641",IF(AND(G248="642",'642 - CPSX'!$M$7=TH!A248),"642",IF(AND(G248="242",'242 - CPSX'!$L$7=TH!A248),"242","")))))</f>
        <v/>
      </c>
    </row>
    <row r="249" spans="1:9">
      <c r="A249" s="6">
        <f>IF(B249&lt;&gt;"",IF(OR(AND(G249="154",'154 - CPSX'!$L$7="..."),AND(G249="632",'632 - CPSX'!$K$7="..."),AND(G249="641",'641 - CPSX'!$K$7="..."),AND(G249="642",'642 - CPSX'!$M$7="..."),AND(G249="242",'242 - CPSX'!$L$7="...")),"...",MONTH(B249)),"")</f>
        <v>2</v>
      </c>
      <c r="B249" s="10">
        <v>42063</v>
      </c>
      <c r="C249" s="11" t="s">
        <v>69</v>
      </c>
      <c r="D249" s="10">
        <v>42063</v>
      </c>
      <c r="E249" s="8" t="s">
        <v>117</v>
      </c>
      <c r="F249" s="5">
        <v>19176480</v>
      </c>
      <c r="G249" s="15" t="s">
        <v>34</v>
      </c>
      <c r="H249" s="7" t="s">
        <v>116</v>
      </c>
      <c r="I249" s="5" t="str">
        <f>IF(AND(G249="154",'154 - CPSX'!$L$7=TH!A249),"154",IF(AND(G249="632",'632 - CPSX'!$K$7=TH!A249),"632",IF(AND(G249="641",'641 - CPSX'!$K$7=TH!A249),"641",IF(AND(G249="642",'642 - CPSX'!$M$7=TH!A249),"642",IF(AND(G249="242",'242 - CPSX'!$L$7=TH!A249),"242","")))))</f>
        <v/>
      </c>
    </row>
    <row r="250" spans="1:9">
      <c r="A250" s="6">
        <f>IF(B250&lt;&gt;"",IF(OR(AND(G250="154",'154 - CPSX'!$L$7="..."),AND(G250="632",'632 - CPSX'!$K$7="..."),AND(G250="641",'641 - CPSX'!$K$7="..."),AND(G250="642",'642 - CPSX'!$M$7="..."),AND(G250="242",'242 - CPSX'!$L$7="...")),"...",MONTH(B250)),"")</f>
        <v>2</v>
      </c>
      <c r="B250" s="10">
        <v>42063</v>
      </c>
      <c r="C250" s="11" t="s">
        <v>69</v>
      </c>
      <c r="D250" s="10">
        <v>42063</v>
      </c>
      <c r="E250" s="8" t="s">
        <v>162</v>
      </c>
      <c r="F250" s="5">
        <v>1070760</v>
      </c>
      <c r="G250" s="15" t="s">
        <v>143</v>
      </c>
      <c r="H250" s="7" t="s">
        <v>119</v>
      </c>
      <c r="I250" s="5" t="str">
        <f>IF(AND(G250="154",'154 - CPSX'!$L$7=TH!A250),"154",IF(AND(G250="632",'632 - CPSX'!$K$7=TH!A250),"632",IF(AND(G250="641",'641 - CPSX'!$K$7=TH!A250),"641",IF(AND(G250="642",'642 - CPSX'!$M$7=TH!A250),"642",IF(AND(G250="242",'242 - CPSX'!$L$7=TH!A250),"242","")))))</f>
        <v/>
      </c>
    </row>
    <row r="251" spans="1:9">
      <c r="A251" s="6">
        <f>IF(B251&lt;&gt;"",IF(OR(AND(G251="154",'154 - CPSX'!$L$7="..."),AND(G251="632",'632 - CPSX'!$K$7="..."),AND(G251="641",'641 - CPSX'!$K$7="..."),AND(G251="642",'642 - CPSX'!$M$7="..."),AND(G251="242",'242 - CPSX'!$L$7="...")),"...",MONTH(B251)),"")</f>
        <v>2</v>
      </c>
      <c r="B251" s="10">
        <v>42063</v>
      </c>
      <c r="C251" s="11" t="s">
        <v>69</v>
      </c>
      <c r="D251" s="10">
        <v>42063</v>
      </c>
      <c r="E251" s="8" t="s">
        <v>118</v>
      </c>
      <c r="F251" s="5">
        <v>613830</v>
      </c>
      <c r="G251" s="15" t="s">
        <v>34</v>
      </c>
      <c r="H251" s="7" t="s">
        <v>119</v>
      </c>
      <c r="I251" s="5" t="str">
        <f>IF(AND(G251="154",'154 - CPSX'!$L$7=TH!A251),"154",IF(AND(G251="632",'632 - CPSX'!$K$7=TH!A251),"632",IF(AND(G251="641",'641 - CPSX'!$K$7=TH!A251),"641",IF(AND(G251="642",'642 - CPSX'!$M$7=TH!A251),"642",IF(AND(G251="242",'242 - CPSX'!$L$7=TH!A251),"242","")))))</f>
        <v/>
      </c>
    </row>
    <row r="252" spans="1:9">
      <c r="A252" s="6">
        <f>IF(B252&lt;&gt;"",IF(OR(AND(G252="154",'154 - CPSX'!$L$7="..."),AND(G252="632",'632 - CPSX'!$K$7="..."),AND(G252="641",'641 - CPSX'!$K$7="..."),AND(G252="642",'642 - CPSX'!$M$7="..."),AND(G252="242",'242 - CPSX'!$L$7="...")),"...",MONTH(B252)),"")</f>
        <v>2</v>
      </c>
      <c r="B252" s="10">
        <v>42063</v>
      </c>
      <c r="C252" s="11" t="s">
        <v>69</v>
      </c>
      <c r="D252" s="10">
        <v>42063</v>
      </c>
      <c r="E252" s="8" t="s">
        <v>120</v>
      </c>
      <c r="F252" s="5">
        <v>3196080</v>
      </c>
      <c r="G252" s="15" t="s">
        <v>34</v>
      </c>
      <c r="H252" s="7" t="s">
        <v>119</v>
      </c>
      <c r="I252" s="5" t="str">
        <f>IF(AND(G252="154",'154 - CPSX'!$L$7=TH!A252),"154",IF(AND(G252="632",'632 - CPSX'!$K$7=TH!A252),"632",IF(AND(G252="641",'641 - CPSX'!$K$7=TH!A252),"641",IF(AND(G252="642",'642 - CPSX'!$M$7=TH!A252),"642",IF(AND(G252="242",'242 - CPSX'!$L$7=TH!A252),"242","")))))</f>
        <v/>
      </c>
    </row>
    <row r="253" spans="1:9">
      <c r="A253" s="6">
        <f>IF(B253&lt;&gt;"",IF(OR(AND(G253="154",'154 - CPSX'!$L$7="..."),AND(G253="632",'632 - CPSX'!$K$7="..."),AND(G253="641",'641 - CPSX'!$K$7="..."),AND(G253="642",'642 - CPSX'!$M$7="..."),AND(G253="242",'242 - CPSX'!$L$7="...")),"...",MONTH(B253)),"")</f>
        <v>2</v>
      </c>
      <c r="B253" s="10">
        <v>42063</v>
      </c>
      <c r="C253" s="11" t="s">
        <v>69</v>
      </c>
      <c r="D253" s="10">
        <v>42063</v>
      </c>
      <c r="E253" s="8" t="s">
        <v>163</v>
      </c>
      <c r="F253" s="5">
        <v>356920</v>
      </c>
      <c r="G253" s="15" t="s">
        <v>143</v>
      </c>
      <c r="H253" s="7" t="s">
        <v>122</v>
      </c>
      <c r="I253" s="5" t="str">
        <f>IF(AND(G253="154",'154 - CPSX'!$L$7=TH!A253),"154",IF(AND(G253="632",'632 - CPSX'!$K$7=TH!A253),"632",IF(AND(G253="641",'641 - CPSX'!$K$7=TH!A253),"641",IF(AND(G253="642",'642 - CPSX'!$M$7=TH!A253),"642",IF(AND(G253="242",'242 - CPSX'!$L$7=TH!A253),"242","")))))</f>
        <v/>
      </c>
    </row>
    <row r="254" spans="1:9">
      <c r="A254" s="6">
        <f>IF(B254&lt;&gt;"",IF(OR(AND(G254="154",'154 - CPSX'!$L$7="..."),AND(G254="632",'632 - CPSX'!$K$7="..."),AND(G254="641",'641 - CPSX'!$K$7="..."),AND(G254="642",'642 - CPSX'!$M$7="..."),AND(G254="242",'242 - CPSX'!$L$7="...")),"...",MONTH(B254)),"")</f>
        <v>2</v>
      </c>
      <c r="B254" s="10">
        <v>42063</v>
      </c>
      <c r="C254" s="11" t="s">
        <v>69</v>
      </c>
      <c r="D254" s="10">
        <v>42063</v>
      </c>
      <c r="E254" s="8" t="s">
        <v>121</v>
      </c>
      <c r="F254" s="5">
        <v>204610</v>
      </c>
      <c r="G254" s="15" t="s">
        <v>34</v>
      </c>
      <c r="H254" s="7" t="s">
        <v>122</v>
      </c>
      <c r="I254" s="5" t="str">
        <f>IF(AND(G254="154",'154 - CPSX'!$L$7=TH!A254),"154",IF(AND(G254="632",'632 - CPSX'!$K$7=TH!A254),"632",IF(AND(G254="641",'641 - CPSX'!$K$7=TH!A254),"641",IF(AND(G254="642",'642 - CPSX'!$M$7=TH!A254),"642",IF(AND(G254="242",'242 - CPSX'!$L$7=TH!A254),"242","")))))</f>
        <v/>
      </c>
    </row>
    <row r="255" spans="1:9">
      <c r="A255" s="6">
        <f>IF(B255&lt;&gt;"",IF(OR(AND(G255="154",'154 - CPSX'!$L$7="..."),AND(G255="632",'632 - CPSX'!$K$7="..."),AND(G255="641",'641 - CPSX'!$K$7="..."),AND(G255="642",'642 - CPSX'!$M$7="..."),AND(G255="242",'242 - CPSX'!$L$7="...")),"...",MONTH(B255)),"")</f>
        <v>2</v>
      </c>
      <c r="B255" s="10">
        <v>42063</v>
      </c>
      <c r="C255" s="11" t="s">
        <v>69</v>
      </c>
      <c r="D255" s="10">
        <v>42063</v>
      </c>
      <c r="E255" s="8" t="s">
        <v>123</v>
      </c>
      <c r="F255" s="5">
        <v>1065360</v>
      </c>
      <c r="G255" s="15" t="s">
        <v>34</v>
      </c>
      <c r="H255" s="7" t="s">
        <v>122</v>
      </c>
      <c r="I255" s="5" t="str">
        <f>IF(AND(G255="154",'154 - CPSX'!$L$7=TH!A255),"154",IF(AND(G255="632",'632 - CPSX'!$K$7=TH!A255),"632",IF(AND(G255="641",'641 - CPSX'!$K$7=TH!A255),"641",IF(AND(G255="642",'642 - CPSX'!$M$7=TH!A255),"642",IF(AND(G255="242",'242 - CPSX'!$L$7=TH!A255),"242","")))))</f>
        <v/>
      </c>
    </row>
    <row r="256" spans="1:9">
      <c r="A256" s="6">
        <f>IF(B256&lt;&gt;"",IF(OR(AND(G256="154",'154 - CPSX'!$L$7="..."),AND(G256="632",'632 - CPSX'!$K$7="..."),AND(G256="641",'641 - CPSX'!$K$7="..."),AND(G256="642",'642 - CPSX'!$M$7="..."),AND(G256="242",'242 - CPSX'!$L$7="...")),"...",MONTH(B256)),"")</f>
        <v>2</v>
      </c>
      <c r="B256" s="10">
        <v>42063</v>
      </c>
      <c r="C256" s="11" t="s">
        <v>310</v>
      </c>
      <c r="D256" s="10">
        <v>42063</v>
      </c>
      <c r="E256" s="8" t="s">
        <v>311</v>
      </c>
      <c r="F256" s="5">
        <v>9214303228</v>
      </c>
      <c r="G256" s="15" t="s">
        <v>137</v>
      </c>
      <c r="H256" s="7" t="s">
        <v>138</v>
      </c>
      <c r="I256" s="5" t="str">
        <f>IF(AND(G256="154",'154 - CPSX'!$L$7=TH!A256),"154",IF(AND(G256="632",'632 - CPSX'!$K$7=TH!A256),"632",IF(AND(G256="641",'641 - CPSX'!$K$7=TH!A256),"641",IF(AND(G256="642",'642 - CPSX'!$M$7=TH!A256),"642",IF(AND(G256="242",'242 - CPSX'!$L$7=TH!A256),"242","")))))</f>
        <v/>
      </c>
    </row>
    <row r="257" spans="1:9">
      <c r="A257" s="6">
        <f>IF(B257&lt;&gt;"",IF(OR(AND(G257="154",'154 - CPSX'!$L$7="..."),AND(G257="632",'632 - CPSX'!$K$7="..."),AND(G257="641",'641 - CPSX'!$K$7="..."),AND(G257="642",'642 - CPSX'!$M$7="..."),AND(G257="242",'242 - CPSX'!$L$7="...")),"...",MONTH(B257)),"")</f>
        <v>3</v>
      </c>
      <c r="B257" s="10">
        <v>42075</v>
      </c>
      <c r="C257" s="11" t="s">
        <v>164</v>
      </c>
      <c r="D257" s="10">
        <v>42075</v>
      </c>
      <c r="E257" s="8" t="s">
        <v>280</v>
      </c>
      <c r="F257" s="5">
        <v>320100</v>
      </c>
      <c r="G257" s="15" t="s">
        <v>166</v>
      </c>
      <c r="H257" s="7" t="s">
        <v>281</v>
      </c>
      <c r="I257" s="5" t="str">
        <f>IF(AND(G257="154",'154 - CPSX'!$L$7=TH!A257),"154",IF(AND(G257="632",'632 - CPSX'!$K$7=TH!A257),"632",IF(AND(G257="641",'641 - CPSX'!$K$7=TH!A257),"641",IF(AND(G257="642",'642 - CPSX'!$M$7=TH!A257),"642",IF(AND(G257="242",'242 - CPSX'!$L$7=TH!A257),"242","")))))</f>
        <v/>
      </c>
    </row>
    <row r="258" spans="1:9">
      <c r="A258" s="6">
        <f>IF(B258&lt;&gt;"",IF(OR(AND(G258="154",'154 - CPSX'!$L$7="..."),AND(G258="632",'632 - CPSX'!$K$7="..."),AND(G258="641",'641 - CPSX'!$K$7="..."),AND(G258="642",'642 - CPSX'!$M$7="..."),AND(G258="242",'242 - CPSX'!$L$7="...")),"...",MONTH(B258)),"")</f>
        <v>3</v>
      </c>
      <c r="B258" s="10">
        <v>42065</v>
      </c>
      <c r="C258" s="11" t="s">
        <v>164</v>
      </c>
      <c r="D258" s="10">
        <v>42065</v>
      </c>
      <c r="E258" s="8" t="s">
        <v>178</v>
      </c>
      <c r="F258" s="5">
        <v>21784</v>
      </c>
      <c r="G258" s="15" t="s">
        <v>166</v>
      </c>
      <c r="H258" s="7" t="s">
        <v>167</v>
      </c>
      <c r="I258" s="5" t="str">
        <f>IF(AND(G258="154",'154 - CPSX'!$L$7=TH!A258),"154",IF(AND(G258="632",'632 - CPSX'!$K$7=TH!A258),"632",IF(AND(G258="641",'641 - CPSX'!$K$7=TH!A258),"641",IF(AND(G258="642",'642 - CPSX'!$M$7=TH!A258),"642",IF(AND(G258="242",'242 - CPSX'!$L$7=TH!A258),"242","")))))</f>
        <v/>
      </c>
    </row>
    <row r="259" spans="1:9">
      <c r="A259" s="6">
        <f>IF(B259&lt;&gt;"",IF(OR(AND(G259="154",'154 - CPSX'!$L$7="..."),AND(G259="632",'632 - CPSX'!$K$7="..."),AND(G259="641",'641 - CPSX'!$K$7="..."),AND(G259="642",'642 - CPSX'!$M$7="..."),AND(G259="242",'242 - CPSX'!$L$7="...")),"...",MONTH(B259)),"")</f>
        <v>3</v>
      </c>
      <c r="B259" s="10">
        <v>42065</v>
      </c>
      <c r="C259" s="11" t="s">
        <v>164</v>
      </c>
      <c r="D259" s="10">
        <v>42065</v>
      </c>
      <c r="E259" s="8" t="s">
        <v>178</v>
      </c>
      <c r="F259" s="5">
        <v>42731</v>
      </c>
      <c r="G259" s="15" t="s">
        <v>166</v>
      </c>
      <c r="H259" s="7" t="s">
        <v>167</v>
      </c>
      <c r="I259" s="5" t="str">
        <f>IF(AND(G259="154",'154 - CPSX'!$L$7=TH!A259),"154",IF(AND(G259="632",'632 - CPSX'!$K$7=TH!A259),"632",IF(AND(G259="641",'641 - CPSX'!$K$7=TH!A259),"641",IF(AND(G259="642",'642 - CPSX'!$M$7=TH!A259),"642",IF(AND(G259="242",'242 - CPSX'!$L$7=TH!A259),"242","")))))</f>
        <v/>
      </c>
    </row>
    <row r="260" spans="1:9">
      <c r="A260" s="6">
        <f>IF(B260&lt;&gt;"",IF(OR(AND(G260="154",'154 - CPSX'!$L$7="..."),AND(G260="632",'632 - CPSX'!$K$7="..."),AND(G260="641",'641 - CPSX'!$K$7="..."),AND(G260="642",'642 - CPSX'!$M$7="..."),AND(G260="242",'242 - CPSX'!$L$7="...")),"...",MONTH(B260)),"")</f>
        <v>3</v>
      </c>
      <c r="B260" s="10">
        <v>42065</v>
      </c>
      <c r="C260" s="11" t="s">
        <v>164</v>
      </c>
      <c r="D260" s="10">
        <v>42065</v>
      </c>
      <c r="E260" s="8" t="s">
        <v>169</v>
      </c>
      <c r="F260" s="5">
        <v>25000</v>
      </c>
      <c r="G260" s="15" t="s">
        <v>166</v>
      </c>
      <c r="H260" s="7" t="s">
        <v>167</v>
      </c>
      <c r="I260" s="5" t="str">
        <f>IF(AND(G260="154",'154 - CPSX'!$L$7=TH!A260),"154",IF(AND(G260="632",'632 - CPSX'!$K$7=TH!A260),"632",IF(AND(G260="641",'641 - CPSX'!$K$7=TH!A260),"641",IF(AND(G260="642",'642 - CPSX'!$M$7=TH!A260),"642",IF(AND(G260="242",'242 - CPSX'!$L$7=TH!A260),"242","")))))</f>
        <v/>
      </c>
    </row>
    <row r="261" spans="1:9">
      <c r="A261" s="6">
        <f>IF(B261&lt;&gt;"",IF(OR(AND(G261="154",'154 - CPSX'!$L$7="..."),AND(G261="632",'632 - CPSX'!$K$7="..."),AND(G261="641",'641 - CPSX'!$K$7="..."),AND(G261="642",'642 - CPSX'!$M$7="..."),AND(G261="242",'242 - CPSX'!$L$7="...")),"...",MONTH(B261)),"")</f>
        <v>3</v>
      </c>
      <c r="B261" s="10">
        <v>42065</v>
      </c>
      <c r="C261" s="11" t="s">
        <v>164</v>
      </c>
      <c r="D261" s="10">
        <v>42065</v>
      </c>
      <c r="E261" s="8" t="s">
        <v>178</v>
      </c>
      <c r="F261" s="5">
        <v>30000</v>
      </c>
      <c r="G261" s="15" t="s">
        <v>166</v>
      </c>
      <c r="H261" s="7" t="s">
        <v>167</v>
      </c>
      <c r="I261" s="5" t="str">
        <f>IF(AND(G261="154",'154 - CPSX'!$L$7=TH!A261),"154",IF(AND(G261="632",'632 - CPSX'!$K$7=TH!A261),"632",IF(AND(G261="641",'641 - CPSX'!$K$7=TH!A261),"641",IF(AND(G261="642",'642 - CPSX'!$M$7=TH!A261),"642",IF(AND(G261="242",'242 - CPSX'!$L$7=TH!A261),"242","")))))</f>
        <v/>
      </c>
    </row>
    <row r="262" spans="1:9">
      <c r="A262" s="6">
        <f>IF(B262&lt;&gt;"",IF(OR(AND(G262="154",'154 - CPSX'!$L$7="..."),AND(G262="632",'632 - CPSX'!$K$7="..."),AND(G262="641",'641 - CPSX'!$K$7="..."),AND(G262="642",'642 - CPSX'!$M$7="..."),AND(G262="242",'242 - CPSX'!$L$7="...")),"...",MONTH(B262)),"")</f>
        <v>3</v>
      </c>
      <c r="B262" s="10">
        <v>42065</v>
      </c>
      <c r="C262" s="11" t="s">
        <v>164</v>
      </c>
      <c r="D262" s="10">
        <v>42065</v>
      </c>
      <c r="E262" s="8" t="s">
        <v>178</v>
      </c>
      <c r="F262" s="5">
        <v>50000</v>
      </c>
      <c r="G262" s="15" t="s">
        <v>166</v>
      </c>
      <c r="H262" s="7" t="s">
        <v>167</v>
      </c>
      <c r="I262" s="5" t="str">
        <f>IF(AND(G262="154",'154 - CPSX'!$L$7=TH!A262),"154",IF(AND(G262="632",'632 - CPSX'!$K$7=TH!A262),"632",IF(AND(G262="641",'641 - CPSX'!$K$7=TH!A262),"641",IF(AND(G262="642",'642 - CPSX'!$M$7=TH!A262),"642",IF(AND(G262="242",'242 - CPSX'!$L$7=TH!A262),"242","")))))</f>
        <v/>
      </c>
    </row>
    <row r="263" spans="1:9">
      <c r="A263" s="6">
        <f>IF(B263&lt;&gt;"",IF(OR(AND(G263="154",'154 - CPSX'!$L$7="..."),AND(G263="632",'632 - CPSX'!$K$7="..."),AND(G263="641",'641 - CPSX'!$K$7="..."),AND(G263="642",'642 - CPSX'!$M$7="..."),AND(G263="242",'242 - CPSX'!$L$7="...")),"...",MONTH(B263)),"")</f>
        <v>3</v>
      </c>
      <c r="B263" s="10">
        <v>42072</v>
      </c>
      <c r="C263" s="11" t="s">
        <v>164</v>
      </c>
      <c r="D263" s="10">
        <v>42072</v>
      </c>
      <c r="E263" s="8" t="s">
        <v>178</v>
      </c>
      <c r="F263" s="5">
        <v>20000</v>
      </c>
      <c r="G263" s="15" t="s">
        <v>166</v>
      </c>
      <c r="H263" s="7" t="s">
        <v>167</v>
      </c>
      <c r="I263" s="5" t="str">
        <f>IF(AND(G263="154",'154 - CPSX'!$L$7=TH!A263),"154",IF(AND(G263="632",'632 - CPSX'!$K$7=TH!A263),"632",IF(AND(G263="641",'641 - CPSX'!$K$7=TH!A263),"641",IF(AND(G263="642",'642 - CPSX'!$M$7=TH!A263),"642",IF(AND(G263="242",'242 - CPSX'!$L$7=TH!A263),"242","")))))</f>
        <v/>
      </c>
    </row>
    <row r="264" spans="1:9">
      <c r="A264" s="6">
        <f>IF(B264&lt;&gt;"",IF(OR(AND(G264="154",'154 - CPSX'!$L$7="..."),AND(G264="632",'632 - CPSX'!$K$7="..."),AND(G264="641",'641 - CPSX'!$K$7="..."),AND(G264="642",'642 - CPSX'!$M$7="..."),AND(G264="242",'242 - CPSX'!$L$7="...")),"...",MONTH(B264)),"")</f>
        <v>3</v>
      </c>
      <c r="B264" s="10">
        <v>42072</v>
      </c>
      <c r="C264" s="11" t="s">
        <v>164</v>
      </c>
      <c r="D264" s="10">
        <v>42072</v>
      </c>
      <c r="E264" s="8" t="s">
        <v>178</v>
      </c>
      <c r="F264" s="5">
        <v>90000</v>
      </c>
      <c r="G264" s="15" t="s">
        <v>166</v>
      </c>
      <c r="H264" s="7" t="s">
        <v>167</v>
      </c>
      <c r="I264" s="5" t="str">
        <f>IF(AND(G264="154",'154 - CPSX'!$L$7=TH!A264),"154",IF(AND(G264="632",'632 - CPSX'!$K$7=TH!A264),"632",IF(AND(G264="641",'641 - CPSX'!$K$7=TH!A264),"641",IF(AND(G264="642",'642 - CPSX'!$M$7=TH!A264),"642",IF(AND(G264="242",'242 - CPSX'!$L$7=TH!A264),"242","")))))</f>
        <v/>
      </c>
    </row>
    <row r="265" spans="1:9">
      <c r="A265" s="6">
        <f>IF(B265&lt;&gt;"",IF(OR(AND(G265="154",'154 - CPSX'!$L$7="..."),AND(G265="632",'632 - CPSX'!$K$7="..."),AND(G265="641",'641 - CPSX'!$K$7="..."),AND(G265="642",'642 - CPSX'!$M$7="..."),AND(G265="242",'242 - CPSX'!$L$7="...")),"...",MONTH(B265)),"")</f>
        <v>3</v>
      </c>
      <c r="B265" s="10">
        <v>42073</v>
      </c>
      <c r="C265" s="11" t="s">
        <v>164</v>
      </c>
      <c r="D265" s="10">
        <v>42073</v>
      </c>
      <c r="E265" s="8" t="s">
        <v>178</v>
      </c>
      <c r="F265" s="5">
        <v>20000</v>
      </c>
      <c r="G265" s="15" t="s">
        <v>166</v>
      </c>
      <c r="H265" s="7" t="s">
        <v>167</v>
      </c>
      <c r="I265" s="5" t="str">
        <f>IF(AND(G265="154",'154 - CPSX'!$L$7=TH!A265),"154",IF(AND(G265="632",'632 - CPSX'!$K$7=TH!A265),"632",IF(AND(G265="641",'641 - CPSX'!$K$7=TH!A265),"641",IF(AND(G265="642",'642 - CPSX'!$M$7=TH!A265),"642",IF(AND(G265="242",'242 - CPSX'!$L$7=TH!A265),"242","")))))</f>
        <v/>
      </c>
    </row>
    <row r="266" spans="1:9">
      <c r="A266" s="6">
        <f>IF(B266&lt;&gt;"",IF(OR(AND(G266="154",'154 - CPSX'!$L$7="..."),AND(G266="632",'632 - CPSX'!$K$7="..."),AND(G266="641",'641 - CPSX'!$K$7="..."),AND(G266="642",'642 - CPSX'!$M$7="..."),AND(G266="242",'242 - CPSX'!$L$7="...")),"...",MONTH(B266)),"")</f>
        <v>3</v>
      </c>
      <c r="B266" s="10">
        <v>42073</v>
      </c>
      <c r="C266" s="11" t="s">
        <v>164</v>
      </c>
      <c r="D266" s="10">
        <v>42073</v>
      </c>
      <c r="E266" s="8" t="s">
        <v>169</v>
      </c>
      <c r="F266" s="5">
        <v>25000</v>
      </c>
      <c r="G266" s="15" t="s">
        <v>166</v>
      </c>
      <c r="H266" s="7" t="s">
        <v>167</v>
      </c>
      <c r="I266" s="5" t="str">
        <f>IF(AND(G266="154",'154 - CPSX'!$L$7=TH!A266),"154",IF(AND(G266="632",'632 - CPSX'!$K$7=TH!A266),"632",IF(AND(G266="641",'641 - CPSX'!$K$7=TH!A266),"641",IF(AND(G266="642",'642 - CPSX'!$M$7=TH!A266),"642",IF(AND(G266="242",'242 - CPSX'!$L$7=TH!A266),"242","")))))</f>
        <v/>
      </c>
    </row>
    <row r="267" spans="1:9">
      <c r="A267" s="6">
        <f>IF(B267&lt;&gt;"",IF(OR(AND(G267="154",'154 - CPSX'!$L$7="..."),AND(G267="632",'632 - CPSX'!$K$7="..."),AND(G267="641",'641 - CPSX'!$K$7="..."),AND(G267="642",'642 - CPSX'!$M$7="..."),AND(G267="242",'242 - CPSX'!$L$7="...")),"...",MONTH(B267)),"")</f>
        <v>3</v>
      </c>
      <c r="B267" s="10">
        <v>42073</v>
      </c>
      <c r="C267" s="11" t="s">
        <v>164</v>
      </c>
      <c r="D267" s="10">
        <v>42073</v>
      </c>
      <c r="E267" s="8" t="s">
        <v>178</v>
      </c>
      <c r="F267" s="5">
        <v>33600</v>
      </c>
      <c r="G267" s="15" t="s">
        <v>166</v>
      </c>
      <c r="H267" s="7" t="s">
        <v>167</v>
      </c>
      <c r="I267" s="5" t="str">
        <f>IF(AND(G267="154",'154 - CPSX'!$L$7=TH!A267),"154",IF(AND(G267="632",'632 - CPSX'!$K$7=TH!A267),"632",IF(AND(G267="641",'641 - CPSX'!$K$7=TH!A267),"641",IF(AND(G267="642",'642 - CPSX'!$M$7=TH!A267),"642",IF(AND(G267="242",'242 - CPSX'!$L$7=TH!A267),"242","")))))</f>
        <v/>
      </c>
    </row>
    <row r="268" spans="1:9">
      <c r="A268" s="6">
        <f>IF(B268&lt;&gt;"",IF(OR(AND(G268="154",'154 - CPSX'!$L$7="..."),AND(G268="632",'632 - CPSX'!$K$7="..."),AND(G268="641",'641 - CPSX'!$K$7="..."),AND(G268="642",'642 - CPSX'!$M$7="..."),AND(G268="242",'242 - CPSX'!$L$7="...")),"...",MONTH(B268)),"")</f>
        <v>3</v>
      </c>
      <c r="B268" s="10">
        <v>42086</v>
      </c>
      <c r="C268" s="11" t="s">
        <v>164</v>
      </c>
      <c r="D268" s="10">
        <v>42086</v>
      </c>
      <c r="E268" s="8" t="s">
        <v>178</v>
      </c>
      <c r="F268" s="5">
        <v>20000</v>
      </c>
      <c r="G268" s="15" t="s">
        <v>166</v>
      </c>
      <c r="H268" s="7" t="s">
        <v>167</v>
      </c>
      <c r="I268" s="5" t="str">
        <f>IF(AND(G268="154",'154 - CPSX'!$L$7=TH!A268),"154",IF(AND(G268="632",'632 - CPSX'!$K$7=TH!A268),"632",IF(AND(G268="641",'641 - CPSX'!$K$7=TH!A268),"641",IF(AND(G268="642",'642 - CPSX'!$M$7=TH!A268),"642",IF(AND(G268="242",'242 - CPSX'!$L$7=TH!A268),"242","")))))</f>
        <v/>
      </c>
    </row>
    <row r="269" spans="1:9">
      <c r="A269" s="6">
        <f>IF(B269&lt;&gt;"",IF(OR(AND(G269="154",'154 - CPSX'!$L$7="..."),AND(G269="632",'632 - CPSX'!$K$7="..."),AND(G269="641",'641 - CPSX'!$K$7="..."),AND(G269="642",'642 - CPSX'!$M$7="..."),AND(G269="242",'242 - CPSX'!$L$7="...")),"...",MONTH(B269)),"")</f>
        <v>3</v>
      </c>
      <c r="B269" s="10">
        <v>42086</v>
      </c>
      <c r="C269" s="11" t="s">
        <v>164</v>
      </c>
      <c r="D269" s="10">
        <v>42086</v>
      </c>
      <c r="E269" s="8" t="s">
        <v>282</v>
      </c>
      <c r="F269" s="5">
        <v>50000</v>
      </c>
      <c r="G269" s="15" t="s">
        <v>166</v>
      </c>
      <c r="H269" s="7" t="s">
        <v>167</v>
      </c>
      <c r="I269" s="5" t="str">
        <f>IF(AND(G269="154",'154 - CPSX'!$L$7=TH!A269),"154",IF(AND(G269="632",'632 - CPSX'!$K$7=TH!A269),"632",IF(AND(G269="641",'641 - CPSX'!$K$7=TH!A269),"641",IF(AND(G269="642",'642 - CPSX'!$M$7=TH!A269),"642",IF(AND(G269="242",'242 - CPSX'!$L$7=TH!A269),"242","")))))</f>
        <v/>
      </c>
    </row>
    <row r="270" spans="1:9">
      <c r="A270" s="6">
        <f>IF(B270&lt;&gt;"",IF(OR(AND(G270="154",'154 - CPSX'!$L$7="..."),AND(G270="632",'632 - CPSX'!$K$7="..."),AND(G270="641",'641 - CPSX'!$K$7="..."),AND(G270="642",'642 - CPSX'!$M$7="..."),AND(G270="242",'242 - CPSX'!$L$7="...")),"...",MONTH(B270)),"")</f>
        <v>3</v>
      </c>
      <c r="B270" s="10">
        <v>42086</v>
      </c>
      <c r="C270" s="11" t="s">
        <v>164</v>
      </c>
      <c r="D270" s="10">
        <v>42086</v>
      </c>
      <c r="E270" s="8" t="s">
        <v>282</v>
      </c>
      <c r="F270" s="5">
        <v>50000</v>
      </c>
      <c r="G270" s="15" t="s">
        <v>166</v>
      </c>
      <c r="H270" s="7" t="s">
        <v>167</v>
      </c>
      <c r="I270" s="5" t="str">
        <f>IF(AND(G270="154",'154 - CPSX'!$L$7=TH!A270),"154",IF(AND(G270="632",'632 - CPSX'!$K$7=TH!A270),"632",IF(AND(G270="641",'641 - CPSX'!$K$7=TH!A270),"641",IF(AND(G270="642",'642 - CPSX'!$M$7=TH!A270),"642",IF(AND(G270="242",'242 - CPSX'!$L$7=TH!A270),"242","")))))</f>
        <v/>
      </c>
    </row>
    <row r="271" spans="1:9">
      <c r="A271" s="6">
        <f>IF(B271&lt;&gt;"",IF(OR(AND(G271="154",'154 - CPSX'!$L$7="..."),AND(G271="632",'632 - CPSX'!$K$7="..."),AND(G271="641",'641 - CPSX'!$K$7="..."),AND(G271="642",'642 - CPSX'!$M$7="..."),AND(G271="242",'242 - CPSX'!$L$7="...")),"...",MONTH(B271)),"")</f>
        <v>3</v>
      </c>
      <c r="B271" s="10">
        <v>42086</v>
      </c>
      <c r="C271" s="11" t="s">
        <v>164</v>
      </c>
      <c r="D271" s="10">
        <v>42086</v>
      </c>
      <c r="E271" s="8" t="s">
        <v>282</v>
      </c>
      <c r="F271" s="5">
        <v>50000</v>
      </c>
      <c r="G271" s="15" t="s">
        <v>166</v>
      </c>
      <c r="H271" s="7" t="s">
        <v>167</v>
      </c>
      <c r="I271" s="5" t="str">
        <f>IF(AND(G271="154",'154 - CPSX'!$L$7=TH!A271),"154",IF(AND(G271="632",'632 - CPSX'!$K$7=TH!A271),"632",IF(AND(G271="641",'641 - CPSX'!$K$7=TH!A271),"641",IF(AND(G271="642",'642 - CPSX'!$M$7=TH!A271),"642",IF(AND(G271="242",'242 - CPSX'!$L$7=TH!A271),"242","")))))</f>
        <v/>
      </c>
    </row>
    <row r="272" spans="1:9">
      <c r="A272" s="6">
        <f>IF(B272&lt;&gt;"",IF(OR(AND(G272="154",'154 - CPSX'!$L$7="..."),AND(G272="632",'632 - CPSX'!$K$7="..."),AND(G272="641",'641 - CPSX'!$K$7="..."),AND(G272="642",'642 - CPSX'!$M$7="..."),AND(G272="242",'242 - CPSX'!$L$7="...")),"...",MONTH(B272)),"")</f>
        <v>3</v>
      </c>
      <c r="B272" s="10">
        <v>42086</v>
      </c>
      <c r="C272" s="11" t="s">
        <v>164</v>
      </c>
      <c r="D272" s="10">
        <v>42086</v>
      </c>
      <c r="E272" s="8" t="s">
        <v>282</v>
      </c>
      <c r="F272" s="5">
        <v>50000</v>
      </c>
      <c r="G272" s="15" t="s">
        <v>166</v>
      </c>
      <c r="H272" s="7" t="s">
        <v>167</v>
      </c>
      <c r="I272" s="5" t="str">
        <f>IF(AND(G272="154",'154 - CPSX'!$L$7=TH!A272),"154",IF(AND(G272="632",'632 - CPSX'!$K$7=TH!A272),"632",IF(AND(G272="641",'641 - CPSX'!$K$7=TH!A272),"641",IF(AND(G272="642",'642 - CPSX'!$M$7=TH!A272),"642",IF(AND(G272="242",'242 - CPSX'!$L$7=TH!A272),"242","")))))</f>
        <v/>
      </c>
    </row>
    <row r="273" spans="1:9">
      <c r="A273" s="6">
        <f>IF(B273&lt;&gt;"",IF(OR(AND(G273="154",'154 - CPSX'!$L$7="..."),AND(G273="632",'632 - CPSX'!$K$7="..."),AND(G273="641",'641 - CPSX'!$K$7="..."),AND(G273="642",'642 - CPSX'!$M$7="..."),AND(G273="242",'242 - CPSX'!$L$7="...")),"...",MONTH(B273)),"")</f>
        <v>3</v>
      </c>
      <c r="B273" s="10">
        <v>42066</v>
      </c>
      <c r="C273" s="11" t="s">
        <v>69</v>
      </c>
      <c r="D273" s="10">
        <v>42066</v>
      </c>
      <c r="E273" s="8" t="s">
        <v>257</v>
      </c>
      <c r="F273" s="5">
        <v>396098</v>
      </c>
      <c r="G273" s="15" t="s">
        <v>166</v>
      </c>
      <c r="H273" s="7" t="s">
        <v>180</v>
      </c>
      <c r="I273" s="5" t="str">
        <f>IF(AND(G273="154",'154 - CPSX'!$L$7=TH!A273),"154",IF(AND(G273="632",'632 - CPSX'!$K$7=TH!A273),"632",IF(AND(G273="641",'641 - CPSX'!$K$7=TH!A273),"641",IF(AND(G273="642",'642 - CPSX'!$M$7=TH!A273),"642",IF(AND(G273="242",'242 - CPSX'!$L$7=TH!A273),"242","")))))</f>
        <v/>
      </c>
    </row>
    <row r="274" spans="1:9">
      <c r="A274" s="6">
        <f>IF(B274&lt;&gt;"",IF(OR(AND(G274="154",'154 - CPSX'!$L$7="..."),AND(G274="632",'632 - CPSX'!$K$7="..."),AND(G274="641",'641 - CPSX'!$K$7="..."),AND(G274="642",'642 - CPSX'!$M$7="..."),AND(G274="242",'242 - CPSX'!$L$7="...")),"...",MONTH(B274)),"")</f>
        <v>3</v>
      </c>
      <c r="B274" s="10">
        <v>42081</v>
      </c>
      <c r="C274" s="11" t="s">
        <v>69</v>
      </c>
      <c r="D274" s="10">
        <v>42081</v>
      </c>
      <c r="E274" s="8" t="s">
        <v>257</v>
      </c>
      <c r="F274" s="5">
        <v>42920</v>
      </c>
      <c r="G274" s="15" t="s">
        <v>166</v>
      </c>
      <c r="H274" s="7" t="s">
        <v>180</v>
      </c>
      <c r="I274" s="5" t="str">
        <f>IF(AND(G274="154",'154 - CPSX'!$L$7=TH!A274),"154",IF(AND(G274="632",'632 - CPSX'!$K$7=TH!A274),"632",IF(AND(G274="641",'641 - CPSX'!$K$7=TH!A274),"641",IF(AND(G274="642",'642 - CPSX'!$M$7=TH!A274),"642",IF(AND(G274="242",'242 - CPSX'!$L$7=TH!A274),"242","")))))</f>
        <v/>
      </c>
    </row>
    <row r="275" spans="1:9">
      <c r="A275" s="6">
        <f>IF(B275&lt;&gt;"",IF(OR(AND(G275="154",'154 - CPSX'!$L$7="..."),AND(G275="632",'632 - CPSX'!$K$7="..."),AND(G275="641",'641 - CPSX'!$K$7="..."),AND(G275="642",'642 - CPSX'!$M$7="..."),AND(G275="242",'242 - CPSX'!$L$7="...")),"...",MONTH(B275)),"")</f>
        <v>3</v>
      </c>
      <c r="B275" s="10">
        <v>42093</v>
      </c>
      <c r="C275" s="11" t="s">
        <v>69</v>
      </c>
      <c r="D275" s="10">
        <v>42093</v>
      </c>
      <c r="E275" s="8" t="s">
        <v>257</v>
      </c>
      <c r="F275" s="5">
        <v>467414</v>
      </c>
      <c r="G275" s="15" t="s">
        <v>166</v>
      </c>
      <c r="H275" s="7" t="s">
        <v>180</v>
      </c>
      <c r="I275" s="5" t="str">
        <f>IF(AND(G275="154",'154 - CPSX'!$L$7=TH!A275),"154",IF(AND(G275="632",'632 - CPSX'!$K$7=TH!A275),"632",IF(AND(G275="641",'641 - CPSX'!$K$7=TH!A275),"641",IF(AND(G275="642",'642 - CPSX'!$M$7=TH!A275),"642",IF(AND(G275="242",'242 - CPSX'!$L$7=TH!A275),"242","")))))</f>
        <v/>
      </c>
    </row>
    <row r="276" spans="1:9">
      <c r="A276" s="6">
        <f>IF(B276&lt;&gt;"",IF(OR(AND(G276="154",'154 - CPSX'!$L$7="..."),AND(G276="632",'632 - CPSX'!$K$7="..."),AND(G276="641",'641 - CPSX'!$K$7="..."),AND(G276="642",'642 - CPSX'!$M$7="..."),AND(G276="242",'242 - CPSX'!$L$7="...")),"...",MONTH(B276)),"")</f>
        <v>3</v>
      </c>
      <c r="B276" s="10">
        <v>42093</v>
      </c>
      <c r="C276" s="11" t="s">
        <v>69</v>
      </c>
      <c r="D276" s="10">
        <v>42093</v>
      </c>
      <c r="E276" s="8" t="s">
        <v>258</v>
      </c>
      <c r="F276" s="5">
        <v>64560</v>
      </c>
      <c r="G276" s="15" t="s">
        <v>166</v>
      </c>
      <c r="H276" s="7" t="s">
        <v>180</v>
      </c>
      <c r="I276" s="5" t="str">
        <f>IF(AND(G276="154",'154 - CPSX'!$L$7=TH!A276),"154",IF(AND(G276="632",'632 - CPSX'!$K$7=TH!A276),"632",IF(AND(G276="641",'641 - CPSX'!$K$7=TH!A276),"641",IF(AND(G276="642",'642 - CPSX'!$M$7=TH!A276),"642",IF(AND(G276="242",'242 - CPSX'!$L$7=TH!A276),"242","")))))</f>
        <v/>
      </c>
    </row>
    <row r="277" spans="1:9">
      <c r="A277" s="6">
        <f>IF(B277&lt;&gt;"",IF(OR(AND(G277="154",'154 - CPSX'!$L$7="..."),AND(G277="632",'632 - CPSX'!$K$7="..."),AND(G277="641",'641 - CPSX'!$K$7="..."),AND(G277="642",'642 - CPSX'!$M$7="..."),AND(G277="242",'242 - CPSX'!$L$7="...")),"...",MONTH(B277)),"")</f>
        <v>3</v>
      </c>
      <c r="B277" s="10">
        <v>42093</v>
      </c>
      <c r="C277" s="11" t="s">
        <v>69</v>
      </c>
      <c r="D277" s="10">
        <v>42093</v>
      </c>
      <c r="E277" s="8" t="s">
        <v>258</v>
      </c>
      <c r="F277" s="5">
        <v>215200</v>
      </c>
      <c r="G277" s="15" t="s">
        <v>166</v>
      </c>
      <c r="H277" s="7" t="s">
        <v>180</v>
      </c>
      <c r="I277" s="5" t="str">
        <f>IF(AND(G277="154",'154 - CPSX'!$L$7=TH!A277),"154",IF(AND(G277="632",'632 - CPSX'!$K$7=TH!A277),"632",IF(AND(G277="641",'641 - CPSX'!$K$7=TH!A277),"641",IF(AND(G277="642",'642 - CPSX'!$M$7=TH!A277),"642",IF(AND(G277="242",'242 - CPSX'!$L$7=TH!A277),"242","")))))</f>
        <v/>
      </c>
    </row>
    <row r="278" spans="1:9">
      <c r="A278" s="6">
        <f>IF(B278&lt;&gt;"",IF(OR(AND(G278="154",'154 - CPSX'!$L$7="..."),AND(G278="632",'632 - CPSX'!$K$7="..."),AND(G278="641",'641 - CPSX'!$K$7="..."),AND(G278="642",'642 - CPSX'!$M$7="..."),AND(G278="242",'242 - CPSX'!$L$7="...")),"...",MONTH(B278)),"")</f>
        <v>3</v>
      </c>
      <c r="B278" s="10">
        <v>42083</v>
      </c>
      <c r="C278" s="11" t="s">
        <v>69</v>
      </c>
      <c r="D278" s="10">
        <v>42083</v>
      </c>
      <c r="E278" s="8" t="s">
        <v>283</v>
      </c>
      <c r="F278" s="5">
        <v>214600</v>
      </c>
      <c r="G278" s="15" t="s">
        <v>166</v>
      </c>
      <c r="H278" s="7" t="s">
        <v>180</v>
      </c>
      <c r="I278" s="5" t="str">
        <f>IF(AND(G278="154",'154 - CPSX'!$L$7=TH!A278),"154",IF(AND(G278="632",'632 - CPSX'!$K$7=TH!A278),"632",IF(AND(G278="641",'641 - CPSX'!$K$7=TH!A278),"641",IF(AND(G278="642",'642 - CPSX'!$M$7=TH!A278),"642",IF(AND(G278="242",'242 - CPSX'!$L$7=TH!A278),"242","")))))</f>
        <v/>
      </c>
    </row>
    <row r="279" spans="1:9">
      <c r="A279" s="6">
        <f>IF(B279&lt;&gt;"",IF(OR(AND(G279="154",'154 - CPSX'!$L$7="..."),AND(G279="632",'632 - CPSX'!$K$7="..."),AND(G279="641",'641 - CPSX'!$K$7="..."),AND(G279="642",'642 - CPSX'!$M$7="..."),AND(G279="242",'242 - CPSX'!$L$7="...")),"...",MONTH(B279)),"")</f>
        <v>3</v>
      </c>
      <c r="B279" s="10">
        <v>42083</v>
      </c>
      <c r="C279" s="11" t="s">
        <v>69</v>
      </c>
      <c r="D279" s="10">
        <v>42083</v>
      </c>
      <c r="E279" s="8" t="s">
        <v>284</v>
      </c>
      <c r="F279" s="5">
        <v>592725</v>
      </c>
      <c r="G279" s="15" t="s">
        <v>166</v>
      </c>
      <c r="H279" s="7" t="s">
        <v>180</v>
      </c>
      <c r="I279" s="5" t="str">
        <f>IF(AND(G279="154",'154 - CPSX'!$L$7=TH!A279),"154",IF(AND(G279="632",'632 - CPSX'!$K$7=TH!A279),"632",IF(AND(G279="641",'641 - CPSX'!$K$7=TH!A279),"641",IF(AND(G279="642",'642 - CPSX'!$M$7=TH!A279),"642",IF(AND(G279="242",'242 - CPSX'!$L$7=TH!A279),"242","")))))</f>
        <v/>
      </c>
    </row>
    <row r="280" spans="1:9">
      <c r="A280" s="6">
        <f>IF(B280&lt;&gt;"",IF(OR(AND(G280="154",'154 - CPSX'!$L$7="..."),AND(G280="632",'632 - CPSX'!$K$7="..."),AND(G280="641",'641 - CPSX'!$K$7="..."),AND(G280="642",'642 - CPSX'!$M$7="..."),AND(G280="242",'242 - CPSX'!$L$7="...")),"...",MONTH(B280)),"")</f>
        <v>3</v>
      </c>
      <c r="B280" s="10">
        <v>42075</v>
      </c>
      <c r="C280" s="11" t="s">
        <v>285</v>
      </c>
      <c r="D280" s="10">
        <v>42075</v>
      </c>
      <c r="E280" s="8" t="s">
        <v>286</v>
      </c>
      <c r="F280" s="5">
        <v>12000000</v>
      </c>
      <c r="G280" s="15" t="s">
        <v>166</v>
      </c>
      <c r="H280" s="7" t="s">
        <v>44</v>
      </c>
      <c r="I280" s="5" t="str">
        <f>IF(AND(G280="154",'154 - CPSX'!$L$7=TH!A280),"154",IF(AND(G280="632",'632 - CPSX'!$K$7=TH!A280),"632",IF(AND(G280="641",'641 - CPSX'!$K$7=TH!A280),"641",IF(AND(G280="642",'642 - CPSX'!$M$7=TH!A280),"642",IF(AND(G280="242",'242 - CPSX'!$L$7=TH!A280),"242","")))))</f>
        <v/>
      </c>
    </row>
    <row r="281" spans="1:9">
      <c r="A281" s="6">
        <f>IF(B281&lt;&gt;"",IF(OR(AND(G281="154",'154 - CPSX'!$L$7="..."),AND(G281="632",'632 - CPSX'!$K$7="..."),AND(G281="641",'641 - CPSX'!$K$7="..."),AND(G281="642",'642 - CPSX'!$M$7="..."),AND(G281="242",'242 - CPSX'!$L$7="...")),"...",MONTH(B281)),"")</f>
        <v>3</v>
      </c>
      <c r="B281" s="10">
        <v>42065</v>
      </c>
      <c r="C281" s="11" t="s">
        <v>69</v>
      </c>
      <c r="D281" s="10">
        <v>42065</v>
      </c>
      <c r="E281" s="8" t="s">
        <v>287</v>
      </c>
      <c r="F281" s="5">
        <v>4380000</v>
      </c>
      <c r="G281" s="15" t="s">
        <v>166</v>
      </c>
      <c r="H281" s="7" t="s">
        <v>44</v>
      </c>
      <c r="I281" s="5" t="str">
        <f>IF(AND(G281="154",'154 - CPSX'!$L$7=TH!A281),"154",IF(AND(G281="632",'632 - CPSX'!$K$7=TH!A281),"632",IF(AND(G281="641",'641 - CPSX'!$K$7=TH!A281),"641",IF(AND(G281="642",'642 - CPSX'!$M$7=TH!A281),"642",IF(AND(G281="242",'242 - CPSX'!$L$7=TH!A281),"242","")))))</f>
        <v/>
      </c>
    </row>
    <row r="282" spans="1:9">
      <c r="A282" s="6">
        <f>IF(B282&lt;&gt;"",IF(OR(AND(G282="154",'154 - CPSX'!$L$7="..."),AND(G282="632",'632 - CPSX'!$K$7="..."),AND(G282="641",'641 - CPSX'!$K$7="..."),AND(G282="642",'642 - CPSX'!$M$7="..."),AND(G282="242",'242 - CPSX'!$L$7="...")),"...",MONTH(B282)),"")</f>
        <v>3</v>
      </c>
      <c r="B282" s="10">
        <v>42072</v>
      </c>
      <c r="C282" s="11" t="s">
        <v>288</v>
      </c>
      <c r="D282" s="10">
        <v>42072</v>
      </c>
      <c r="E282" s="8" t="s">
        <v>262</v>
      </c>
      <c r="F282" s="5">
        <v>4372896</v>
      </c>
      <c r="G282" s="15" t="s">
        <v>143</v>
      </c>
      <c r="H282" s="7" t="s">
        <v>44</v>
      </c>
      <c r="I282" s="5" t="str">
        <f>IF(AND(G282="154",'154 - CPSX'!$L$7=TH!A282),"154",IF(AND(G282="632",'632 - CPSX'!$K$7=TH!A282),"632",IF(AND(G282="641",'641 - CPSX'!$K$7=TH!A282),"641",IF(AND(G282="642",'642 - CPSX'!$M$7=TH!A282),"642",IF(AND(G282="242",'242 - CPSX'!$L$7=TH!A282),"242","")))))</f>
        <v/>
      </c>
    </row>
    <row r="283" spans="1:9">
      <c r="A283" s="6">
        <f>IF(B283&lt;&gt;"",IF(OR(AND(G283="154",'154 - CPSX'!$L$7="..."),AND(G283="632",'632 - CPSX'!$K$7="..."),AND(G283="641",'641 - CPSX'!$K$7="..."),AND(G283="642",'642 - CPSX'!$M$7="..."),AND(G283="242",'242 - CPSX'!$L$7="...")),"...",MONTH(B283)),"")</f>
        <v>3</v>
      </c>
      <c r="B283" s="10">
        <v>42083</v>
      </c>
      <c r="C283" s="11" t="s">
        <v>289</v>
      </c>
      <c r="D283" s="10">
        <v>42083</v>
      </c>
      <c r="E283" s="8" t="s">
        <v>290</v>
      </c>
      <c r="F283" s="5">
        <v>19784400</v>
      </c>
      <c r="G283" s="15" t="s">
        <v>143</v>
      </c>
      <c r="H283" s="7" t="s">
        <v>44</v>
      </c>
      <c r="I283" s="5" t="str">
        <f>IF(AND(G283="154",'154 - CPSX'!$L$7=TH!A283),"154",IF(AND(G283="632",'632 - CPSX'!$K$7=TH!A283),"632",IF(AND(G283="641",'641 - CPSX'!$K$7=TH!A283),"641",IF(AND(G283="642",'642 - CPSX'!$M$7=TH!A283),"642",IF(AND(G283="242",'242 - CPSX'!$L$7=TH!A283),"242","")))))</f>
        <v/>
      </c>
    </row>
    <row r="284" spans="1:9">
      <c r="A284" s="6">
        <f>IF(B284&lt;&gt;"",IF(OR(AND(G284="154",'154 - CPSX'!$L$7="..."),AND(G284="632",'632 - CPSX'!$K$7="..."),AND(G284="641",'641 - CPSX'!$K$7="..."),AND(G284="642",'642 - CPSX'!$M$7="..."),AND(G284="242",'242 - CPSX'!$L$7="...")),"...",MONTH(B284)),"")</f>
        <v>3</v>
      </c>
      <c r="B284" s="10">
        <v>42083</v>
      </c>
      <c r="C284" s="11" t="s">
        <v>291</v>
      </c>
      <c r="D284" s="10">
        <v>42083</v>
      </c>
      <c r="E284" s="8" t="s">
        <v>292</v>
      </c>
      <c r="F284" s="5">
        <v>3806480</v>
      </c>
      <c r="G284" s="15" t="s">
        <v>143</v>
      </c>
      <c r="H284" s="7" t="s">
        <v>44</v>
      </c>
      <c r="I284" s="5" t="str">
        <f>IF(AND(G284="154",'154 - CPSX'!$L$7=TH!A284),"154",IF(AND(G284="632",'632 - CPSX'!$K$7=TH!A284),"632",IF(AND(G284="641",'641 - CPSX'!$K$7=TH!A284),"641",IF(AND(G284="642",'642 - CPSX'!$M$7=TH!A284),"642",IF(AND(G284="242",'242 - CPSX'!$L$7=TH!A284),"242","")))))</f>
        <v/>
      </c>
    </row>
    <row r="285" spans="1:9">
      <c r="A285" s="6">
        <f>IF(B285&lt;&gt;"",IF(OR(AND(G285="154",'154 - CPSX'!$L$7="..."),AND(G285="632",'632 - CPSX'!$K$7="..."),AND(G285="641",'641 - CPSX'!$K$7="..."),AND(G285="642",'642 - CPSX'!$M$7="..."),AND(G285="242",'242 - CPSX'!$L$7="...")),"...",MONTH(B285)),"")</f>
        <v>3</v>
      </c>
      <c r="B285" s="10">
        <v>42069</v>
      </c>
      <c r="C285" s="11" t="s">
        <v>224</v>
      </c>
      <c r="D285" s="10">
        <v>42069</v>
      </c>
      <c r="E285" s="8" t="s">
        <v>225</v>
      </c>
      <c r="F285" s="5">
        <v>12748600</v>
      </c>
      <c r="G285" s="15" t="s">
        <v>34</v>
      </c>
      <c r="H285" s="7" t="s">
        <v>44</v>
      </c>
      <c r="I285" s="5" t="str">
        <f>IF(AND(G285="154",'154 - CPSX'!$L$7=TH!A285),"154",IF(AND(G285="632",'632 - CPSX'!$K$7=TH!A285),"632",IF(AND(G285="641",'641 - CPSX'!$K$7=TH!A285),"641",IF(AND(G285="642",'642 - CPSX'!$M$7=TH!A285),"642",IF(AND(G285="242",'242 - CPSX'!$L$7=TH!A285),"242","")))))</f>
        <v/>
      </c>
    </row>
    <row r="286" spans="1:9">
      <c r="A286" s="6">
        <f>IF(B286&lt;&gt;"",IF(OR(AND(G286="154",'154 - CPSX'!$L$7="..."),AND(G286="632",'632 - CPSX'!$K$7="..."),AND(G286="641",'641 - CPSX'!$K$7="..."),AND(G286="642",'642 - CPSX'!$M$7="..."),AND(G286="242",'242 - CPSX'!$L$7="...")),"...",MONTH(B286)),"")</f>
        <v>3</v>
      </c>
      <c r="B286" s="10">
        <v>42079</v>
      </c>
      <c r="C286" s="11" t="s">
        <v>226</v>
      </c>
      <c r="D286" s="10">
        <v>42079</v>
      </c>
      <c r="E286" s="8" t="s">
        <v>227</v>
      </c>
      <c r="F286" s="5">
        <v>15893900</v>
      </c>
      <c r="G286" s="15" t="s">
        <v>34</v>
      </c>
      <c r="H286" s="7" t="s">
        <v>44</v>
      </c>
      <c r="I286" s="5" t="str">
        <f>IF(AND(G286="154",'154 - CPSX'!$L$7=TH!A286),"154",IF(AND(G286="632",'632 - CPSX'!$K$7=TH!A286),"632",IF(AND(G286="641",'641 - CPSX'!$K$7=TH!A286),"641",IF(AND(G286="642",'642 - CPSX'!$M$7=TH!A286),"642",IF(AND(G286="242",'242 - CPSX'!$L$7=TH!A286),"242","")))))</f>
        <v/>
      </c>
    </row>
    <row r="287" spans="1:9">
      <c r="A287" s="6">
        <f>IF(B287&lt;&gt;"",IF(OR(AND(G287="154",'154 - CPSX'!$L$7="..."),AND(G287="632",'632 - CPSX'!$K$7="..."),AND(G287="641",'641 - CPSX'!$K$7="..."),AND(G287="642",'642 - CPSX'!$M$7="..."),AND(G287="242",'242 - CPSX'!$L$7="...")),"...",MONTH(B287)),"")</f>
        <v>3</v>
      </c>
      <c r="B287" s="10">
        <v>42089</v>
      </c>
      <c r="C287" s="11" t="s">
        <v>228</v>
      </c>
      <c r="D287" s="10">
        <v>42089</v>
      </c>
      <c r="E287" s="8" t="s">
        <v>229</v>
      </c>
      <c r="F287" s="5">
        <v>16293200</v>
      </c>
      <c r="G287" s="15" t="s">
        <v>34</v>
      </c>
      <c r="H287" s="7" t="s">
        <v>44</v>
      </c>
      <c r="I287" s="5" t="str">
        <f>IF(AND(G287="154",'154 - CPSX'!$L$7=TH!A287),"154",IF(AND(G287="632",'632 - CPSX'!$K$7=TH!A287),"632",IF(AND(G287="641",'641 - CPSX'!$K$7=TH!A287),"641",IF(AND(G287="642",'642 - CPSX'!$M$7=TH!A287),"642",IF(AND(G287="242",'242 - CPSX'!$L$7=TH!A287),"242","")))))</f>
        <v/>
      </c>
    </row>
    <row r="288" spans="1:9">
      <c r="A288" s="6">
        <f>IF(B288&lt;&gt;"",IF(OR(AND(G288="154",'154 - CPSX'!$L$7="..."),AND(G288="632",'632 - CPSX'!$K$7="..."),AND(G288="641",'641 - CPSX'!$K$7="..."),AND(G288="642",'642 - CPSX'!$M$7="..."),AND(G288="242",'242 - CPSX'!$L$7="...")),"...",MONTH(B288)),"")</f>
        <v>3</v>
      </c>
      <c r="B288" s="10">
        <v>42094</v>
      </c>
      <c r="C288" s="11" t="s">
        <v>293</v>
      </c>
      <c r="D288" s="10">
        <v>42094</v>
      </c>
      <c r="E288" s="8" t="s">
        <v>294</v>
      </c>
      <c r="F288" s="5">
        <v>42291714</v>
      </c>
      <c r="G288" s="15" t="s">
        <v>143</v>
      </c>
      <c r="H288" s="7" t="s">
        <v>44</v>
      </c>
      <c r="I288" s="5" t="str">
        <f>IF(AND(G288="154",'154 - CPSX'!$L$7=TH!A288),"154",IF(AND(G288="632",'632 - CPSX'!$K$7=TH!A288),"632",IF(AND(G288="641",'641 - CPSX'!$K$7=TH!A288),"641",IF(AND(G288="642",'642 - CPSX'!$M$7=TH!A288),"642",IF(AND(G288="242",'242 - CPSX'!$L$7=TH!A288),"242","")))))</f>
        <v/>
      </c>
    </row>
    <row r="289" spans="1:9">
      <c r="A289" s="6">
        <f>IF(B289&lt;&gt;"",IF(OR(AND(G289="154",'154 - CPSX'!$L$7="..."),AND(G289="632",'632 - CPSX'!$K$7="..."),AND(G289="641",'641 - CPSX'!$K$7="..."),AND(G289="642",'642 - CPSX'!$M$7="..."),AND(G289="242",'242 - CPSX'!$L$7="...")),"...",MONTH(B289)),"")</f>
        <v>3</v>
      </c>
      <c r="B289" s="10">
        <v>42065</v>
      </c>
      <c r="C289" s="11" t="s">
        <v>217</v>
      </c>
      <c r="D289" s="10">
        <v>42063</v>
      </c>
      <c r="E289" s="8" t="s">
        <v>295</v>
      </c>
      <c r="F289" s="5">
        <v>1874914</v>
      </c>
      <c r="G289" s="15" t="s">
        <v>166</v>
      </c>
      <c r="H289" s="7" t="s">
        <v>74</v>
      </c>
      <c r="I289" s="5" t="str">
        <f>IF(AND(G289="154",'154 - CPSX'!$L$7=TH!A289),"154",IF(AND(G289="632",'632 - CPSX'!$K$7=TH!A289),"632",IF(AND(G289="641",'641 - CPSX'!$K$7=TH!A289),"641",IF(AND(G289="642",'642 - CPSX'!$M$7=TH!A289),"642",IF(AND(G289="242",'242 - CPSX'!$L$7=TH!A289),"242","")))))</f>
        <v/>
      </c>
    </row>
    <row r="290" spans="1:9">
      <c r="A290" s="6">
        <f>IF(B290&lt;&gt;"",IF(OR(AND(G290="154",'154 - CPSX'!$L$7="..."),AND(G290="632",'632 - CPSX'!$K$7="..."),AND(G290="641",'641 - CPSX'!$K$7="..."),AND(G290="642",'642 - CPSX'!$M$7="..."),AND(G290="242",'242 - CPSX'!$L$7="...")),"...",MONTH(B290)),"")</f>
        <v>3</v>
      </c>
      <c r="B290" s="10">
        <v>42065</v>
      </c>
      <c r="C290" s="11" t="s">
        <v>236</v>
      </c>
      <c r="D290" s="10">
        <v>42057</v>
      </c>
      <c r="E290" s="8" t="s">
        <v>296</v>
      </c>
      <c r="F290" s="5">
        <v>2740909</v>
      </c>
      <c r="G290" s="15" t="s">
        <v>166</v>
      </c>
      <c r="H290" s="7" t="s">
        <v>74</v>
      </c>
      <c r="I290" s="5" t="str">
        <f>IF(AND(G290="154",'154 - CPSX'!$L$7=TH!A290),"154",IF(AND(G290="632",'632 - CPSX'!$K$7=TH!A290),"632",IF(AND(G290="641",'641 - CPSX'!$K$7=TH!A290),"641",IF(AND(G290="642",'642 - CPSX'!$M$7=TH!A290),"642",IF(AND(G290="242",'242 - CPSX'!$L$7=TH!A290),"242","")))))</f>
        <v/>
      </c>
    </row>
    <row r="291" spans="1:9">
      <c r="A291" s="6">
        <f>IF(B291&lt;&gt;"",IF(OR(AND(G291="154",'154 - CPSX'!$L$7="..."),AND(G291="632",'632 - CPSX'!$K$7="..."),AND(G291="641",'641 - CPSX'!$K$7="..."),AND(G291="642",'642 - CPSX'!$M$7="..."),AND(G291="242",'242 - CPSX'!$L$7="...")),"...",MONTH(B291)),"")</f>
        <v>3</v>
      </c>
      <c r="B291" s="10">
        <v>42067</v>
      </c>
      <c r="C291" s="11" t="s">
        <v>239</v>
      </c>
      <c r="D291" s="10">
        <v>42067</v>
      </c>
      <c r="E291" s="8" t="s">
        <v>297</v>
      </c>
      <c r="F291" s="5">
        <v>1920000</v>
      </c>
      <c r="G291" s="15" t="s">
        <v>166</v>
      </c>
      <c r="H291" s="7" t="s">
        <v>74</v>
      </c>
      <c r="I291" s="5" t="str">
        <f>IF(AND(G291="154",'154 - CPSX'!$L$7=TH!A291),"154",IF(AND(G291="632",'632 - CPSX'!$K$7=TH!A291),"632",IF(AND(G291="641",'641 - CPSX'!$K$7=TH!A291),"641",IF(AND(G291="642",'642 - CPSX'!$M$7=TH!A291),"642",IF(AND(G291="242",'242 - CPSX'!$L$7=TH!A291),"242","")))))</f>
        <v/>
      </c>
    </row>
    <row r="292" spans="1:9">
      <c r="A292" s="6">
        <f>IF(B292&lt;&gt;"",IF(OR(AND(G292="154",'154 - CPSX'!$L$7="..."),AND(G292="632",'632 - CPSX'!$K$7="..."),AND(G292="641",'641 - CPSX'!$K$7="..."),AND(G292="642",'642 - CPSX'!$M$7="..."),AND(G292="242",'242 - CPSX'!$L$7="...")),"...",MONTH(B292)),"")</f>
        <v>3</v>
      </c>
      <c r="B292" s="10">
        <v>42068</v>
      </c>
      <c r="C292" s="11" t="s">
        <v>298</v>
      </c>
      <c r="D292" s="10">
        <v>42068</v>
      </c>
      <c r="E292" s="8" t="s">
        <v>299</v>
      </c>
      <c r="F292" s="5">
        <v>7912450</v>
      </c>
      <c r="G292" s="15" t="s">
        <v>143</v>
      </c>
      <c r="H292" s="7" t="s">
        <v>74</v>
      </c>
      <c r="I292" s="5" t="str">
        <f>IF(AND(G292="154",'154 - CPSX'!$L$7=TH!A292),"154",IF(AND(G292="632",'632 - CPSX'!$K$7=TH!A292),"632",IF(AND(G292="641",'641 - CPSX'!$K$7=TH!A292),"641",IF(AND(G292="642",'642 - CPSX'!$M$7=TH!A292),"642",IF(AND(G292="242",'242 - CPSX'!$L$7=TH!A292),"242","")))))</f>
        <v/>
      </c>
    </row>
    <row r="293" spans="1:9">
      <c r="A293" s="6">
        <f>IF(B293&lt;&gt;"",IF(OR(AND(G293="154",'154 - CPSX'!$L$7="..."),AND(G293="632",'632 - CPSX'!$K$7="..."),AND(G293="641",'641 - CPSX'!$K$7="..."),AND(G293="642",'642 - CPSX'!$M$7="..."),AND(G293="242",'242 - CPSX'!$L$7="...")),"...",MONTH(B293)),"")</f>
        <v>3</v>
      </c>
      <c r="B293" s="10">
        <v>42068</v>
      </c>
      <c r="C293" s="11" t="s">
        <v>218</v>
      </c>
      <c r="D293" s="10">
        <v>42068</v>
      </c>
      <c r="E293" s="8" t="s">
        <v>300</v>
      </c>
      <c r="F293" s="5">
        <v>1100000</v>
      </c>
      <c r="G293" s="15" t="s">
        <v>143</v>
      </c>
      <c r="H293" s="7" t="s">
        <v>74</v>
      </c>
      <c r="I293" s="5" t="str">
        <f>IF(AND(G293="154",'154 - CPSX'!$L$7=TH!A293),"154",IF(AND(G293="632",'632 - CPSX'!$K$7=TH!A293),"632",IF(AND(G293="641",'641 - CPSX'!$K$7=TH!A293),"641",IF(AND(G293="642",'642 - CPSX'!$M$7=TH!A293),"642",IF(AND(G293="242",'242 - CPSX'!$L$7=TH!A293),"242","")))))</f>
        <v/>
      </c>
    </row>
    <row r="294" spans="1:9">
      <c r="A294" s="6">
        <f>IF(B294&lt;&gt;"",IF(OR(AND(G294="154",'154 - CPSX'!$L$7="..."),AND(G294="632",'632 - CPSX'!$K$7="..."),AND(G294="641",'641 - CPSX'!$K$7="..."),AND(G294="642",'642 - CPSX'!$M$7="..."),AND(G294="242",'242 - CPSX'!$L$7="...")),"...",MONTH(B294)),"")</f>
        <v>3</v>
      </c>
      <c r="B294" s="10">
        <v>42072</v>
      </c>
      <c r="C294" s="11" t="s">
        <v>230</v>
      </c>
      <c r="D294" s="10">
        <v>42072</v>
      </c>
      <c r="E294" s="8" t="s">
        <v>127</v>
      </c>
      <c r="F294" s="5">
        <v>12912000</v>
      </c>
      <c r="G294" s="15" t="s">
        <v>34</v>
      </c>
      <c r="H294" s="7" t="s">
        <v>74</v>
      </c>
      <c r="I294" s="5" t="str">
        <f>IF(AND(G294="154",'154 - CPSX'!$L$7=TH!A294),"154",IF(AND(G294="632",'632 - CPSX'!$K$7=TH!A294),"632",IF(AND(G294="641",'641 - CPSX'!$K$7=TH!A294),"641",IF(AND(G294="642",'642 - CPSX'!$M$7=TH!A294),"642",IF(AND(G294="242",'242 - CPSX'!$L$7=TH!A294),"242","")))))</f>
        <v/>
      </c>
    </row>
    <row r="295" spans="1:9">
      <c r="A295" s="6">
        <f>IF(B295&lt;&gt;"",IF(OR(AND(G295="154",'154 - CPSX'!$L$7="..."),AND(G295="632",'632 - CPSX'!$K$7="..."),AND(G295="641",'641 - CPSX'!$K$7="..."),AND(G295="642",'642 - CPSX'!$M$7="..."),AND(G295="242",'242 - CPSX'!$L$7="...")),"...",MONTH(B295)),"")</f>
        <v>3</v>
      </c>
      <c r="B295" s="10">
        <v>42073</v>
      </c>
      <c r="C295" s="11" t="s">
        <v>231</v>
      </c>
      <c r="D295" s="10">
        <v>42073</v>
      </c>
      <c r="E295" s="8" t="s">
        <v>232</v>
      </c>
      <c r="F295" s="5">
        <v>3417600</v>
      </c>
      <c r="G295" s="15" t="s">
        <v>34</v>
      </c>
      <c r="H295" s="7" t="s">
        <v>74</v>
      </c>
      <c r="I295" s="5" t="str">
        <f>IF(AND(G295="154",'154 - CPSX'!$L$7=TH!A295),"154",IF(AND(G295="632",'632 - CPSX'!$K$7=TH!A295),"632",IF(AND(G295="641",'641 - CPSX'!$K$7=TH!A295),"641",IF(AND(G295="642",'642 - CPSX'!$M$7=TH!A295),"642",IF(AND(G295="242",'242 - CPSX'!$L$7=TH!A295),"242","")))))</f>
        <v/>
      </c>
    </row>
    <row r="296" spans="1:9">
      <c r="A296" s="6">
        <f>IF(B296&lt;&gt;"",IF(OR(AND(G296="154",'154 - CPSX'!$L$7="..."),AND(G296="632",'632 - CPSX'!$K$7="..."),AND(G296="641",'641 - CPSX'!$K$7="..."),AND(G296="642",'642 - CPSX'!$M$7="..."),AND(G296="242",'242 - CPSX'!$L$7="...")),"...",MONTH(B296)),"")</f>
        <v>3</v>
      </c>
      <c r="B296" s="10">
        <v>42074</v>
      </c>
      <c r="C296" s="11" t="s">
        <v>233</v>
      </c>
      <c r="D296" s="10">
        <v>42074</v>
      </c>
      <c r="E296" s="8" t="s">
        <v>234</v>
      </c>
      <c r="F296" s="5">
        <v>2461000</v>
      </c>
      <c r="G296" s="15" t="s">
        <v>34</v>
      </c>
      <c r="H296" s="7" t="s">
        <v>74</v>
      </c>
      <c r="I296" s="5" t="str">
        <f>IF(AND(G296="154",'154 - CPSX'!$L$7=TH!A296),"154",IF(AND(G296="632",'632 - CPSX'!$K$7=TH!A296),"632",IF(AND(G296="641",'641 - CPSX'!$K$7=TH!A296),"641",IF(AND(G296="642",'642 - CPSX'!$M$7=TH!A296),"642",IF(AND(G296="242",'242 - CPSX'!$L$7=TH!A296),"242","")))))</f>
        <v/>
      </c>
    </row>
    <row r="297" spans="1:9">
      <c r="A297" s="6">
        <f>IF(B297&lt;&gt;"",IF(OR(AND(G297="154",'154 - CPSX'!$L$7="..."),AND(G297="632",'632 - CPSX'!$K$7="..."),AND(G297="641",'641 - CPSX'!$K$7="..."),AND(G297="642",'642 - CPSX'!$M$7="..."),AND(G297="242",'242 - CPSX'!$L$7="...")),"...",MONTH(B297)),"")</f>
        <v>3</v>
      </c>
      <c r="B297" s="10">
        <v>42075</v>
      </c>
      <c r="C297" s="11" t="s">
        <v>220</v>
      </c>
      <c r="D297" s="10">
        <v>42075</v>
      </c>
      <c r="E297" s="8" t="s">
        <v>301</v>
      </c>
      <c r="F297" s="5">
        <v>800000</v>
      </c>
      <c r="G297" s="15" t="s">
        <v>143</v>
      </c>
      <c r="H297" s="7" t="s">
        <v>74</v>
      </c>
      <c r="I297" s="5" t="str">
        <f>IF(AND(G297="154",'154 - CPSX'!$L$7=TH!A297),"154",IF(AND(G297="632",'632 - CPSX'!$K$7=TH!A297),"632",IF(AND(G297="641",'641 - CPSX'!$K$7=TH!A297),"641",IF(AND(G297="642",'642 - CPSX'!$M$7=TH!A297),"642",IF(AND(G297="242",'242 - CPSX'!$L$7=TH!A297),"242","")))))</f>
        <v/>
      </c>
    </row>
    <row r="298" spans="1:9">
      <c r="A298" s="6">
        <f>IF(B298&lt;&gt;"",IF(OR(AND(G298="154",'154 - CPSX'!$L$7="..."),AND(G298="632",'632 - CPSX'!$K$7="..."),AND(G298="641",'641 - CPSX'!$K$7="..."),AND(G298="642",'642 - CPSX'!$M$7="..."),AND(G298="242",'242 - CPSX'!$L$7="...")),"...",MONTH(B298)),"")</f>
        <v>3</v>
      </c>
      <c r="B298" s="10">
        <v>42078</v>
      </c>
      <c r="C298" s="11" t="s">
        <v>243</v>
      </c>
      <c r="D298" s="10">
        <v>42078</v>
      </c>
      <c r="E298" s="8" t="s">
        <v>191</v>
      </c>
      <c r="F298" s="5">
        <v>554500</v>
      </c>
      <c r="G298" s="15" t="s">
        <v>166</v>
      </c>
      <c r="H298" s="7" t="s">
        <v>74</v>
      </c>
      <c r="I298" s="5" t="str">
        <f>IF(AND(G298="154",'154 - CPSX'!$L$7=TH!A298),"154",IF(AND(G298="632",'632 - CPSX'!$K$7=TH!A298),"632",IF(AND(G298="641",'641 - CPSX'!$K$7=TH!A298),"641",IF(AND(G298="642",'642 - CPSX'!$M$7=TH!A298),"642",IF(AND(G298="242",'242 - CPSX'!$L$7=TH!A298),"242","")))))</f>
        <v/>
      </c>
    </row>
    <row r="299" spans="1:9">
      <c r="A299" s="6">
        <f>IF(B299&lt;&gt;"",IF(OR(AND(G299="154",'154 - CPSX'!$L$7="..."),AND(G299="632",'632 - CPSX'!$K$7="..."),AND(G299="641",'641 - CPSX'!$K$7="..."),AND(G299="642",'642 - CPSX'!$M$7="..."),AND(G299="242",'242 - CPSX'!$L$7="...")),"...",MONTH(B299)),"")</f>
        <v>3</v>
      </c>
      <c r="B299" s="10">
        <v>42078</v>
      </c>
      <c r="C299" s="11" t="s">
        <v>243</v>
      </c>
      <c r="D299" s="10">
        <v>42078</v>
      </c>
      <c r="E299" s="8" t="s">
        <v>73</v>
      </c>
      <c r="F299" s="5">
        <v>3459673</v>
      </c>
      <c r="G299" s="15" t="s">
        <v>34</v>
      </c>
      <c r="H299" s="7" t="s">
        <v>74</v>
      </c>
      <c r="I299" s="5" t="str">
        <f>IF(AND(G299="154",'154 - CPSX'!$L$7=TH!A299),"154",IF(AND(G299="632",'632 - CPSX'!$K$7=TH!A299),"632",IF(AND(G299="641",'641 - CPSX'!$K$7=TH!A299),"641",IF(AND(G299="642",'642 - CPSX'!$M$7=TH!A299),"642",IF(AND(G299="242",'242 - CPSX'!$L$7=TH!A299),"242","")))))</f>
        <v/>
      </c>
    </row>
    <row r="300" spans="1:9">
      <c r="A300" s="6">
        <f>IF(B300&lt;&gt;"",IF(OR(AND(G300="154",'154 - CPSX'!$L$7="..."),AND(G300="632",'632 - CPSX'!$K$7="..."),AND(G300="641",'641 - CPSX'!$K$7="..."),AND(G300="642",'642 - CPSX'!$M$7="..."),AND(G300="242",'242 - CPSX'!$L$7="...")),"...",MONTH(B300)),"")</f>
        <v>3</v>
      </c>
      <c r="B300" s="10">
        <v>42080</v>
      </c>
      <c r="C300" s="11" t="s">
        <v>273</v>
      </c>
      <c r="D300" s="10">
        <v>42080</v>
      </c>
      <c r="E300" s="8" t="s">
        <v>191</v>
      </c>
      <c r="F300" s="5">
        <v>3798564</v>
      </c>
      <c r="G300" s="15" t="s">
        <v>166</v>
      </c>
      <c r="H300" s="7" t="s">
        <v>74</v>
      </c>
      <c r="I300" s="5" t="str">
        <f>IF(AND(G300="154",'154 - CPSX'!$L$7=TH!A300),"154",IF(AND(G300="632",'632 - CPSX'!$K$7=TH!A300),"632",IF(AND(G300="641",'641 - CPSX'!$K$7=TH!A300),"641",IF(AND(G300="642",'642 - CPSX'!$M$7=TH!A300),"642",IF(AND(G300="242",'242 - CPSX'!$L$7=TH!A300),"242","")))))</f>
        <v/>
      </c>
    </row>
    <row r="301" spans="1:9">
      <c r="A301" s="6">
        <f>IF(B301&lt;&gt;"",IF(OR(AND(G301="154",'154 - CPSX'!$L$7="..."),AND(G301="632",'632 - CPSX'!$K$7="..."),AND(G301="641",'641 - CPSX'!$K$7="..."),AND(G301="642",'642 - CPSX'!$M$7="..."),AND(G301="242",'242 - CPSX'!$L$7="...")),"...",MONTH(B301)),"")</f>
        <v>3</v>
      </c>
      <c r="B301" s="10">
        <v>42082</v>
      </c>
      <c r="C301" s="11" t="s">
        <v>235</v>
      </c>
      <c r="D301" s="10">
        <v>42082</v>
      </c>
      <c r="E301" s="8" t="s">
        <v>302</v>
      </c>
      <c r="F301" s="5">
        <v>2000000</v>
      </c>
      <c r="G301" s="15" t="s">
        <v>166</v>
      </c>
      <c r="H301" s="7" t="s">
        <v>74</v>
      </c>
      <c r="I301" s="5" t="str">
        <f>IF(AND(G301="154",'154 - CPSX'!$L$7=TH!A301),"154",IF(AND(G301="632",'632 - CPSX'!$K$7=TH!A301),"632",IF(AND(G301="641",'641 - CPSX'!$K$7=TH!A301),"641",IF(AND(G301="642",'642 - CPSX'!$M$7=TH!A301),"642",IF(AND(G301="242",'242 - CPSX'!$L$7=TH!A301),"242","")))))</f>
        <v/>
      </c>
    </row>
    <row r="302" spans="1:9">
      <c r="A302" s="6">
        <f>IF(B302&lt;&gt;"",IF(OR(AND(G302="154",'154 - CPSX'!$L$7="..."),AND(G302="632",'632 - CPSX'!$K$7="..."),AND(G302="641",'641 - CPSX'!$K$7="..."),AND(G302="642",'642 - CPSX'!$M$7="..."),AND(G302="242",'242 - CPSX'!$L$7="...")),"...",MONTH(B302)),"")</f>
        <v>3</v>
      </c>
      <c r="B302" s="10">
        <v>42086</v>
      </c>
      <c r="C302" s="11" t="s">
        <v>244</v>
      </c>
      <c r="D302" s="10">
        <v>42086</v>
      </c>
      <c r="E302" s="8" t="s">
        <v>303</v>
      </c>
      <c r="F302" s="5">
        <v>1558260</v>
      </c>
      <c r="G302" s="15" t="s">
        <v>166</v>
      </c>
      <c r="H302" s="7" t="s">
        <v>74</v>
      </c>
      <c r="I302" s="5" t="str">
        <f>IF(AND(G302="154",'154 - CPSX'!$L$7=TH!A302),"154",IF(AND(G302="632",'632 - CPSX'!$K$7=TH!A302),"632",IF(AND(G302="641",'641 - CPSX'!$K$7=TH!A302),"641",IF(AND(G302="642",'642 - CPSX'!$M$7=TH!A302),"642",IF(AND(G302="242",'242 - CPSX'!$L$7=TH!A302),"242","")))))</f>
        <v/>
      </c>
    </row>
    <row r="303" spans="1:9">
      <c r="A303" s="6">
        <f>IF(B303&lt;&gt;"",IF(OR(AND(G303="154",'154 - CPSX'!$L$7="..."),AND(G303="632",'632 - CPSX'!$K$7="..."),AND(G303="641",'641 - CPSX'!$K$7="..."),AND(G303="642",'642 - CPSX'!$M$7="..."),AND(G303="242",'242 - CPSX'!$L$7="...")),"...",MONTH(B303)),"")</f>
        <v>3</v>
      </c>
      <c r="B303" s="10">
        <v>42086</v>
      </c>
      <c r="C303" s="11" t="s">
        <v>245</v>
      </c>
      <c r="D303" s="10">
        <v>42086</v>
      </c>
      <c r="E303" s="8" t="s">
        <v>150</v>
      </c>
      <c r="F303" s="5">
        <v>5000000</v>
      </c>
      <c r="G303" s="15" t="s">
        <v>166</v>
      </c>
      <c r="H303" s="7" t="s">
        <v>74</v>
      </c>
      <c r="I303" s="5" t="str">
        <f>IF(AND(G303="154",'154 - CPSX'!$L$7=TH!A303),"154",IF(AND(G303="632",'632 - CPSX'!$K$7=TH!A303),"632",IF(AND(G303="641",'641 - CPSX'!$K$7=TH!A303),"641",IF(AND(G303="642",'642 - CPSX'!$M$7=TH!A303),"642",IF(AND(G303="242",'242 - CPSX'!$L$7=TH!A303),"242","")))))</f>
        <v/>
      </c>
    </row>
    <row r="304" spans="1:9">
      <c r="A304" s="6">
        <f>IF(B304&lt;&gt;"",IF(OR(AND(G304="154",'154 - CPSX'!$L$7="..."),AND(G304="632",'632 - CPSX'!$K$7="..."),AND(G304="641",'641 - CPSX'!$K$7="..."),AND(G304="642",'642 - CPSX'!$M$7="..."),AND(G304="242",'242 - CPSX'!$L$7="...")),"...",MONTH(B304)),"")</f>
        <v>3</v>
      </c>
      <c r="B304" s="10">
        <v>42088</v>
      </c>
      <c r="C304" s="11" t="s">
        <v>276</v>
      </c>
      <c r="D304" s="10">
        <v>42088</v>
      </c>
      <c r="E304" s="8" t="s">
        <v>304</v>
      </c>
      <c r="F304" s="5">
        <v>50384</v>
      </c>
      <c r="G304" s="15" t="s">
        <v>143</v>
      </c>
      <c r="H304" s="7" t="s">
        <v>74</v>
      </c>
      <c r="I304" s="5" t="str">
        <f>IF(AND(G304="154",'154 - CPSX'!$L$7=TH!A304),"154",IF(AND(G304="632",'632 - CPSX'!$K$7=TH!A304),"632",IF(AND(G304="641",'641 - CPSX'!$K$7=TH!A304),"641",IF(AND(G304="642",'642 - CPSX'!$M$7=TH!A304),"642",IF(AND(G304="242",'242 - CPSX'!$L$7=TH!A304),"242","")))))</f>
        <v/>
      </c>
    </row>
    <row r="305" spans="1:9">
      <c r="A305" s="6">
        <f>IF(B305&lt;&gt;"",IF(OR(AND(G305="154",'154 - CPSX'!$L$7="..."),AND(G305="632",'632 - CPSX'!$K$7="..."),AND(G305="641",'641 - CPSX'!$K$7="..."),AND(G305="642",'642 - CPSX'!$M$7="..."),AND(G305="242",'242 - CPSX'!$L$7="...")),"...",MONTH(B305)),"")</f>
        <v>3</v>
      </c>
      <c r="B305" s="10">
        <v>42089</v>
      </c>
      <c r="C305" s="11" t="s">
        <v>313</v>
      </c>
      <c r="D305" s="10">
        <v>42089</v>
      </c>
      <c r="E305" s="8" t="s">
        <v>299</v>
      </c>
      <c r="F305" s="5">
        <v>3989525</v>
      </c>
      <c r="G305" s="15" t="s">
        <v>143</v>
      </c>
      <c r="H305" s="7" t="s">
        <v>74</v>
      </c>
      <c r="I305" s="5" t="str">
        <f>IF(AND(G305="154",'154 - CPSX'!$L$7=TH!A305),"154",IF(AND(G305="632",'632 - CPSX'!$K$7=TH!A305),"632",IF(AND(G305="641",'641 - CPSX'!$K$7=TH!A305),"641",IF(AND(G305="642",'642 - CPSX'!$M$7=TH!A305),"642",IF(AND(G305="242",'242 - CPSX'!$L$7=TH!A305),"242","")))))</f>
        <v/>
      </c>
    </row>
    <row r="306" spans="1:9">
      <c r="A306" s="6">
        <f>IF(B306&lt;&gt;"",IF(OR(AND(G306="154",'154 - CPSX'!$L$7="..."),AND(G306="632",'632 - CPSX'!$K$7="..."),AND(G306="641",'641 - CPSX'!$K$7="..."),AND(G306="642",'642 - CPSX'!$M$7="..."),AND(G306="242",'242 - CPSX'!$L$7="...")),"...",MONTH(B306)),"")</f>
        <v>3</v>
      </c>
      <c r="B306" s="10">
        <v>42089</v>
      </c>
      <c r="C306" s="11" t="s">
        <v>246</v>
      </c>
      <c r="D306" s="10">
        <v>42089</v>
      </c>
      <c r="E306" s="8" t="s">
        <v>300</v>
      </c>
      <c r="F306" s="5">
        <v>550000</v>
      </c>
      <c r="G306" s="15" t="s">
        <v>143</v>
      </c>
      <c r="H306" s="7" t="s">
        <v>74</v>
      </c>
      <c r="I306" s="5" t="str">
        <f>IF(AND(G306="154",'154 - CPSX'!$L$7=TH!A306),"154",IF(AND(G306="632",'632 - CPSX'!$K$7=TH!A306),"632",IF(AND(G306="641",'641 - CPSX'!$K$7=TH!A306),"641",IF(AND(G306="642",'642 - CPSX'!$M$7=TH!A306),"642",IF(AND(G306="242",'242 - CPSX'!$L$7=TH!A306),"242","")))))</f>
        <v/>
      </c>
    </row>
    <row r="307" spans="1:9">
      <c r="A307" s="6">
        <f>IF(B307&lt;&gt;"",IF(OR(AND(G307="154",'154 - CPSX'!$L$7="..."),AND(G307="632",'632 - CPSX'!$K$7="..."),AND(G307="641",'641 - CPSX'!$K$7="..."),AND(G307="642",'642 - CPSX'!$M$7="..."),AND(G307="242",'242 - CPSX'!$L$7="...")),"...",MONTH(B307)),"")</f>
        <v>3</v>
      </c>
      <c r="B307" s="10">
        <v>42090</v>
      </c>
      <c r="C307" s="11" t="s">
        <v>221</v>
      </c>
      <c r="D307" s="10">
        <v>42090</v>
      </c>
      <c r="E307" s="8" t="s">
        <v>191</v>
      </c>
      <c r="F307" s="5">
        <v>3812110</v>
      </c>
      <c r="G307" s="15" t="s">
        <v>166</v>
      </c>
      <c r="H307" s="7" t="s">
        <v>74</v>
      </c>
      <c r="I307" s="5" t="str">
        <f>IF(AND(G307="154",'154 - CPSX'!$L$7=TH!A307),"154",IF(AND(G307="632",'632 - CPSX'!$K$7=TH!A307),"632",IF(AND(G307="641",'641 - CPSX'!$K$7=TH!A307),"641",IF(AND(G307="642",'642 - CPSX'!$M$7=TH!A307),"642",IF(AND(G307="242",'242 - CPSX'!$L$7=TH!A307),"242","")))))</f>
        <v/>
      </c>
    </row>
    <row r="308" spans="1:9">
      <c r="A308" s="6">
        <f>IF(B308&lt;&gt;"",IF(OR(AND(G308="154",'154 - CPSX'!$L$7="..."),AND(G308="632",'632 - CPSX'!$K$7="..."),AND(G308="641",'641 - CPSX'!$K$7="..."),AND(G308="642",'642 - CPSX'!$M$7="..."),AND(G308="242",'242 - CPSX'!$L$7="...")),"...",MONTH(B308)),"")</f>
        <v>3</v>
      </c>
      <c r="B308" s="10">
        <v>42090</v>
      </c>
      <c r="C308" s="11" t="s">
        <v>247</v>
      </c>
      <c r="D308" s="10">
        <v>42090</v>
      </c>
      <c r="E308" s="8" t="s">
        <v>305</v>
      </c>
      <c r="F308" s="5">
        <v>14400000</v>
      </c>
      <c r="G308" s="15" t="s">
        <v>166</v>
      </c>
      <c r="H308" s="7" t="s">
        <v>74</v>
      </c>
      <c r="I308" s="5" t="str">
        <f>IF(AND(G308="154",'154 - CPSX'!$L$7=TH!A308),"154",IF(AND(G308="632",'632 - CPSX'!$K$7=TH!A308),"632",IF(AND(G308="641",'641 - CPSX'!$K$7=TH!A308),"641",IF(AND(G308="642",'642 - CPSX'!$M$7=TH!A308),"642",IF(AND(G308="242",'242 - CPSX'!$L$7=TH!A308),"242","")))))</f>
        <v/>
      </c>
    </row>
    <row r="309" spans="1:9">
      <c r="A309" s="6">
        <f>IF(B309&lt;&gt;"",IF(OR(AND(G309="154",'154 - CPSX'!$L$7="..."),AND(G309="632",'632 - CPSX'!$K$7="..."),AND(G309="641",'641 - CPSX'!$K$7="..."),AND(G309="642",'642 - CPSX'!$M$7="..."),AND(G309="242",'242 - CPSX'!$L$7="...")),"...",MONTH(B309)),"")</f>
        <v>3</v>
      </c>
      <c r="B309" s="10">
        <v>42091</v>
      </c>
      <c r="C309" s="11" t="s">
        <v>248</v>
      </c>
      <c r="D309" s="10">
        <v>42091</v>
      </c>
      <c r="E309" s="8" t="s">
        <v>304</v>
      </c>
      <c r="F309" s="5">
        <v>138919</v>
      </c>
      <c r="G309" s="15" t="s">
        <v>143</v>
      </c>
      <c r="H309" s="7" t="s">
        <v>74</v>
      </c>
      <c r="I309" s="5" t="str">
        <f>IF(AND(G309="154",'154 - CPSX'!$L$7=TH!A309),"154",IF(AND(G309="632",'632 - CPSX'!$K$7=TH!A309),"632",IF(AND(G309="641",'641 - CPSX'!$K$7=TH!A309),"641",IF(AND(G309="642",'642 - CPSX'!$M$7=TH!A309),"642",IF(AND(G309="242",'242 - CPSX'!$L$7=TH!A309),"242","")))))</f>
        <v/>
      </c>
    </row>
    <row r="310" spans="1:9">
      <c r="A310" s="6">
        <f>IF(B310&lt;&gt;"",IF(OR(AND(G310="154",'154 - CPSX'!$L$7="..."),AND(G310="632",'632 - CPSX'!$K$7="..."),AND(G310="641",'641 - CPSX'!$K$7="..."),AND(G310="642",'642 - CPSX'!$M$7="..."),AND(G310="242",'242 - CPSX'!$L$7="...")),"...",MONTH(B310)),"")</f>
        <v>3</v>
      </c>
      <c r="B310" s="10">
        <v>42093</v>
      </c>
      <c r="C310" s="11" t="s">
        <v>213</v>
      </c>
      <c r="D310" s="10">
        <v>42093</v>
      </c>
      <c r="E310" s="8" t="s">
        <v>306</v>
      </c>
      <c r="F310" s="5">
        <v>1260910</v>
      </c>
      <c r="G310" s="15" t="s">
        <v>166</v>
      </c>
      <c r="H310" s="7" t="s">
        <v>74</v>
      </c>
      <c r="I310" s="5" t="str">
        <f>IF(AND(G310="154",'154 - CPSX'!$L$7=TH!A310),"154",IF(AND(G310="632",'632 - CPSX'!$K$7=TH!A310),"632",IF(AND(G310="641",'641 - CPSX'!$K$7=TH!A310),"641",IF(AND(G310="642",'642 - CPSX'!$M$7=TH!A310),"642",IF(AND(G310="242",'242 - CPSX'!$L$7=TH!A310),"242","")))))</f>
        <v/>
      </c>
    </row>
    <row r="311" spans="1:9">
      <c r="A311" s="6">
        <f>IF(B311&lt;&gt;"",IF(OR(AND(G311="154",'154 - CPSX'!$L$7="..."),AND(G311="632",'632 - CPSX'!$K$7="..."),AND(G311="641",'641 - CPSX'!$K$7="..."),AND(G311="642",'642 - CPSX'!$M$7="..."),AND(G311="242",'242 - CPSX'!$L$7="...")),"...",MONTH(B311)),"")</f>
        <v>3</v>
      </c>
      <c r="B311" s="10">
        <v>42094</v>
      </c>
      <c r="C311" s="11" t="s">
        <v>278</v>
      </c>
      <c r="D311" s="10">
        <v>42094</v>
      </c>
      <c r="E311" s="8" t="s">
        <v>307</v>
      </c>
      <c r="F311" s="5">
        <v>1965454</v>
      </c>
      <c r="G311" s="15" t="s">
        <v>166</v>
      </c>
      <c r="H311" s="7" t="s">
        <v>74</v>
      </c>
      <c r="I311" s="5" t="str">
        <f>IF(AND(G311="154",'154 - CPSX'!$L$7=TH!A311),"154",IF(AND(G311="632",'632 - CPSX'!$K$7=TH!A311),"632",IF(AND(G311="641",'641 - CPSX'!$K$7=TH!A311),"641",IF(AND(G311="642",'642 - CPSX'!$M$7=TH!A311),"642",IF(AND(G311="242",'242 - CPSX'!$L$7=TH!A311),"242","")))))</f>
        <v/>
      </c>
    </row>
    <row r="312" spans="1:9">
      <c r="A312" s="6">
        <f>IF(B312&lt;&gt;"",IF(OR(AND(G312="154",'154 - CPSX'!$L$7="..."),AND(G312="632",'632 - CPSX'!$K$7="..."),AND(G312="641",'641 - CPSX'!$K$7="..."),AND(G312="642",'642 - CPSX'!$M$7="..."),AND(G312="242",'242 - CPSX'!$L$7="...")),"...",MONTH(B312)),"")</f>
        <v>3</v>
      </c>
      <c r="B312" s="10">
        <v>42094</v>
      </c>
      <c r="C312" s="11" t="s">
        <v>222</v>
      </c>
      <c r="D312" s="10">
        <v>42094</v>
      </c>
      <c r="E312" s="8" t="s">
        <v>308</v>
      </c>
      <c r="F312" s="5">
        <v>465450</v>
      </c>
      <c r="G312" s="15" t="s">
        <v>166</v>
      </c>
      <c r="H312" s="7" t="s">
        <v>74</v>
      </c>
      <c r="I312" s="5" t="str">
        <f>IF(AND(G312="154",'154 - CPSX'!$L$7=TH!A312),"154",IF(AND(G312="632",'632 - CPSX'!$K$7=TH!A312),"632",IF(AND(G312="641",'641 - CPSX'!$K$7=TH!A312),"641",IF(AND(G312="642",'642 - CPSX'!$M$7=TH!A312),"642",IF(AND(G312="242",'242 - CPSX'!$L$7=TH!A312),"242","")))))</f>
        <v/>
      </c>
    </row>
    <row r="313" spans="1:9">
      <c r="A313" s="6">
        <f>IF(B313&lt;&gt;"",IF(OR(AND(G313="154",'154 - CPSX'!$L$7="..."),AND(G313="632",'632 - CPSX'!$K$7="..."),AND(G313="641",'641 - CPSX'!$K$7="..."),AND(G313="642",'642 - CPSX'!$M$7="..."),AND(G313="242",'242 - CPSX'!$L$7="...")),"...",MONTH(B313)),"")</f>
        <v>3</v>
      </c>
      <c r="B313" s="10">
        <v>42094</v>
      </c>
      <c r="C313" s="11" t="s">
        <v>214</v>
      </c>
      <c r="D313" s="10">
        <v>42094</v>
      </c>
      <c r="E313" s="8" t="s">
        <v>308</v>
      </c>
      <c r="F313" s="5">
        <v>466360</v>
      </c>
      <c r="G313" s="15" t="s">
        <v>166</v>
      </c>
      <c r="H313" s="7" t="s">
        <v>74</v>
      </c>
      <c r="I313" s="5" t="str">
        <f>IF(AND(G313="154",'154 - CPSX'!$L$7=TH!A313),"154",IF(AND(G313="632",'632 - CPSX'!$K$7=TH!A313),"632",IF(AND(G313="641",'641 - CPSX'!$K$7=TH!A313),"641",IF(AND(G313="642",'642 - CPSX'!$M$7=TH!A313),"642",IF(AND(G313="242",'242 - CPSX'!$L$7=TH!A313),"242","")))))</f>
        <v/>
      </c>
    </row>
    <row r="314" spans="1:9">
      <c r="A314" s="6">
        <f>IF(B314&lt;&gt;"",IF(OR(AND(G314="154",'154 - CPSX'!$L$7="..."),AND(G314="632",'632 - CPSX'!$K$7="..."),AND(G314="641",'641 - CPSX'!$K$7="..."),AND(G314="642",'642 - CPSX'!$M$7="..."),AND(G314="242",'242 - CPSX'!$L$7="...")),"...",MONTH(B314)),"")</f>
        <v>3</v>
      </c>
      <c r="B314" s="10">
        <v>42094</v>
      </c>
      <c r="C314" s="11" t="s">
        <v>223</v>
      </c>
      <c r="D314" s="10">
        <v>42094</v>
      </c>
      <c r="E314" s="8" t="s">
        <v>314</v>
      </c>
      <c r="F314" s="5">
        <v>290000</v>
      </c>
      <c r="G314" s="15" t="s">
        <v>166</v>
      </c>
      <c r="H314" s="7" t="s">
        <v>74</v>
      </c>
      <c r="I314" s="5" t="str">
        <f>IF(AND(G314="154",'154 - CPSX'!$L$7=TH!A314),"154",IF(AND(G314="632",'632 - CPSX'!$K$7=TH!A314),"632",IF(AND(G314="641",'641 - CPSX'!$K$7=TH!A314),"641",IF(AND(G314="642",'642 - CPSX'!$M$7=TH!A314),"642",IF(AND(G314="242",'242 - CPSX'!$L$7=TH!A314),"242","")))))</f>
        <v/>
      </c>
    </row>
    <row r="315" spans="1:9">
      <c r="A315" s="6">
        <f>IF(B315&lt;&gt;"",IF(OR(AND(G315="154",'154 - CPSX'!$L$7="..."),AND(G315="632",'632 - CPSX'!$K$7="..."),AND(G315="641",'641 - CPSX'!$K$7="..."),AND(G315="642",'642 - CPSX'!$M$7="..."),AND(G315="242",'242 - CPSX'!$L$7="...")),"...",MONTH(B315)),"")</f>
        <v>3</v>
      </c>
      <c r="B315" s="10">
        <v>42064</v>
      </c>
      <c r="C315" s="11" t="s">
        <v>75</v>
      </c>
      <c r="D315" s="10">
        <v>42064</v>
      </c>
      <c r="E315" s="8" t="s">
        <v>210</v>
      </c>
      <c r="F315" s="5">
        <v>330627500</v>
      </c>
      <c r="G315" s="15" t="s">
        <v>34</v>
      </c>
      <c r="H315" s="7" t="s">
        <v>53</v>
      </c>
      <c r="I315" s="5" t="str">
        <f>IF(AND(G315="154",'154 - CPSX'!$L$7=TH!A315),"154",IF(AND(G315="632",'632 - CPSX'!$K$7=TH!A315),"632",IF(AND(G315="641",'641 - CPSX'!$K$7=TH!A315),"641",IF(AND(G315="642",'642 - CPSX'!$M$7=TH!A315),"642",IF(AND(G315="242",'242 - CPSX'!$L$7=TH!A315),"242","")))))</f>
        <v/>
      </c>
    </row>
    <row r="316" spans="1:9">
      <c r="A316" s="6">
        <f>IF(B316&lt;&gt;"",IF(OR(AND(G316="154",'154 - CPSX'!$L$7="..."),AND(G316="632",'632 - CPSX'!$K$7="..."),AND(G316="641",'641 - CPSX'!$K$7="..."),AND(G316="642",'642 - CPSX'!$M$7="..."),AND(G316="242",'242 - CPSX'!$L$7="...")),"...",MONTH(B316)),"")</f>
        <v>3</v>
      </c>
      <c r="B316" s="10">
        <v>42070</v>
      </c>
      <c r="C316" s="11" t="s">
        <v>76</v>
      </c>
      <c r="D316" s="10">
        <v>42070</v>
      </c>
      <c r="E316" s="8" t="s">
        <v>31</v>
      </c>
      <c r="F316" s="5">
        <v>507369000</v>
      </c>
      <c r="G316" s="15" t="s">
        <v>34</v>
      </c>
      <c r="H316" s="7" t="s">
        <v>53</v>
      </c>
      <c r="I316" s="5" t="str">
        <f>IF(AND(G316="154",'154 - CPSX'!$L$7=TH!A316),"154",IF(AND(G316="632",'632 - CPSX'!$K$7=TH!A316),"632",IF(AND(G316="641",'641 - CPSX'!$K$7=TH!A316),"641",IF(AND(G316="642",'642 - CPSX'!$M$7=TH!A316),"642",IF(AND(G316="242",'242 - CPSX'!$L$7=TH!A316),"242","")))))</f>
        <v/>
      </c>
    </row>
    <row r="317" spans="1:9">
      <c r="A317" s="6">
        <f>IF(B317&lt;&gt;"",IF(OR(AND(G317="154",'154 - CPSX'!$L$7="..."),AND(G317="632",'632 - CPSX'!$K$7="..."),AND(G317="641",'641 - CPSX'!$K$7="..."),AND(G317="642",'642 - CPSX'!$M$7="..."),AND(G317="242",'242 - CPSX'!$L$7="...")),"...",MONTH(B317)),"")</f>
        <v>3</v>
      </c>
      <c r="B317" s="10">
        <v>42072</v>
      </c>
      <c r="C317" s="11" t="s">
        <v>77</v>
      </c>
      <c r="D317" s="10">
        <v>42072</v>
      </c>
      <c r="E317" s="8" t="s">
        <v>210</v>
      </c>
      <c r="F317" s="5">
        <v>334302500</v>
      </c>
      <c r="G317" s="15" t="s">
        <v>34</v>
      </c>
      <c r="H317" s="7" t="s">
        <v>53</v>
      </c>
      <c r="I317" s="5" t="str">
        <f>IF(AND(G317="154",'154 - CPSX'!$L$7=TH!A317),"154",IF(AND(G317="632",'632 - CPSX'!$K$7=TH!A317),"632",IF(AND(G317="641",'641 - CPSX'!$K$7=TH!A317),"641",IF(AND(G317="642",'642 - CPSX'!$M$7=TH!A317),"642",IF(AND(G317="242",'242 - CPSX'!$L$7=TH!A317),"242","")))))</f>
        <v/>
      </c>
    </row>
    <row r="318" spans="1:9">
      <c r="A318" s="6">
        <f>IF(B318&lt;&gt;"",IF(OR(AND(G318="154",'154 - CPSX'!$L$7="..."),AND(G318="632",'632 - CPSX'!$K$7="..."),AND(G318="641",'641 - CPSX'!$K$7="..."),AND(G318="642",'642 - CPSX'!$M$7="..."),AND(G318="242",'242 - CPSX'!$L$7="...")),"...",MONTH(B318)),"")</f>
        <v>3</v>
      </c>
      <c r="B318" s="10">
        <v>42072</v>
      </c>
      <c r="C318" s="11" t="s">
        <v>77</v>
      </c>
      <c r="D318" s="10">
        <v>42072</v>
      </c>
      <c r="E318" s="8" t="s">
        <v>211</v>
      </c>
      <c r="F318" s="5">
        <v>180000000</v>
      </c>
      <c r="G318" s="15" t="s">
        <v>34</v>
      </c>
      <c r="H318" s="7" t="s">
        <v>53</v>
      </c>
      <c r="I318" s="5" t="str">
        <f>IF(AND(G318="154",'154 - CPSX'!$L$7=TH!A318),"154",IF(AND(G318="632",'632 - CPSX'!$K$7=TH!A318),"632",IF(AND(G318="641",'641 - CPSX'!$K$7=TH!A318),"641",IF(AND(G318="642",'642 - CPSX'!$M$7=TH!A318),"642",IF(AND(G318="242",'242 - CPSX'!$L$7=TH!A318),"242","")))))</f>
        <v/>
      </c>
    </row>
    <row r="319" spans="1:9">
      <c r="A319" s="6">
        <f>IF(B319&lt;&gt;"",IF(OR(AND(G319="154",'154 - CPSX'!$L$7="..."),AND(G319="632",'632 - CPSX'!$K$7="..."),AND(G319="641",'641 - CPSX'!$K$7="..."),AND(G319="642",'642 - CPSX'!$M$7="..."),AND(G319="242",'242 - CPSX'!$L$7="...")),"...",MONTH(B319)),"")</f>
        <v>3</v>
      </c>
      <c r="B319" s="10">
        <v>42078</v>
      </c>
      <c r="C319" s="11" t="s">
        <v>78</v>
      </c>
      <c r="D319" s="10">
        <v>42078</v>
      </c>
      <c r="E319" s="8" t="s">
        <v>210</v>
      </c>
      <c r="F319" s="5">
        <v>440020000</v>
      </c>
      <c r="G319" s="15" t="s">
        <v>34</v>
      </c>
      <c r="H319" s="7" t="s">
        <v>53</v>
      </c>
      <c r="I319" s="5" t="str">
        <f>IF(AND(G319="154",'154 - CPSX'!$L$7=TH!A319),"154",IF(AND(G319="632",'632 - CPSX'!$K$7=TH!A319),"632",IF(AND(G319="641",'641 - CPSX'!$K$7=TH!A319),"641",IF(AND(G319="642",'642 - CPSX'!$M$7=TH!A319),"642",IF(AND(G319="242",'242 - CPSX'!$L$7=TH!A319),"242","")))))</f>
        <v/>
      </c>
    </row>
    <row r="320" spans="1:9">
      <c r="A320" s="6">
        <f>IF(B320&lt;&gt;"",IF(OR(AND(G320="154",'154 - CPSX'!$L$7="..."),AND(G320="632",'632 - CPSX'!$K$7="..."),AND(G320="641",'641 - CPSX'!$K$7="..."),AND(G320="642",'642 - CPSX'!$M$7="..."),AND(G320="242",'242 - CPSX'!$L$7="...")),"...",MONTH(B320)),"")</f>
        <v>3</v>
      </c>
      <c r="B320" s="10">
        <v>42080</v>
      </c>
      <c r="C320" s="11" t="s">
        <v>79</v>
      </c>
      <c r="D320" s="10">
        <v>42080</v>
      </c>
      <c r="E320" s="8" t="s">
        <v>18</v>
      </c>
      <c r="F320" s="5">
        <v>427130500</v>
      </c>
      <c r="G320" s="15" t="s">
        <v>34</v>
      </c>
      <c r="H320" s="7" t="s">
        <v>53</v>
      </c>
      <c r="I320" s="5" t="str">
        <f>IF(AND(G320="154",'154 - CPSX'!$L$7=TH!A320),"154",IF(AND(G320="632",'632 - CPSX'!$K$7=TH!A320),"632",IF(AND(G320="641",'641 - CPSX'!$K$7=TH!A320),"641",IF(AND(G320="642",'642 - CPSX'!$M$7=TH!A320),"642",IF(AND(G320="242",'242 - CPSX'!$L$7=TH!A320),"242","")))))</f>
        <v/>
      </c>
    </row>
    <row r="321" spans="1:9">
      <c r="A321" s="6">
        <f>IF(B321&lt;&gt;"",IF(OR(AND(G321="154",'154 - CPSX'!$L$7="..."),AND(G321="632",'632 - CPSX'!$K$7="..."),AND(G321="641",'641 - CPSX'!$K$7="..."),AND(G321="642",'642 - CPSX'!$M$7="..."),AND(G321="242",'242 - CPSX'!$L$7="...")),"...",MONTH(B321)),"")</f>
        <v>3</v>
      </c>
      <c r="B321" s="10">
        <v>42081</v>
      </c>
      <c r="C321" s="11" t="s">
        <v>80</v>
      </c>
      <c r="D321" s="10">
        <v>42081</v>
      </c>
      <c r="E321" s="8" t="s">
        <v>31</v>
      </c>
      <c r="F321" s="5">
        <v>461550500</v>
      </c>
      <c r="G321" s="15" t="s">
        <v>34</v>
      </c>
      <c r="H321" s="7" t="s">
        <v>53</v>
      </c>
      <c r="I321" s="5" t="str">
        <f>IF(AND(G321="154",'154 - CPSX'!$L$7=TH!A321),"154",IF(AND(G321="632",'632 - CPSX'!$K$7=TH!A321),"632",IF(AND(G321="641",'641 - CPSX'!$K$7=TH!A321),"641",IF(AND(G321="642",'642 - CPSX'!$M$7=TH!A321),"642",IF(AND(G321="242",'242 - CPSX'!$L$7=TH!A321),"242","")))))</f>
        <v/>
      </c>
    </row>
    <row r="322" spans="1:9">
      <c r="A322" s="6">
        <f>IF(B322&lt;&gt;"",IF(OR(AND(G322="154",'154 - CPSX'!$L$7="..."),AND(G322="632",'632 - CPSX'!$K$7="..."),AND(G322="641",'641 - CPSX'!$K$7="..."),AND(G322="642",'642 - CPSX'!$M$7="..."),AND(G322="242",'242 - CPSX'!$L$7="...")),"...",MONTH(B322)),"")</f>
        <v>3</v>
      </c>
      <c r="B322" s="10">
        <v>42084</v>
      </c>
      <c r="C322" s="11" t="s">
        <v>81</v>
      </c>
      <c r="D322" s="10">
        <v>42084</v>
      </c>
      <c r="E322" s="8" t="s">
        <v>18</v>
      </c>
      <c r="F322" s="5">
        <v>457515500</v>
      </c>
      <c r="G322" s="15" t="s">
        <v>34</v>
      </c>
      <c r="H322" s="7" t="s">
        <v>53</v>
      </c>
      <c r="I322" s="5" t="str">
        <f>IF(AND(G322="154",'154 - CPSX'!$L$7=TH!A322),"154",IF(AND(G322="632",'632 - CPSX'!$K$7=TH!A322),"632",IF(AND(G322="641",'641 - CPSX'!$K$7=TH!A322),"641",IF(AND(G322="642",'642 - CPSX'!$M$7=TH!A322),"642",IF(AND(G322="242",'242 - CPSX'!$L$7=TH!A322),"242","")))))</f>
        <v/>
      </c>
    </row>
    <row r="323" spans="1:9">
      <c r="A323" s="6">
        <f>IF(B323&lt;&gt;"",IF(OR(AND(G323="154",'154 - CPSX'!$L$7="..."),AND(G323="632",'632 - CPSX'!$K$7="..."),AND(G323="641",'641 - CPSX'!$K$7="..."),AND(G323="642",'642 - CPSX'!$M$7="..."),AND(G323="242",'242 - CPSX'!$L$7="...")),"...",MONTH(B323)),"")</f>
        <v>3</v>
      </c>
      <c r="B323" s="10">
        <v>42064</v>
      </c>
      <c r="C323" s="11" t="s">
        <v>87</v>
      </c>
      <c r="D323" s="10">
        <v>42064</v>
      </c>
      <c r="E323" s="8" t="s">
        <v>15</v>
      </c>
      <c r="F323" s="5">
        <v>6200000</v>
      </c>
      <c r="G323" s="15" t="s">
        <v>34</v>
      </c>
      <c r="H323" s="7" t="s">
        <v>51</v>
      </c>
      <c r="I323" s="5" t="str">
        <f>IF(AND(G323="154",'154 - CPSX'!$L$7=TH!A323),"154",IF(AND(G323="632",'632 - CPSX'!$K$7=TH!A323),"632",IF(AND(G323="641",'641 - CPSX'!$K$7=TH!A323),"641",IF(AND(G323="642",'642 - CPSX'!$M$7=TH!A323),"642",IF(AND(G323="242",'242 - CPSX'!$L$7=TH!A323),"242","")))))</f>
        <v/>
      </c>
    </row>
    <row r="324" spans="1:9">
      <c r="A324" s="6">
        <f>IF(B324&lt;&gt;"",IF(OR(AND(G324="154",'154 - CPSX'!$L$7="..."),AND(G324="632",'632 - CPSX'!$K$7="..."),AND(G324="641",'641 - CPSX'!$K$7="..."),AND(G324="642",'642 - CPSX'!$M$7="..."),AND(G324="242",'242 - CPSX'!$L$7="...")),"...",MONTH(B324)),"")</f>
        <v>3</v>
      </c>
      <c r="B324" s="10">
        <v>42064</v>
      </c>
      <c r="C324" s="11" t="s">
        <v>87</v>
      </c>
      <c r="D324" s="10">
        <v>42064</v>
      </c>
      <c r="E324" s="8" t="s">
        <v>22</v>
      </c>
      <c r="F324" s="5">
        <v>11685300</v>
      </c>
      <c r="G324" s="15" t="s">
        <v>34</v>
      </c>
      <c r="H324" s="7" t="s">
        <v>51</v>
      </c>
      <c r="I324" s="5" t="str">
        <f>IF(AND(G324="154",'154 - CPSX'!$L$7=TH!A324),"154",IF(AND(G324="632",'632 - CPSX'!$K$7=TH!A324),"632",IF(AND(G324="641",'641 - CPSX'!$K$7=TH!A324),"641",IF(AND(G324="642",'642 - CPSX'!$M$7=TH!A324),"642",IF(AND(G324="242",'242 - CPSX'!$L$7=TH!A324),"242","")))))</f>
        <v/>
      </c>
    </row>
    <row r="325" spans="1:9">
      <c r="A325" s="6">
        <f>IF(B325&lt;&gt;"",IF(OR(AND(G325="154",'154 - CPSX'!$L$7="..."),AND(G325="632",'632 - CPSX'!$K$7="..."),AND(G325="641",'641 - CPSX'!$K$7="..."),AND(G325="642",'642 - CPSX'!$M$7="..."),AND(G325="242",'242 - CPSX'!$L$7="...")),"...",MONTH(B325)),"")</f>
        <v>3</v>
      </c>
      <c r="B325" s="10">
        <v>42064</v>
      </c>
      <c r="C325" s="11" t="s">
        <v>87</v>
      </c>
      <c r="D325" s="10">
        <v>42064</v>
      </c>
      <c r="E325" s="8" t="s">
        <v>16</v>
      </c>
      <c r="F325" s="5">
        <v>1750000</v>
      </c>
      <c r="G325" s="15" t="s">
        <v>34</v>
      </c>
      <c r="H325" s="7" t="s">
        <v>51</v>
      </c>
      <c r="I325" s="5" t="str">
        <f>IF(AND(G325="154",'154 - CPSX'!$L$7=TH!A325),"154",IF(AND(G325="632",'632 - CPSX'!$K$7=TH!A325),"632",IF(AND(G325="641",'641 - CPSX'!$K$7=TH!A325),"641",IF(AND(G325="642",'642 - CPSX'!$M$7=TH!A325),"642",IF(AND(G325="242",'242 - CPSX'!$L$7=TH!A325),"242","")))))</f>
        <v/>
      </c>
    </row>
    <row r="326" spans="1:9">
      <c r="A326" s="6">
        <f>IF(B326&lt;&gt;"",IF(OR(AND(G326="154",'154 - CPSX'!$L$7="..."),AND(G326="632",'632 - CPSX'!$K$7="..."),AND(G326="641",'641 - CPSX'!$K$7="..."),AND(G326="642",'642 - CPSX'!$M$7="..."),AND(G326="242",'242 - CPSX'!$L$7="...")),"...",MONTH(B326)),"")</f>
        <v>3</v>
      </c>
      <c r="B326" s="10">
        <v>42064</v>
      </c>
      <c r="C326" s="11" t="s">
        <v>87</v>
      </c>
      <c r="D326" s="10">
        <v>42064</v>
      </c>
      <c r="E326" s="8" t="s">
        <v>30</v>
      </c>
      <c r="F326" s="5">
        <v>3542424</v>
      </c>
      <c r="G326" s="15" t="s">
        <v>34</v>
      </c>
      <c r="H326" s="7" t="s">
        <v>51</v>
      </c>
      <c r="I326" s="5" t="str">
        <f>IF(AND(G326="154",'154 - CPSX'!$L$7=TH!A326),"154",IF(AND(G326="632",'632 - CPSX'!$K$7=TH!A326),"632",IF(AND(G326="641",'641 - CPSX'!$K$7=TH!A326),"641",IF(AND(G326="642",'642 - CPSX'!$M$7=TH!A326),"642",IF(AND(G326="242",'242 - CPSX'!$L$7=TH!A326),"242","")))))</f>
        <v/>
      </c>
    </row>
    <row r="327" spans="1:9">
      <c r="A327" s="6">
        <f>IF(B327&lt;&gt;"",IF(OR(AND(G327="154",'154 - CPSX'!$L$7="..."),AND(G327="632",'632 - CPSX'!$K$7="..."),AND(G327="641",'641 - CPSX'!$K$7="..."),AND(G327="642",'642 - CPSX'!$M$7="..."),AND(G327="242",'242 - CPSX'!$L$7="...")),"...",MONTH(B327)),"")</f>
        <v>3</v>
      </c>
      <c r="B327" s="10">
        <v>42065</v>
      </c>
      <c r="C327" s="11" t="s">
        <v>88</v>
      </c>
      <c r="D327" s="10">
        <v>42065</v>
      </c>
      <c r="E327" s="8" t="s">
        <v>17</v>
      </c>
      <c r="F327" s="5">
        <v>875000</v>
      </c>
      <c r="G327" s="15" t="s">
        <v>34</v>
      </c>
      <c r="H327" s="7" t="s">
        <v>51</v>
      </c>
      <c r="I327" s="5" t="str">
        <f>IF(AND(G327="154",'154 - CPSX'!$L$7=TH!A327),"154",IF(AND(G327="632",'632 - CPSX'!$K$7=TH!A327),"632",IF(AND(G327="641",'641 - CPSX'!$K$7=TH!A327),"641",IF(AND(G327="642",'642 - CPSX'!$M$7=TH!A327),"642",IF(AND(G327="242",'242 - CPSX'!$L$7=TH!A327),"242","")))))</f>
        <v/>
      </c>
    </row>
    <row r="328" spans="1:9">
      <c r="A328" s="6">
        <f>IF(B328&lt;&gt;"",IF(OR(AND(G328="154",'154 - CPSX'!$L$7="..."),AND(G328="632",'632 - CPSX'!$K$7="..."),AND(G328="641",'641 - CPSX'!$K$7="..."),AND(G328="642",'642 - CPSX'!$M$7="..."),AND(G328="242",'242 - CPSX'!$L$7="...")),"...",MONTH(B328)),"")</f>
        <v>3</v>
      </c>
      <c r="B328" s="10">
        <v>42065</v>
      </c>
      <c r="C328" s="11" t="s">
        <v>88</v>
      </c>
      <c r="D328" s="10">
        <v>42065</v>
      </c>
      <c r="E328" s="8" t="s">
        <v>40</v>
      </c>
      <c r="F328" s="5">
        <v>1350000</v>
      </c>
      <c r="G328" s="15" t="s">
        <v>34</v>
      </c>
      <c r="H328" s="7" t="s">
        <v>51</v>
      </c>
      <c r="I328" s="5" t="str">
        <f>IF(AND(G328="154",'154 - CPSX'!$L$7=TH!A328),"154",IF(AND(G328="632",'632 - CPSX'!$K$7=TH!A328),"632",IF(AND(G328="641",'641 - CPSX'!$K$7=TH!A328),"641",IF(AND(G328="642",'642 - CPSX'!$M$7=TH!A328),"642",IF(AND(G328="242",'242 - CPSX'!$L$7=TH!A328),"242","")))))</f>
        <v/>
      </c>
    </row>
    <row r="329" spans="1:9">
      <c r="A329" s="6">
        <f>IF(B329&lt;&gt;"",IF(OR(AND(G329="154",'154 - CPSX'!$L$7="..."),AND(G329="632",'632 - CPSX'!$K$7="..."),AND(G329="641",'641 - CPSX'!$K$7="..."),AND(G329="642",'642 - CPSX'!$M$7="..."),AND(G329="242",'242 - CPSX'!$L$7="...")),"...",MONTH(B329)),"")</f>
        <v>3</v>
      </c>
      <c r="B329" s="10">
        <v>42065</v>
      </c>
      <c r="C329" s="11" t="s">
        <v>88</v>
      </c>
      <c r="D329" s="10">
        <v>42065</v>
      </c>
      <c r="E329" s="8" t="s">
        <v>41</v>
      </c>
      <c r="F329" s="5">
        <v>825000</v>
      </c>
      <c r="G329" s="15" t="s">
        <v>34</v>
      </c>
      <c r="H329" s="7" t="s">
        <v>51</v>
      </c>
      <c r="I329" s="5" t="str">
        <f>IF(AND(G329="154",'154 - CPSX'!$L$7=TH!A329),"154",IF(AND(G329="632",'632 - CPSX'!$K$7=TH!A329),"632",IF(AND(G329="641",'641 - CPSX'!$K$7=TH!A329),"641",IF(AND(G329="642",'642 - CPSX'!$M$7=TH!A329),"642",IF(AND(G329="242",'242 - CPSX'!$L$7=TH!A329),"242","")))))</f>
        <v/>
      </c>
    </row>
    <row r="330" spans="1:9">
      <c r="A330" s="6">
        <f>IF(B330&lt;&gt;"",IF(OR(AND(G330="154",'154 - CPSX'!$L$7="..."),AND(G330="632",'632 - CPSX'!$K$7="..."),AND(G330="641",'641 - CPSX'!$K$7="..."),AND(G330="642",'642 - CPSX'!$M$7="..."),AND(G330="242",'242 - CPSX'!$L$7="...")),"...",MONTH(B330)),"")</f>
        <v>3</v>
      </c>
      <c r="B330" s="10">
        <v>42065</v>
      </c>
      <c r="C330" s="11" t="s">
        <v>88</v>
      </c>
      <c r="D330" s="10">
        <v>42065</v>
      </c>
      <c r="E330" s="8" t="s">
        <v>42</v>
      </c>
      <c r="F330" s="5">
        <v>4232672</v>
      </c>
      <c r="G330" s="15" t="s">
        <v>34</v>
      </c>
      <c r="H330" s="7" t="s">
        <v>51</v>
      </c>
      <c r="I330" s="5" t="str">
        <f>IF(AND(G330="154",'154 - CPSX'!$L$7=TH!A330),"154",IF(AND(G330="632",'632 - CPSX'!$K$7=TH!A330),"632",IF(AND(G330="641",'641 - CPSX'!$K$7=TH!A330),"641",IF(AND(G330="642",'642 - CPSX'!$M$7=TH!A330),"642",IF(AND(G330="242",'242 - CPSX'!$L$7=TH!A330),"242","")))))</f>
        <v/>
      </c>
    </row>
    <row r="331" spans="1:9">
      <c r="A331" s="6">
        <f>IF(B331&lt;&gt;"",IF(OR(AND(G331="154",'154 - CPSX'!$L$7="..."),AND(G331="632",'632 - CPSX'!$K$7="..."),AND(G331="641",'641 - CPSX'!$K$7="..."),AND(G331="642",'642 - CPSX'!$M$7="..."),AND(G331="242",'242 - CPSX'!$L$7="...")),"...",MONTH(B331)),"")</f>
        <v>3</v>
      </c>
      <c r="B331" s="10">
        <v>42073</v>
      </c>
      <c r="C331" s="11" t="s">
        <v>89</v>
      </c>
      <c r="D331" s="10">
        <v>42073</v>
      </c>
      <c r="E331" s="8" t="s">
        <v>14</v>
      </c>
      <c r="F331" s="5">
        <v>739500</v>
      </c>
      <c r="G331" s="15" t="s">
        <v>34</v>
      </c>
      <c r="H331" s="7" t="s">
        <v>51</v>
      </c>
      <c r="I331" s="5" t="str">
        <f>IF(AND(G331="154",'154 - CPSX'!$L$7=TH!A331),"154",IF(AND(G331="632",'632 - CPSX'!$K$7=TH!A331),"632",IF(AND(G331="641",'641 - CPSX'!$K$7=TH!A331),"641",IF(AND(G331="642",'642 - CPSX'!$M$7=TH!A331),"642",IF(AND(G331="242",'242 - CPSX'!$L$7=TH!A331),"242","")))))</f>
        <v/>
      </c>
    </row>
    <row r="332" spans="1:9">
      <c r="A332" s="6">
        <f>IF(B332&lt;&gt;"",IF(OR(AND(G332="154",'154 - CPSX'!$L$7="..."),AND(G332="632",'632 - CPSX'!$K$7="..."),AND(G332="641",'641 - CPSX'!$K$7="..."),AND(G332="642",'642 - CPSX'!$M$7="..."),AND(G332="242",'242 - CPSX'!$L$7="...")),"...",MONTH(B332)),"")</f>
        <v>3</v>
      </c>
      <c r="B332" s="10">
        <v>42073</v>
      </c>
      <c r="C332" s="11" t="s">
        <v>89</v>
      </c>
      <c r="D332" s="10">
        <v>42073</v>
      </c>
      <c r="E332" s="8" t="s">
        <v>26</v>
      </c>
      <c r="F332" s="5">
        <v>3256180</v>
      </c>
      <c r="G332" s="15" t="s">
        <v>34</v>
      </c>
      <c r="H332" s="7" t="s">
        <v>51</v>
      </c>
      <c r="I332" s="5" t="str">
        <f>IF(AND(G332="154",'154 - CPSX'!$L$7=TH!A332),"154",IF(AND(G332="632",'632 - CPSX'!$K$7=TH!A332),"632",IF(AND(G332="641",'641 - CPSX'!$K$7=TH!A332),"641",IF(AND(G332="642",'642 - CPSX'!$M$7=TH!A332),"642",IF(AND(G332="242",'242 - CPSX'!$L$7=TH!A332),"242","")))))</f>
        <v/>
      </c>
    </row>
    <row r="333" spans="1:9">
      <c r="A333" s="6">
        <f>IF(B333&lt;&gt;"",IF(OR(AND(G333="154",'154 - CPSX'!$L$7="..."),AND(G333="632",'632 - CPSX'!$K$7="..."),AND(G333="641",'641 - CPSX'!$K$7="..."),AND(G333="642",'642 - CPSX'!$M$7="..."),AND(G333="242",'242 - CPSX'!$L$7="...")),"...",MONTH(B333)),"")</f>
        <v>3</v>
      </c>
      <c r="B333" s="10">
        <v>42073</v>
      </c>
      <c r="C333" s="11" t="s">
        <v>89</v>
      </c>
      <c r="D333" s="10">
        <v>42073</v>
      </c>
      <c r="E333" s="8" t="s">
        <v>24</v>
      </c>
      <c r="F333" s="5">
        <v>193830</v>
      </c>
      <c r="G333" s="15" t="s">
        <v>34</v>
      </c>
      <c r="H333" s="7" t="s">
        <v>51</v>
      </c>
      <c r="I333" s="5" t="str">
        <f>IF(AND(G333="154",'154 - CPSX'!$L$7=TH!A333),"154",IF(AND(G333="632",'632 - CPSX'!$K$7=TH!A333),"632",IF(AND(G333="641",'641 - CPSX'!$K$7=TH!A333),"641",IF(AND(G333="642",'642 - CPSX'!$M$7=TH!A333),"642",IF(AND(G333="242",'242 - CPSX'!$L$7=TH!A333),"242","")))))</f>
        <v/>
      </c>
    </row>
    <row r="334" spans="1:9">
      <c r="A334" s="6">
        <f>IF(B334&lt;&gt;"",IF(OR(AND(G334="154",'154 - CPSX'!$L$7="..."),AND(G334="632",'632 - CPSX'!$K$7="..."),AND(G334="641",'641 - CPSX'!$K$7="..."),AND(G334="642",'642 - CPSX'!$M$7="..."),AND(G334="242",'242 - CPSX'!$L$7="...")),"...",MONTH(B334)),"")</f>
        <v>3</v>
      </c>
      <c r="B334" s="10">
        <v>42073</v>
      </c>
      <c r="C334" s="11" t="s">
        <v>89</v>
      </c>
      <c r="D334" s="10">
        <v>42073</v>
      </c>
      <c r="E334" s="8" t="s">
        <v>39</v>
      </c>
      <c r="F334" s="5">
        <v>2250000</v>
      </c>
      <c r="G334" s="15" t="s">
        <v>34</v>
      </c>
      <c r="H334" s="7" t="s">
        <v>51</v>
      </c>
      <c r="I334" s="5" t="str">
        <f>IF(AND(G334="154",'154 - CPSX'!$L$7=TH!A334),"154",IF(AND(G334="632",'632 - CPSX'!$K$7=TH!A334),"632",IF(AND(G334="641",'641 - CPSX'!$K$7=TH!A334),"641",IF(AND(G334="642",'642 - CPSX'!$M$7=TH!A334),"642",IF(AND(G334="242",'242 - CPSX'!$L$7=TH!A334),"242","")))))</f>
        <v/>
      </c>
    </row>
    <row r="335" spans="1:9">
      <c r="A335" s="6">
        <f>IF(B335&lt;&gt;"",IF(OR(AND(G335="154",'154 - CPSX'!$L$7="..."),AND(G335="632",'632 - CPSX'!$K$7="..."),AND(G335="641",'641 - CPSX'!$K$7="..."),AND(G335="642",'642 - CPSX'!$M$7="..."),AND(G335="242",'242 - CPSX'!$L$7="...")),"...",MONTH(B335)),"")</f>
        <v>3</v>
      </c>
      <c r="B335" s="10">
        <v>42078</v>
      </c>
      <c r="C335" s="11" t="s">
        <v>90</v>
      </c>
      <c r="D335" s="10">
        <v>42078</v>
      </c>
      <c r="E335" s="8" t="s">
        <v>29</v>
      </c>
      <c r="F335" s="5">
        <v>6817500</v>
      </c>
      <c r="G335" s="15" t="s">
        <v>34</v>
      </c>
      <c r="H335" s="7" t="s">
        <v>51</v>
      </c>
      <c r="I335" s="5" t="str">
        <f>IF(AND(G335="154",'154 - CPSX'!$L$7=TH!A335),"154",IF(AND(G335="632",'632 - CPSX'!$K$7=TH!A335),"632",IF(AND(G335="641",'641 - CPSX'!$K$7=TH!A335),"641",IF(AND(G335="642",'642 - CPSX'!$M$7=TH!A335),"642",IF(AND(G335="242",'242 - CPSX'!$L$7=TH!A335),"242","")))))</f>
        <v/>
      </c>
    </row>
    <row r="336" spans="1:9">
      <c r="A336" s="6">
        <f>IF(B336&lt;&gt;"",IF(OR(AND(G336="154",'154 - CPSX'!$L$7="..."),AND(G336="632",'632 - CPSX'!$K$7="..."),AND(G336="641",'641 - CPSX'!$K$7="..."),AND(G336="642",'642 - CPSX'!$M$7="..."),AND(G336="242",'242 - CPSX'!$L$7="...")),"...",MONTH(B336)),"")</f>
        <v>3</v>
      </c>
      <c r="B336" s="10">
        <v>42078</v>
      </c>
      <c r="C336" s="11" t="s">
        <v>90</v>
      </c>
      <c r="D336" s="10">
        <v>42078</v>
      </c>
      <c r="E336" s="8" t="s">
        <v>38</v>
      </c>
      <c r="F336" s="5">
        <v>20700000</v>
      </c>
      <c r="G336" s="15" t="s">
        <v>34</v>
      </c>
      <c r="H336" s="7" t="s">
        <v>51</v>
      </c>
      <c r="I336" s="5" t="str">
        <f>IF(AND(G336="154",'154 - CPSX'!$L$7=TH!A336),"154",IF(AND(G336="632",'632 - CPSX'!$K$7=TH!A336),"632",IF(AND(G336="641",'641 - CPSX'!$K$7=TH!A336),"641",IF(AND(G336="642",'642 - CPSX'!$M$7=TH!A336),"642",IF(AND(G336="242",'242 - CPSX'!$L$7=TH!A336),"242","")))))</f>
        <v/>
      </c>
    </row>
    <row r="337" spans="1:9">
      <c r="A337" s="6">
        <f>IF(B337&lt;&gt;"",IF(OR(AND(G337="154",'154 - CPSX'!$L$7="..."),AND(G337="632",'632 - CPSX'!$K$7="..."),AND(G337="641",'641 - CPSX'!$K$7="..."),AND(G337="642",'642 - CPSX'!$M$7="..."),AND(G337="242",'242 - CPSX'!$L$7="...")),"...",MONTH(B337)),"")</f>
        <v>3</v>
      </c>
      <c r="B337" s="10">
        <v>42082</v>
      </c>
      <c r="C337" s="11" t="s">
        <v>90</v>
      </c>
      <c r="D337" s="10">
        <v>42082</v>
      </c>
      <c r="E337" s="8" t="s">
        <v>20</v>
      </c>
      <c r="F337" s="5">
        <v>3750000</v>
      </c>
      <c r="G337" s="15" t="s">
        <v>34</v>
      </c>
      <c r="H337" s="7" t="s">
        <v>51</v>
      </c>
      <c r="I337" s="5" t="str">
        <f>IF(AND(G337="154",'154 - CPSX'!$L$7=TH!A337),"154",IF(AND(G337="632",'632 - CPSX'!$K$7=TH!A337),"632",IF(AND(G337="641",'641 - CPSX'!$K$7=TH!A337),"641",IF(AND(G337="642",'642 - CPSX'!$M$7=TH!A337),"642",IF(AND(G337="242",'242 - CPSX'!$L$7=TH!A337),"242","")))))</f>
        <v/>
      </c>
    </row>
    <row r="338" spans="1:9">
      <c r="A338" s="6">
        <f>IF(B338&lt;&gt;"",IF(OR(AND(G338="154",'154 - CPSX'!$L$7="..."),AND(G338="632",'632 - CPSX'!$K$7="..."),AND(G338="641",'641 - CPSX'!$K$7="..."),AND(G338="642",'642 - CPSX'!$M$7="..."),AND(G338="242",'242 - CPSX'!$L$7="...")),"...",MONTH(B338)),"")</f>
        <v>3</v>
      </c>
      <c r="B338" s="10">
        <v>42078</v>
      </c>
      <c r="C338" s="11" t="s">
        <v>90</v>
      </c>
      <c r="D338" s="10">
        <v>42078</v>
      </c>
      <c r="E338" s="8" t="s">
        <v>37</v>
      </c>
      <c r="F338" s="5">
        <v>1898750</v>
      </c>
      <c r="G338" s="15" t="s">
        <v>34</v>
      </c>
      <c r="H338" s="7" t="s">
        <v>51</v>
      </c>
      <c r="I338" s="5" t="str">
        <f>IF(AND(G338="154",'154 - CPSX'!$L$7=TH!A338),"154",IF(AND(G338="632",'632 - CPSX'!$K$7=TH!A338),"632",IF(AND(G338="641",'641 - CPSX'!$K$7=TH!A338),"641",IF(AND(G338="642",'642 - CPSX'!$M$7=TH!A338),"642",IF(AND(G338="242",'242 - CPSX'!$L$7=TH!A338),"242","")))))</f>
        <v/>
      </c>
    </row>
    <row r="339" spans="1:9">
      <c r="A339" s="6">
        <f>IF(B339&lt;&gt;"",IF(OR(AND(G339="154",'154 - CPSX'!$L$7="..."),AND(G339="632",'632 - CPSX'!$K$7="..."),AND(G339="641",'641 - CPSX'!$K$7="..."),AND(G339="642",'642 - CPSX'!$M$7="..."),AND(G339="242",'242 - CPSX'!$L$7="...")),"...",MONTH(B339)),"")</f>
        <v>3</v>
      </c>
      <c r="B339" s="10">
        <v>42078</v>
      </c>
      <c r="C339" s="11" t="s">
        <v>91</v>
      </c>
      <c r="D339" s="10">
        <v>42078</v>
      </c>
      <c r="E339" s="8" t="s">
        <v>37</v>
      </c>
      <c r="F339" s="5">
        <v>15580000</v>
      </c>
      <c r="G339" s="15" t="s">
        <v>34</v>
      </c>
      <c r="H339" s="7" t="s">
        <v>51</v>
      </c>
      <c r="I339" s="5" t="str">
        <f>IF(AND(G339="154",'154 - CPSX'!$L$7=TH!A339),"154",IF(AND(G339="632",'632 - CPSX'!$K$7=TH!A339),"632",IF(AND(G339="641",'641 - CPSX'!$K$7=TH!A339),"641",IF(AND(G339="642",'642 - CPSX'!$M$7=TH!A339),"642",IF(AND(G339="242",'242 - CPSX'!$L$7=TH!A339),"242","")))))</f>
        <v/>
      </c>
    </row>
    <row r="340" spans="1:9">
      <c r="A340" s="6">
        <f>IF(B340&lt;&gt;"",IF(OR(AND(G340="154",'154 - CPSX'!$L$7="..."),AND(G340="632",'632 - CPSX'!$K$7="..."),AND(G340="641",'641 - CPSX'!$K$7="..."),AND(G340="642",'642 - CPSX'!$M$7="..."),AND(G340="242",'242 - CPSX'!$L$7="...")),"...",MONTH(B340)),"")</f>
        <v>3</v>
      </c>
      <c r="B340" s="10">
        <v>42082</v>
      </c>
      <c r="C340" s="11" t="s">
        <v>91</v>
      </c>
      <c r="D340" s="10">
        <v>42082</v>
      </c>
      <c r="E340" s="8" t="s">
        <v>47</v>
      </c>
      <c r="F340" s="5">
        <v>18340000</v>
      </c>
      <c r="G340" s="15" t="s">
        <v>34</v>
      </c>
      <c r="H340" s="7" t="s">
        <v>51</v>
      </c>
      <c r="I340" s="5" t="str">
        <f>IF(AND(G340="154",'154 - CPSX'!$L$7=TH!A340),"154",IF(AND(G340="632",'632 - CPSX'!$K$7=TH!A340),"632",IF(AND(G340="641",'641 - CPSX'!$K$7=TH!A340),"641",IF(AND(G340="642",'642 - CPSX'!$M$7=TH!A340),"642",IF(AND(G340="242",'242 - CPSX'!$L$7=TH!A340),"242","")))))</f>
        <v/>
      </c>
    </row>
    <row r="341" spans="1:9">
      <c r="A341" s="6">
        <f>IF(B341&lt;&gt;"",IF(OR(AND(G341="154",'154 - CPSX'!$L$7="..."),AND(G341="632",'632 - CPSX'!$K$7="..."),AND(G341="641",'641 - CPSX'!$K$7="..."),AND(G341="642",'642 - CPSX'!$M$7="..."),AND(G341="242",'242 - CPSX'!$L$7="...")),"...",MONTH(B341)),"")</f>
        <v>3</v>
      </c>
      <c r="B341" s="10">
        <v>42078</v>
      </c>
      <c r="C341" s="11" t="s">
        <v>91</v>
      </c>
      <c r="D341" s="10">
        <v>42078</v>
      </c>
      <c r="E341" s="8" t="s">
        <v>37</v>
      </c>
      <c r="F341" s="5">
        <v>34390000</v>
      </c>
      <c r="G341" s="15" t="s">
        <v>34</v>
      </c>
      <c r="H341" s="7" t="s">
        <v>51</v>
      </c>
      <c r="I341" s="5" t="str">
        <f>IF(AND(G341="154",'154 - CPSX'!$L$7=TH!A341),"154",IF(AND(G341="632",'632 - CPSX'!$K$7=TH!A341),"632",IF(AND(G341="641",'641 - CPSX'!$K$7=TH!A341),"641",IF(AND(G341="642",'642 - CPSX'!$M$7=TH!A341),"642",IF(AND(G341="242",'242 - CPSX'!$L$7=TH!A341),"242","")))))</f>
        <v/>
      </c>
    </row>
    <row r="342" spans="1:9">
      <c r="A342" s="6">
        <f>IF(B342&lt;&gt;"",IF(OR(AND(G342="154",'154 - CPSX'!$L$7="..."),AND(G342="632",'632 - CPSX'!$K$7="..."),AND(G342="641",'641 - CPSX'!$K$7="..."),AND(G342="642",'642 - CPSX'!$M$7="..."),AND(G342="242",'242 - CPSX'!$L$7="...")),"...",MONTH(B342)),"")</f>
        <v>3</v>
      </c>
      <c r="B342" s="10">
        <v>42082</v>
      </c>
      <c r="C342" s="11" t="s">
        <v>208</v>
      </c>
      <c r="D342" s="10">
        <v>42082</v>
      </c>
      <c r="E342" s="8" t="s">
        <v>20</v>
      </c>
      <c r="F342" s="5">
        <v>2750000</v>
      </c>
      <c r="G342" s="15" t="s">
        <v>34</v>
      </c>
      <c r="H342" s="7" t="s">
        <v>51</v>
      </c>
      <c r="I342" s="5" t="str">
        <f>IF(AND(G342="154",'154 - CPSX'!$L$7=TH!A342),"154",IF(AND(G342="632",'632 - CPSX'!$K$7=TH!A342),"632",IF(AND(G342="641",'641 - CPSX'!$K$7=TH!A342),"641",IF(AND(G342="642",'642 - CPSX'!$M$7=TH!A342),"642",IF(AND(G342="242",'242 - CPSX'!$L$7=TH!A342),"242","")))))</f>
        <v/>
      </c>
    </row>
    <row r="343" spans="1:9">
      <c r="A343" s="6">
        <f>IF(B343&lt;&gt;"",IF(OR(AND(G343="154",'154 - CPSX'!$L$7="..."),AND(G343="632",'632 - CPSX'!$K$7="..."),AND(G343="641",'641 - CPSX'!$K$7="..."),AND(G343="642",'642 - CPSX'!$M$7="..."),AND(G343="242",'242 - CPSX'!$L$7="...")),"...",MONTH(B343)),"")</f>
        <v>3</v>
      </c>
      <c r="B343" s="10">
        <v>42078</v>
      </c>
      <c r="C343" s="11" t="s">
        <v>208</v>
      </c>
      <c r="D343" s="10">
        <v>42078</v>
      </c>
      <c r="E343" s="8" t="s">
        <v>45</v>
      </c>
      <c r="F343" s="5">
        <v>17400000</v>
      </c>
      <c r="G343" s="15" t="s">
        <v>34</v>
      </c>
      <c r="H343" s="7" t="s">
        <v>51</v>
      </c>
      <c r="I343" s="5" t="str">
        <f>IF(AND(G343="154",'154 - CPSX'!$L$7=TH!A343),"154",IF(AND(G343="632",'632 - CPSX'!$K$7=TH!A343),"632",IF(AND(G343="641",'641 - CPSX'!$K$7=TH!A343),"641",IF(AND(G343="642",'642 - CPSX'!$M$7=TH!A343),"642",IF(AND(G343="242",'242 - CPSX'!$L$7=TH!A343),"242","")))))</f>
        <v/>
      </c>
    </row>
    <row r="344" spans="1:9">
      <c r="A344" s="6">
        <f>IF(B344&lt;&gt;"",IF(OR(AND(G344="154",'154 - CPSX'!$L$7="..."),AND(G344="632",'632 - CPSX'!$K$7="..."),AND(G344="641",'641 - CPSX'!$K$7="..."),AND(G344="642",'642 - CPSX'!$M$7="..."),AND(G344="242",'242 - CPSX'!$L$7="...")),"...",MONTH(B344)),"")</f>
        <v>3</v>
      </c>
      <c r="B344" s="10">
        <v>42082</v>
      </c>
      <c r="C344" s="11" t="s">
        <v>208</v>
      </c>
      <c r="D344" s="10">
        <v>42082</v>
      </c>
      <c r="E344" s="8" t="s">
        <v>20</v>
      </c>
      <c r="F344" s="5">
        <v>3000000</v>
      </c>
      <c r="G344" s="15" t="s">
        <v>34</v>
      </c>
      <c r="H344" s="7" t="s">
        <v>51</v>
      </c>
      <c r="I344" s="5" t="str">
        <f>IF(AND(G344="154",'154 - CPSX'!$L$7=TH!A344),"154",IF(AND(G344="632",'632 - CPSX'!$K$7=TH!A344),"632",IF(AND(G344="641",'641 - CPSX'!$K$7=TH!A344),"641",IF(AND(G344="642",'642 - CPSX'!$M$7=TH!A344),"642",IF(AND(G344="242",'242 - CPSX'!$L$7=TH!A344),"242","")))))</f>
        <v/>
      </c>
    </row>
    <row r="345" spans="1:9">
      <c r="A345" s="6">
        <f>IF(B345&lt;&gt;"",IF(OR(AND(G345="154",'154 - CPSX'!$L$7="..."),AND(G345="632",'632 - CPSX'!$K$7="..."),AND(G345="641",'641 - CPSX'!$K$7="..."),AND(G345="642",'642 - CPSX'!$M$7="..."),AND(G345="242",'242 - CPSX'!$L$7="...")),"...",MONTH(B345)),"")</f>
        <v>3</v>
      </c>
      <c r="B345" s="10">
        <v>42078</v>
      </c>
      <c r="C345" s="11" t="s">
        <v>208</v>
      </c>
      <c r="D345" s="10">
        <v>42078</v>
      </c>
      <c r="E345" s="8" t="s">
        <v>45</v>
      </c>
      <c r="F345" s="5">
        <v>16530000</v>
      </c>
      <c r="G345" s="15" t="s">
        <v>34</v>
      </c>
      <c r="H345" s="7" t="s">
        <v>51</v>
      </c>
      <c r="I345" s="5" t="str">
        <f>IF(AND(G345="154",'154 - CPSX'!$L$7=TH!A345),"154",IF(AND(G345="632",'632 - CPSX'!$K$7=TH!A345),"632",IF(AND(G345="641",'641 - CPSX'!$K$7=TH!A345),"641",IF(AND(G345="642",'642 - CPSX'!$M$7=TH!A345),"642",IF(AND(G345="242",'242 - CPSX'!$L$7=TH!A345),"242","")))))</f>
        <v/>
      </c>
    </row>
    <row r="346" spans="1:9">
      <c r="A346" s="6">
        <f>IF(B346&lt;&gt;"",IF(OR(AND(G346="154",'154 - CPSX'!$L$7="..."),AND(G346="632",'632 - CPSX'!$K$7="..."),AND(G346="641",'641 - CPSX'!$K$7="..."),AND(G346="642",'642 - CPSX'!$M$7="..."),AND(G346="242",'242 - CPSX'!$L$7="...")),"...",MONTH(B346)),"")</f>
        <v>3</v>
      </c>
      <c r="B346" s="10">
        <v>42082</v>
      </c>
      <c r="C346" s="11" t="s">
        <v>208</v>
      </c>
      <c r="D346" s="10">
        <v>42082</v>
      </c>
      <c r="E346" s="8" t="s">
        <v>20</v>
      </c>
      <c r="F346" s="5">
        <v>2875000</v>
      </c>
      <c r="G346" s="15" t="s">
        <v>34</v>
      </c>
      <c r="H346" s="7" t="s">
        <v>51</v>
      </c>
      <c r="I346" s="5" t="str">
        <f>IF(AND(G346="154",'154 - CPSX'!$L$7=TH!A346),"154",IF(AND(G346="632",'632 - CPSX'!$K$7=TH!A346),"632",IF(AND(G346="641",'641 - CPSX'!$K$7=TH!A346),"641",IF(AND(G346="642",'642 - CPSX'!$M$7=TH!A346),"642",IF(AND(G346="242",'242 - CPSX'!$L$7=TH!A346),"242","")))))</f>
        <v/>
      </c>
    </row>
    <row r="347" spans="1:9">
      <c r="A347" s="6">
        <f>IF(B347&lt;&gt;"",IF(OR(AND(G347="154",'154 - CPSX'!$L$7="..."),AND(G347="632",'632 - CPSX'!$K$7="..."),AND(G347="641",'641 - CPSX'!$K$7="..."),AND(G347="642",'642 - CPSX'!$M$7="..."),AND(G347="242",'242 - CPSX'!$L$7="...")),"...",MONTH(B347)),"")</f>
        <v>3</v>
      </c>
      <c r="B347" s="10">
        <v>42082</v>
      </c>
      <c r="C347" s="11" t="s">
        <v>209</v>
      </c>
      <c r="D347" s="10">
        <v>42082</v>
      </c>
      <c r="E347" s="8" t="s">
        <v>28</v>
      </c>
      <c r="F347" s="5">
        <v>8750000</v>
      </c>
      <c r="G347" s="15" t="s">
        <v>34</v>
      </c>
      <c r="H347" s="7" t="s">
        <v>51</v>
      </c>
      <c r="I347" s="5" t="str">
        <f>IF(AND(G347="154",'154 - CPSX'!$L$7=TH!A347),"154",IF(AND(G347="632",'632 - CPSX'!$K$7=TH!A347),"632",IF(AND(G347="641",'641 - CPSX'!$K$7=TH!A347),"641",IF(AND(G347="642",'642 - CPSX'!$M$7=TH!A347),"642",IF(AND(G347="242",'242 - CPSX'!$L$7=TH!A347),"242","")))))</f>
        <v/>
      </c>
    </row>
    <row r="348" spans="1:9">
      <c r="A348" s="6">
        <f>IF(B348&lt;&gt;"",IF(OR(AND(G348="154",'154 - CPSX'!$L$7="..."),AND(G348="632",'632 - CPSX'!$K$7="..."),AND(G348="641",'641 - CPSX'!$K$7="..."),AND(G348="642",'642 - CPSX'!$M$7="..."),AND(G348="242",'242 - CPSX'!$L$7="...")),"...",MONTH(B348)),"")</f>
        <v>3</v>
      </c>
      <c r="B348" s="10">
        <v>42094</v>
      </c>
      <c r="C348" s="11" t="s">
        <v>69</v>
      </c>
      <c r="D348" s="10">
        <v>42094</v>
      </c>
      <c r="E348" s="8" t="s">
        <v>92</v>
      </c>
      <c r="F348" s="5">
        <v>6583333</v>
      </c>
      <c r="G348" s="15" t="s">
        <v>34</v>
      </c>
      <c r="H348" s="7" t="s">
        <v>93</v>
      </c>
      <c r="I348" s="5" t="str">
        <f>IF(AND(G348="154",'154 - CPSX'!$L$7=TH!A348),"154",IF(AND(G348="632",'632 - CPSX'!$K$7=TH!A348),"632",IF(AND(G348="641",'641 - CPSX'!$K$7=TH!A348),"641",IF(AND(G348="642",'642 - CPSX'!$M$7=TH!A348),"642",IF(AND(G348="242",'242 - CPSX'!$L$7=TH!A348),"242","")))))</f>
        <v/>
      </c>
    </row>
    <row r="349" spans="1:9">
      <c r="A349" s="6">
        <f>IF(B349&lt;&gt;"",IF(OR(AND(G349="154",'154 - CPSX'!$L$7="..."),AND(G349="632",'632 - CPSX'!$K$7="..."),AND(G349="641",'641 - CPSX'!$K$7="..."),AND(G349="642",'642 - CPSX'!$M$7="..."),AND(G349="242",'242 - CPSX'!$L$7="...")),"...",MONTH(B349)),"")</f>
        <v>3</v>
      </c>
      <c r="B349" s="10">
        <v>42094</v>
      </c>
      <c r="C349" s="11" t="s">
        <v>69</v>
      </c>
      <c r="D349" s="10">
        <v>42094</v>
      </c>
      <c r="E349" s="8" t="s">
        <v>194</v>
      </c>
      <c r="F349" s="5">
        <v>3671166</v>
      </c>
      <c r="G349" s="15" t="s">
        <v>166</v>
      </c>
      <c r="H349" s="7" t="s">
        <v>95</v>
      </c>
      <c r="I349" s="5" t="str">
        <f>IF(AND(G349="154",'154 - CPSX'!$L$7=TH!A349),"154",IF(AND(G349="632",'632 - CPSX'!$K$7=TH!A349),"632",IF(AND(G349="641",'641 - CPSX'!$K$7=TH!A349),"641",IF(AND(G349="642",'642 - CPSX'!$M$7=TH!A349),"642",IF(AND(G349="242",'242 - CPSX'!$L$7=TH!A349),"242","")))))</f>
        <v/>
      </c>
    </row>
    <row r="350" spans="1:9">
      <c r="A350" s="6">
        <f>IF(B350&lt;&gt;"",IF(OR(AND(G350="154",'154 - CPSX'!$L$7="..."),AND(G350="632",'632 - CPSX'!$K$7="..."),AND(G350="641",'641 - CPSX'!$K$7="..."),AND(G350="642",'642 - CPSX'!$M$7="..."),AND(G350="242",'242 - CPSX'!$L$7="...")),"...",MONTH(B350)),"")</f>
        <v>3</v>
      </c>
      <c r="B350" s="10">
        <v>42094</v>
      </c>
      <c r="C350" s="11" t="s">
        <v>69</v>
      </c>
      <c r="D350" s="10">
        <v>42094</v>
      </c>
      <c r="E350" s="8" t="s">
        <v>195</v>
      </c>
      <c r="F350" s="5">
        <v>28546837</v>
      </c>
      <c r="G350" s="15" t="s">
        <v>166</v>
      </c>
      <c r="H350" s="7" t="s">
        <v>95</v>
      </c>
      <c r="I350" s="5" t="str">
        <f>IF(AND(G350="154",'154 - CPSX'!$L$7=TH!A350),"154",IF(AND(G350="632",'632 - CPSX'!$K$7=TH!A350),"632",IF(AND(G350="641",'641 - CPSX'!$K$7=TH!A350),"641",IF(AND(G350="642",'642 - CPSX'!$M$7=TH!A350),"642",IF(AND(G350="242",'242 - CPSX'!$L$7=TH!A350),"242","")))))</f>
        <v/>
      </c>
    </row>
    <row r="351" spans="1:9">
      <c r="A351" s="6">
        <f>IF(B351&lt;&gt;"",IF(OR(AND(G351="154",'154 - CPSX'!$L$7="..."),AND(G351="632",'632 - CPSX'!$K$7="..."),AND(G351="641",'641 - CPSX'!$K$7="..."),AND(G351="642",'642 - CPSX'!$M$7="..."),AND(G351="242",'242 - CPSX'!$L$7="...")),"...",MONTH(B351)),"")</f>
        <v>3</v>
      </c>
      <c r="B351" s="10">
        <v>42094</v>
      </c>
      <c r="C351" s="11" t="s">
        <v>69</v>
      </c>
      <c r="D351" s="10">
        <v>42094</v>
      </c>
      <c r="E351" s="8" t="s">
        <v>94</v>
      </c>
      <c r="F351" s="5">
        <v>3500000</v>
      </c>
      <c r="G351" s="15" t="s">
        <v>34</v>
      </c>
      <c r="H351" s="7" t="s">
        <v>95</v>
      </c>
      <c r="I351" s="5" t="str">
        <f>IF(AND(G351="154",'154 - CPSX'!$L$7=TH!A351),"154",IF(AND(G351="632",'632 - CPSX'!$K$7=TH!A351),"632",IF(AND(G351="641",'641 - CPSX'!$K$7=TH!A351),"641",IF(AND(G351="642",'642 - CPSX'!$M$7=TH!A351),"642",IF(AND(G351="242",'242 - CPSX'!$L$7=TH!A351),"242","")))))</f>
        <v/>
      </c>
    </row>
    <row r="352" spans="1:9">
      <c r="A352" s="6">
        <f>IF(B352&lt;&gt;"",IF(OR(AND(G352="154",'154 - CPSX'!$L$7="..."),AND(G352="632",'632 - CPSX'!$K$7="..."),AND(G352="641",'641 - CPSX'!$K$7="..."),AND(G352="642",'642 - CPSX'!$M$7="..."),AND(G352="242",'242 - CPSX'!$L$7="...")),"...",MONTH(B352)),"")</f>
        <v>3</v>
      </c>
      <c r="B352" s="10">
        <v>42094</v>
      </c>
      <c r="C352" s="11" t="s">
        <v>69</v>
      </c>
      <c r="D352" s="10">
        <v>42094</v>
      </c>
      <c r="E352" s="8" t="s">
        <v>96</v>
      </c>
      <c r="F352" s="5">
        <v>15225379</v>
      </c>
      <c r="G352" s="15" t="s">
        <v>34</v>
      </c>
      <c r="H352" s="7" t="s">
        <v>95</v>
      </c>
      <c r="I352" s="5" t="str">
        <f>IF(AND(G352="154",'154 - CPSX'!$L$7=TH!A352),"154",IF(AND(G352="632",'632 - CPSX'!$K$7=TH!A352),"632",IF(AND(G352="641",'641 - CPSX'!$K$7=TH!A352),"641",IF(AND(G352="642",'642 - CPSX'!$M$7=TH!A352),"642",IF(AND(G352="242",'242 - CPSX'!$L$7=TH!A352),"242","")))))</f>
        <v/>
      </c>
    </row>
    <row r="353" spans="1:9">
      <c r="A353" s="6">
        <f>IF(B353&lt;&gt;"",IF(OR(AND(G353="154",'154 - CPSX'!$L$7="..."),AND(G353="632",'632 - CPSX'!$K$7="..."),AND(G353="641",'641 - CPSX'!$K$7="..."),AND(G353="642",'642 - CPSX'!$M$7="..."),AND(G353="242",'242 - CPSX'!$L$7="...")),"...",MONTH(B353)),"")</f>
        <v>3</v>
      </c>
      <c r="B353" s="10">
        <v>42094</v>
      </c>
      <c r="C353" s="11" t="s">
        <v>69</v>
      </c>
      <c r="D353" s="10">
        <v>42094</v>
      </c>
      <c r="E353" s="8" t="s">
        <v>97</v>
      </c>
      <c r="F353" s="5">
        <v>46464981</v>
      </c>
      <c r="G353" s="15" t="s">
        <v>34</v>
      </c>
      <c r="H353" s="7" t="s">
        <v>95</v>
      </c>
      <c r="I353" s="5" t="str">
        <f>IF(AND(G353="154",'154 - CPSX'!$L$7=TH!A353),"154",IF(AND(G353="632",'632 - CPSX'!$K$7=TH!A353),"632",IF(AND(G353="641",'641 - CPSX'!$K$7=TH!A353),"641",IF(AND(G353="642",'642 - CPSX'!$M$7=TH!A353),"642",IF(AND(G353="242",'242 - CPSX'!$L$7=TH!A353),"242","")))))</f>
        <v/>
      </c>
    </row>
    <row r="354" spans="1:9">
      <c r="A354" s="6">
        <f>IF(B354&lt;&gt;"",IF(OR(AND(G354="154",'154 - CPSX'!$L$7="..."),AND(G354="632",'632 - CPSX'!$K$7="..."),AND(G354="641",'641 - CPSX'!$K$7="..."),AND(G354="642",'642 - CPSX'!$M$7="..."),AND(G354="242",'242 - CPSX'!$L$7="...")),"...",MONTH(B354)),"")</f>
        <v>3</v>
      </c>
      <c r="B354" s="10">
        <v>42094</v>
      </c>
      <c r="C354" s="11" t="s">
        <v>69</v>
      </c>
      <c r="D354" s="10">
        <v>42094</v>
      </c>
      <c r="E354" s="8" t="s">
        <v>98</v>
      </c>
      <c r="F354" s="5">
        <v>36231014</v>
      </c>
      <c r="G354" s="15" t="s">
        <v>34</v>
      </c>
      <c r="H354" s="7" t="s">
        <v>95</v>
      </c>
      <c r="I354" s="5" t="str">
        <f>IF(AND(G354="154",'154 - CPSX'!$L$7=TH!A354),"154",IF(AND(G354="632",'632 - CPSX'!$K$7=TH!A354),"632",IF(AND(G354="641",'641 - CPSX'!$K$7=TH!A354),"641",IF(AND(G354="642",'642 - CPSX'!$M$7=TH!A354),"642",IF(AND(G354="242",'242 - CPSX'!$L$7=TH!A354),"242","")))))</f>
        <v/>
      </c>
    </row>
    <row r="355" spans="1:9">
      <c r="A355" s="6">
        <f>IF(B355&lt;&gt;"",IF(OR(AND(G355="154",'154 - CPSX'!$L$7="..."),AND(G355="632",'632 - CPSX'!$K$7="..."),AND(G355="641",'641 - CPSX'!$K$7="..."),AND(G355="642",'642 - CPSX'!$M$7="..."),AND(G355="242",'242 - CPSX'!$L$7="...")),"...",MONTH(B355)),"")</f>
        <v>3</v>
      </c>
      <c r="B355" s="10">
        <v>42094</v>
      </c>
      <c r="C355" s="11" t="s">
        <v>69</v>
      </c>
      <c r="D355" s="10">
        <v>42094</v>
      </c>
      <c r="E355" s="8" t="s">
        <v>99</v>
      </c>
      <c r="F355" s="5">
        <v>10859839</v>
      </c>
      <c r="G355" s="15" t="s">
        <v>34</v>
      </c>
      <c r="H355" s="7" t="s">
        <v>95</v>
      </c>
      <c r="I355" s="5" t="str">
        <f>IF(AND(G355="154",'154 - CPSX'!$L$7=TH!A355),"154",IF(AND(G355="632",'632 - CPSX'!$K$7=TH!A355),"632",IF(AND(G355="641",'641 - CPSX'!$K$7=TH!A355),"641",IF(AND(G355="642",'642 - CPSX'!$M$7=TH!A355),"642",IF(AND(G355="242",'242 - CPSX'!$L$7=TH!A355),"242","")))))</f>
        <v/>
      </c>
    </row>
    <row r="356" spans="1:9">
      <c r="A356" s="6">
        <f>IF(B356&lt;&gt;"",IF(OR(AND(G356="154",'154 - CPSX'!$L$7="..."),AND(G356="632",'632 - CPSX'!$K$7="..."),AND(G356="641",'641 - CPSX'!$K$7="..."),AND(G356="642",'642 - CPSX'!$M$7="..."),AND(G356="242",'242 - CPSX'!$L$7="...")),"...",MONTH(B356)),"")</f>
        <v>3</v>
      </c>
      <c r="B356" s="10">
        <v>42094</v>
      </c>
      <c r="C356" s="11" t="s">
        <v>69</v>
      </c>
      <c r="D356" s="10">
        <v>42094</v>
      </c>
      <c r="E356" s="8" t="s">
        <v>100</v>
      </c>
      <c r="F356" s="5">
        <v>2615641</v>
      </c>
      <c r="G356" s="15" t="s">
        <v>34</v>
      </c>
      <c r="H356" s="7" t="s">
        <v>95</v>
      </c>
      <c r="I356" s="5" t="str">
        <f>IF(AND(G356="154",'154 - CPSX'!$L$7=TH!A356),"154",IF(AND(G356="632",'632 - CPSX'!$K$7=TH!A356),"632",IF(AND(G356="641",'641 - CPSX'!$K$7=TH!A356),"641",IF(AND(G356="642",'642 - CPSX'!$M$7=TH!A356),"642",IF(AND(G356="242",'242 - CPSX'!$L$7=TH!A356),"242","")))))</f>
        <v/>
      </c>
    </row>
    <row r="357" spans="1:9">
      <c r="A357" s="6">
        <f>IF(B357&lt;&gt;"",IF(OR(AND(G357="154",'154 - CPSX'!$L$7="..."),AND(G357="632",'632 - CPSX'!$K$7="..."),AND(G357="641",'641 - CPSX'!$K$7="..."),AND(G357="642",'642 - CPSX'!$M$7="..."),AND(G357="242",'242 - CPSX'!$L$7="...")),"...",MONTH(B357)),"")</f>
        <v>3</v>
      </c>
      <c r="B357" s="10">
        <v>42094</v>
      </c>
      <c r="C357" s="11" t="s">
        <v>69</v>
      </c>
      <c r="D357" s="10">
        <v>42094</v>
      </c>
      <c r="E357" s="8" t="s">
        <v>101</v>
      </c>
      <c r="F357" s="5">
        <v>10010706</v>
      </c>
      <c r="G357" s="15" t="s">
        <v>34</v>
      </c>
      <c r="H357" s="7" t="s">
        <v>102</v>
      </c>
      <c r="I357" s="5" t="str">
        <f>IF(AND(G357="154",'154 - CPSX'!$L$7=TH!A357),"154",IF(AND(G357="632",'632 - CPSX'!$K$7=TH!A357),"632",IF(AND(G357="641",'641 - CPSX'!$K$7=TH!A357),"641",IF(AND(G357="642",'642 - CPSX'!$M$7=TH!A357),"642",IF(AND(G357="242",'242 - CPSX'!$L$7=TH!A357),"242","")))))</f>
        <v/>
      </c>
    </row>
    <row r="358" spans="1:9">
      <c r="A358" s="6">
        <f>IF(B358&lt;&gt;"",IF(OR(AND(G358="154",'154 - CPSX'!$L$7="..."),AND(G358="632",'632 - CPSX'!$K$7="..."),AND(G358="641",'641 - CPSX'!$K$7="..."),AND(G358="642",'642 - CPSX'!$M$7="..."),AND(G358="242",'242 - CPSX'!$L$7="...")),"...",MONTH(B358)),"")</f>
        <v>3</v>
      </c>
      <c r="B358" s="10">
        <v>42094</v>
      </c>
      <c r="C358" s="11" t="s">
        <v>69</v>
      </c>
      <c r="D358" s="10">
        <v>42094</v>
      </c>
      <c r="E358" s="8" t="s">
        <v>103</v>
      </c>
      <c r="F358" s="5">
        <v>1816167</v>
      </c>
      <c r="G358" s="15" t="s">
        <v>34</v>
      </c>
      <c r="H358" s="7" t="s">
        <v>95</v>
      </c>
      <c r="I358" s="5" t="str">
        <f>IF(AND(G358="154",'154 - CPSX'!$L$7=TH!A358),"154",IF(AND(G358="632",'632 - CPSX'!$K$7=TH!A358),"632",IF(AND(G358="641",'641 - CPSX'!$K$7=TH!A358),"641",IF(AND(G358="642",'642 - CPSX'!$M$7=TH!A358),"642",IF(AND(G358="242",'242 - CPSX'!$L$7=TH!A358),"242","")))))</f>
        <v/>
      </c>
    </row>
    <row r="359" spans="1:9">
      <c r="A359" s="6">
        <f>IF(B359&lt;&gt;"",IF(OR(AND(G359="154",'154 - CPSX'!$L$7="..."),AND(G359="632",'632 - CPSX'!$K$7="..."),AND(G359="641",'641 - CPSX'!$K$7="..."),AND(G359="642",'642 - CPSX'!$M$7="..."),AND(G359="242",'242 - CPSX'!$L$7="...")),"...",MONTH(B359)),"")</f>
        <v>3</v>
      </c>
      <c r="B359" s="10">
        <v>42094</v>
      </c>
      <c r="C359" s="11" t="s">
        <v>69</v>
      </c>
      <c r="D359" s="10">
        <v>42094</v>
      </c>
      <c r="E359" s="8" t="s">
        <v>104</v>
      </c>
      <c r="F359" s="5">
        <v>4166667</v>
      </c>
      <c r="G359" s="15" t="s">
        <v>34</v>
      </c>
      <c r="H359" s="7" t="s">
        <v>95</v>
      </c>
      <c r="I359" s="5" t="str">
        <f>IF(AND(G359="154",'154 - CPSX'!$L$7=TH!A359),"154",IF(AND(G359="632",'632 - CPSX'!$K$7=TH!A359),"632",IF(AND(G359="641",'641 - CPSX'!$K$7=TH!A359),"641",IF(AND(G359="642",'642 - CPSX'!$M$7=TH!A359),"642",IF(AND(G359="242",'242 - CPSX'!$L$7=TH!A359),"242","")))))</f>
        <v/>
      </c>
    </row>
    <row r="360" spans="1:9">
      <c r="A360" s="6">
        <f>IF(B360&lt;&gt;"",IF(OR(AND(G360="154",'154 - CPSX'!$L$7="..."),AND(G360="632",'632 - CPSX'!$K$7="..."),AND(G360="641",'641 - CPSX'!$K$7="..."),AND(G360="642",'642 - CPSX'!$M$7="..."),AND(G360="242",'242 - CPSX'!$L$7="...")),"...",MONTH(B360)),"")</f>
        <v>3</v>
      </c>
      <c r="B360" s="10">
        <v>42094</v>
      </c>
      <c r="C360" s="11" t="s">
        <v>69</v>
      </c>
      <c r="D360" s="10">
        <v>42094</v>
      </c>
      <c r="E360" s="8" t="s">
        <v>105</v>
      </c>
      <c r="F360" s="5">
        <v>2222222</v>
      </c>
      <c r="G360" s="15" t="s">
        <v>34</v>
      </c>
      <c r="H360" s="7" t="s">
        <v>95</v>
      </c>
      <c r="I360" s="5" t="str">
        <f>IF(AND(G360="154",'154 - CPSX'!$L$7=TH!A360),"154",IF(AND(G360="632",'632 - CPSX'!$K$7=TH!A360),"632",IF(AND(G360="641",'641 - CPSX'!$K$7=TH!A360),"641",IF(AND(G360="642",'642 - CPSX'!$M$7=TH!A360),"642",IF(AND(G360="242",'242 - CPSX'!$L$7=TH!A360),"242","")))))</f>
        <v/>
      </c>
    </row>
    <row r="361" spans="1:9">
      <c r="A361" s="6">
        <f>IF(B361&lt;&gt;"",IF(OR(AND(G361="154",'154 - CPSX'!$L$7="..."),AND(G361="632",'632 - CPSX'!$K$7="..."),AND(G361="641",'641 - CPSX'!$K$7="..."),AND(G361="642",'642 - CPSX'!$M$7="..."),AND(G361="242",'242 - CPSX'!$L$7="...")),"...",MONTH(B361)),"")</f>
        <v>3</v>
      </c>
      <c r="B361" s="10">
        <v>42094</v>
      </c>
      <c r="C361" s="11" t="s">
        <v>69</v>
      </c>
      <c r="D361" s="10">
        <v>42094</v>
      </c>
      <c r="E361" s="8" t="s">
        <v>106</v>
      </c>
      <c r="F361" s="5">
        <v>1388889</v>
      </c>
      <c r="G361" s="15" t="s">
        <v>34</v>
      </c>
      <c r="H361" s="7" t="s">
        <v>95</v>
      </c>
      <c r="I361" s="5" t="str">
        <f>IF(AND(G361="154",'154 - CPSX'!$L$7=TH!A361),"154",IF(AND(G361="632",'632 - CPSX'!$K$7=TH!A361),"632",IF(AND(G361="641",'641 - CPSX'!$K$7=TH!A361),"641",IF(AND(G361="642",'642 - CPSX'!$M$7=TH!A361),"642",IF(AND(G361="242",'242 - CPSX'!$L$7=TH!A361),"242","")))))</f>
        <v/>
      </c>
    </row>
    <row r="362" spans="1:9">
      <c r="A362" s="6">
        <f>IF(B362&lt;&gt;"",IF(OR(AND(G362="154",'154 - CPSX'!$L$7="..."),AND(G362="632",'632 - CPSX'!$K$7="..."),AND(G362="641",'641 - CPSX'!$K$7="..."),AND(G362="642",'642 - CPSX'!$M$7="..."),AND(G362="242",'242 - CPSX'!$L$7="...")),"...",MONTH(B362)),"")</f>
        <v>3</v>
      </c>
      <c r="B362" s="10">
        <v>42094</v>
      </c>
      <c r="C362" s="11" t="s">
        <v>69</v>
      </c>
      <c r="D362" s="10">
        <v>42094</v>
      </c>
      <c r="E362" s="8" t="s">
        <v>107</v>
      </c>
      <c r="F362" s="5">
        <v>1666667</v>
      </c>
      <c r="G362" s="15" t="s">
        <v>34</v>
      </c>
      <c r="H362" s="7" t="s">
        <v>95</v>
      </c>
      <c r="I362" s="5" t="str">
        <f>IF(AND(G362="154",'154 - CPSX'!$L$7=TH!A362),"154",IF(AND(G362="632",'632 - CPSX'!$K$7=TH!A362),"632",IF(AND(G362="641",'641 - CPSX'!$K$7=TH!A362),"641",IF(AND(G362="642",'642 - CPSX'!$M$7=TH!A362),"642",IF(AND(G362="242",'242 - CPSX'!$L$7=TH!A362),"242","")))))</f>
        <v/>
      </c>
    </row>
    <row r="363" spans="1:9">
      <c r="A363" s="6">
        <f>IF(B363&lt;&gt;"",IF(OR(AND(G363="154",'154 - CPSX'!$L$7="..."),AND(G363="632",'632 - CPSX'!$K$7="..."),AND(G363="641",'641 - CPSX'!$K$7="..."),AND(G363="642",'642 - CPSX'!$M$7="..."),AND(G363="242",'242 - CPSX'!$L$7="...")),"...",MONTH(B363)),"")</f>
        <v>3</v>
      </c>
      <c r="B363" s="10">
        <v>42094</v>
      </c>
      <c r="C363" s="11" t="s">
        <v>69</v>
      </c>
      <c r="D363" s="10">
        <v>42094</v>
      </c>
      <c r="E363" s="8" t="s">
        <v>108</v>
      </c>
      <c r="F363" s="5">
        <v>1666667</v>
      </c>
      <c r="G363" s="15" t="s">
        <v>34</v>
      </c>
      <c r="H363" s="7" t="s">
        <v>95</v>
      </c>
      <c r="I363" s="5" t="str">
        <f>IF(AND(G363="154",'154 - CPSX'!$L$7=TH!A363),"154",IF(AND(G363="632",'632 - CPSX'!$K$7=TH!A363),"632",IF(AND(G363="641",'641 - CPSX'!$K$7=TH!A363),"641",IF(AND(G363="642",'642 - CPSX'!$M$7=TH!A363),"642",IF(AND(G363="242",'242 - CPSX'!$L$7=TH!A363),"242","")))))</f>
        <v/>
      </c>
    </row>
    <row r="364" spans="1:9">
      <c r="A364" s="6">
        <f>IF(B364&lt;&gt;"",IF(OR(AND(G364="154",'154 - CPSX'!$L$7="..."),AND(G364="632",'632 - CPSX'!$K$7="..."),AND(G364="641",'641 - CPSX'!$K$7="..."),AND(G364="642",'642 - CPSX'!$M$7="..."),AND(G364="242",'242 - CPSX'!$L$7="...")),"...",MONTH(B364)),"")</f>
        <v>3</v>
      </c>
      <c r="B364" s="10">
        <v>42094</v>
      </c>
      <c r="C364" s="11" t="s">
        <v>69</v>
      </c>
      <c r="D364" s="10">
        <v>42094</v>
      </c>
      <c r="E364" s="8" t="s">
        <v>109</v>
      </c>
      <c r="F364" s="5">
        <v>5499999</v>
      </c>
      <c r="G364" s="15" t="s">
        <v>34</v>
      </c>
      <c r="H364" s="7" t="s">
        <v>95</v>
      </c>
      <c r="I364" s="5" t="str">
        <f>IF(AND(G364="154",'154 - CPSX'!$L$7=TH!A364),"154",IF(AND(G364="632",'632 - CPSX'!$K$7=TH!A364),"632",IF(AND(G364="641",'641 - CPSX'!$K$7=TH!A364),"641",IF(AND(G364="642",'642 - CPSX'!$M$7=TH!A364),"642",IF(AND(G364="242",'242 - CPSX'!$L$7=TH!A364),"242","")))))</f>
        <v/>
      </c>
    </row>
    <row r="365" spans="1:9">
      <c r="A365" s="6">
        <f>IF(B365&lt;&gt;"",IF(OR(AND(G365="154",'154 - CPSX'!$L$7="..."),AND(G365="632",'632 - CPSX'!$K$7="..."),AND(G365="641",'641 - CPSX'!$K$7="..."),AND(G365="642",'642 - CPSX'!$M$7="..."),AND(G365="242",'242 - CPSX'!$L$7="...")),"...",MONTH(B365)),"")</f>
        <v>3</v>
      </c>
      <c r="B365" s="10">
        <v>42094</v>
      </c>
      <c r="C365" s="11" t="s">
        <v>69</v>
      </c>
      <c r="D365" s="10">
        <v>42094</v>
      </c>
      <c r="E365" s="8" t="s">
        <v>159</v>
      </c>
      <c r="F365" s="5">
        <v>33740654</v>
      </c>
      <c r="G365" s="15" t="s">
        <v>143</v>
      </c>
      <c r="H365" s="7" t="s">
        <v>111</v>
      </c>
      <c r="I365" s="5" t="str">
        <f>IF(AND(G365="154",'154 - CPSX'!$L$7=TH!A365),"154",IF(AND(G365="632",'632 - CPSX'!$K$7=TH!A365),"632",IF(AND(G365="641",'641 - CPSX'!$K$7=TH!A365),"641",IF(AND(G365="642",'642 - CPSX'!$M$7=TH!A365),"642",IF(AND(G365="242",'242 - CPSX'!$L$7=TH!A365),"242","")))))</f>
        <v/>
      </c>
    </row>
    <row r="366" spans="1:9">
      <c r="A366" s="6">
        <f>IF(B366&lt;&gt;"",IF(OR(AND(G366="154",'154 - CPSX'!$L$7="..."),AND(G366="632",'632 - CPSX'!$K$7="..."),AND(G366="641",'641 - CPSX'!$K$7="..."),AND(G366="642",'642 - CPSX'!$M$7="..."),AND(G366="242",'242 - CPSX'!$L$7="...")),"...",MONTH(B366)),"")</f>
        <v>3</v>
      </c>
      <c r="B366" s="10">
        <v>42094</v>
      </c>
      <c r="C366" s="11" t="s">
        <v>69</v>
      </c>
      <c r="D366" s="10">
        <v>42094</v>
      </c>
      <c r="E366" s="8" t="s">
        <v>110</v>
      </c>
      <c r="F366" s="5">
        <v>16536000</v>
      </c>
      <c r="G366" s="15" t="s">
        <v>34</v>
      </c>
      <c r="H366" s="7" t="s">
        <v>111</v>
      </c>
      <c r="I366" s="5" t="str">
        <f>IF(AND(G366="154",'154 - CPSX'!$L$7=TH!A366),"154",IF(AND(G366="632",'632 - CPSX'!$K$7=TH!A366),"632",IF(AND(G366="641",'641 - CPSX'!$K$7=TH!A366),"641",IF(AND(G366="642",'642 - CPSX'!$M$7=TH!A366),"642",IF(AND(G366="242",'242 - CPSX'!$L$7=TH!A366),"242","")))))</f>
        <v/>
      </c>
    </row>
    <row r="367" spans="1:9">
      <c r="A367" s="6">
        <f>IF(B367&lt;&gt;"",IF(OR(AND(G367="154",'154 - CPSX'!$L$7="..."),AND(G367="632",'632 - CPSX'!$K$7="..."),AND(G367="641",'641 - CPSX'!$K$7="..."),AND(G367="642",'642 - CPSX'!$M$7="..."),AND(G367="242",'242 - CPSX'!$L$7="...")),"...",MONTH(B367)),"")</f>
        <v>3</v>
      </c>
      <c r="B367" s="10">
        <v>42094</v>
      </c>
      <c r="C367" s="11" t="s">
        <v>69</v>
      </c>
      <c r="D367" s="10">
        <v>42094</v>
      </c>
      <c r="E367" s="8" t="s">
        <v>112</v>
      </c>
      <c r="F367" s="5">
        <v>104487231</v>
      </c>
      <c r="G367" s="15" t="s">
        <v>34</v>
      </c>
      <c r="H367" s="7" t="s">
        <v>111</v>
      </c>
      <c r="I367" s="5" t="str">
        <f>IF(AND(G367="154",'154 - CPSX'!$L$7=TH!A367),"154",IF(AND(G367="632",'632 - CPSX'!$K$7=TH!A367),"632",IF(AND(G367="641",'641 - CPSX'!$K$7=TH!A367),"641",IF(AND(G367="642",'642 - CPSX'!$M$7=TH!A367),"642",IF(AND(G367="242",'242 - CPSX'!$L$7=TH!A367),"242","")))))</f>
        <v/>
      </c>
    </row>
    <row r="368" spans="1:9">
      <c r="A368" s="6">
        <f>IF(B368&lt;&gt;"",IF(OR(AND(G368="154",'154 - CPSX'!$L$7="..."),AND(G368="632",'632 - CPSX'!$K$7="..."),AND(G368="641",'641 - CPSX'!$K$7="..."),AND(G368="642",'642 - CPSX'!$M$7="..."),AND(G368="242",'242 - CPSX'!$L$7="...")),"...",MONTH(B368)),"")</f>
        <v>3</v>
      </c>
      <c r="B368" s="10">
        <v>42094</v>
      </c>
      <c r="C368" s="11" t="s">
        <v>69</v>
      </c>
      <c r="D368" s="10">
        <v>42094</v>
      </c>
      <c r="E368" s="8" t="s">
        <v>160</v>
      </c>
      <c r="F368" s="5">
        <v>2625000</v>
      </c>
      <c r="G368" s="15" t="s">
        <v>143</v>
      </c>
      <c r="H368" s="7" t="s">
        <v>111</v>
      </c>
      <c r="I368" s="5" t="str">
        <f>IF(AND(G368="154",'154 - CPSX'!$L$7=TH!A368),"154",IF(AND(G368="632",'632 - CPSX'!$K$7=TH!A368),"632",IF(AND(G368="641",'641 - CPSX'!$K$7=TH!A368),"641",IF(AND(G368="642",'642 - CPSX'!$M$7=TH!A368),"642",IF(AND(G368="242",'242 - CPSX'!$L$7=TH!A368),"242","")))))</f>
        <v/>
      </c>
    </row>
    <row r="369" spans="1:9">
      <c r="A369" s="6">
        <f>IF(B369&lt;&gt;"",IF(OR(AND(G369="154",'154 - CPSX'!$L$7="..."),AND(G369="632",'632 - CPSX'!$K$7="..."),AND(G369="641",'641 - CPSX'!$K$7="..."),AND(G369="642",'642 - CPSX'!$M$7="..."),AND(G369="242",'242 - CPSX'!$L$7="...")),"...",MONTH(B369)),"")</f>
        <v>3</v>
      </c>
      <c r="B369" s="10">
        <v>42094</v>
      </c>
      <c r="C369" s="11" t="s">
        <v>69</v>
      </c>
      <c r="D369" s="10">
        <v>42094</v>
      </c>
      <c r="E369" s="8" t="s">
        <v>113</v>
      </c>
      <c r="F369" s="5">
        <v>1530000</v>
      </c>
      <c r="G369" s="15" t="s">
        <v>34</v>
      </c>
      <c r="H369" s="7" t="s">
        <v>111</v>
      </c>
      <c r="I369" s="5" t="str">
        <f>IF(AND(G369="154",'154 - CPSX'!$L$7=TH!A369),"154",IF(AND(G369="632",'632 - CPSX'!$K$7=TH!A369),"632",IF(AND(G369="641",'641 - CPSX'!$K$7=TH!A369),"641",IF(AND(G369="642",'642 - CPSX'!$M$7=TH!A369),"642",IF(AND(G369="242",'242 - CPSX'!$L$7=TH!A369),"242","")))))</f>
        <v/>
      </c>
    </row>
    <row r="370" spans="1:9">
      <c r="A370" s="6">
        <f>IF(B370&lt;&gt;"",IF(OR(AND(G370="154",'154 - CPSX'!$L$7="..."),AND(G370="632",'632 - CPSX'!$K$7="..."),AND(G370="641",'641 - CPSX'!$K$7="..."),AND(G370="642",'642 - CPSX'!$M$7="..."),AND(G370="242",'242 - CPSX'!$L$7="...")),"...",MONTH(B370)),"")</f>
        <v>3</v>
      </c>
      <c r="B370" s="10">
        <v>42094</v>
      </c>
      <c r="C370" s="11" t="s">
        <v>69</v>
      </c>
      <c r="D370" s="10">
        <v>42094</v>
      </c>
      <c r="E370" s="8" t="s">
        <v>114</v>
      </c>
      <c r="F370" s="5">
        <v>13770000</v>
      </c>
      <c r="G370" s="15" t="s">
        <v>34</v>
      </c>
      <c r="H370" s="7" t="s">
        <v>111</v>
      </c>
      <c r="I370" s="5" t="str">
        <f>IF(AND(G370="154",'154 - CPSX'!$L$7=TH!A370),"154",IF(AND(G370="632",'632 - CPSX'!$K$7=TH!A370),"632",IF(AND(G370="641",'641 - CPSX'!$K$7=TH!A370),"641",IF(AND(G370="642",'642 - CPSX'!$M$7=TH!A370),"642",IF(AND(G370="242",'242 - CPSX'!$L$7=TH!A370),"242","")))))</f>
        <v/>
      </c>
    </row>
    <row r="371" spans="1:9">
      <c r="A371" s="6">
        <f>IF(B371&lt;&gt;"",IF(OR(AND(G371="154",'154 - CPSX'!$L$7="..."),AND(G371="632",'632 - CPSX'!$K$7="..."),AND(G371="641",'641 - CPSX'!$K$7="..."),AND(G371="642",'642 - CPSX'!$M$7="..."),AND(G371="242",'242 - CPSX'!$L$7="...")),"...",MONTH(B371)),"")</f>
        <v>3</v>
      </c>
      <c r="B371" s="10">
        <v>42094</v>
      </c>
      <c r="C371" s="11" t="s">
        <v>69</v>
      </c>
      <c r="D371" s="10">
        <v>42094</v>
      </c>
      <c r="E371" s="8" t="s">
        <v>161</v>
      </c>
      <c r="F371" s="5">
        <v>6424560</v>
      </c>
      <c r="G371" s="15" t="s">
        <v>143</v>
      </c>
      <c r="H371" s="7" t="s">
        <v>116</v>
      </c>
      <c r="I371" s="5" t="str">
        <f>IF(AND(G371="154",'154 - CPSX'!$L$7=TH!A371),"154",IF(AND(G371="632",'632 - CPSX'!$K$7=TH!A371),"632",IF(AND(G371="641",'641 - CPSX'!$K$7=TH!A371),"641",IF(AND(G371="642",'642 - CPSX'!$M$7=TH!A371),"642",IF(AND(G371="242",'242 - CPSX'!$L$7=TH!A371),"242","")))))</f>
        <v/>
      </c>
    </row>
    <row r="372" spans="1:9">
      <c r="A372" s="6">
        <f>IF(B372&lt;&gt;"",IF(OR(AND(G372="154",'154 - CPSX'!$L$7="..."),AND(G372="632",'632 - CPSX'!$K$7="..."),AND(G372="641",'641 - CPSX'!$K$7="..."),AND(G372="642",'642 - CPSX'!$M$7="..."),AND(G372="242",'242 - CPSX'!$L$7="...")),"...",MONTH(B372)),"")</f>
        <v>3</v>
      </c>
      <c r="B372" s="10">
        <v>42094</v>
      </c>
      <c r="C372" s="11" t="s">
        <v>69</v>
      </c>
      <c r="D372" s="10">
        <v>42094</v>
      </c>
      <c r="E372" s="8" t="s">
        <v>115</v>
      </c>
      <c r="F372" s="5">
        <v>3032640</v>
      </c>
      <c r="G372" s="15" t="s">
        <v>34</v>
      </c>
      <c r="H372" s="7" t="s">
        <v>116</v>
      </c>
      <c r="I372" s="5" t="str">
        <f>IF(AND(G372="154",'154 - CPSX'!$L$7=TH!A372),"154",IF(AND(G372="632",'632 - CPSX'!$K$7=TH!A372),"632",IF(AND(G372="641",'641 - CPSX'!$K$7=TH!A372),"641",IF(AND(G372="642",'642 - CPSX'!$M$7=TH!A372),"642",IF(AND(G372="242",'242 - CPSX'!$L$7=TH!A372),"242","")))))</f>
        <v/>
      </c>
    </row>
    <row r="373" spans="1:9">
      <c r="A373" s="6">
        <f>IF(B373&lt;&gt;"",IF(OR(AND(G373="154",'154 - CPSX'!$L$7="..."),AND(G373="632",'632 - CPSX'!$K$7="..."),AND(G373="641",'641 - CPSX'!$K$7="..."),AND(G373="642",'642 - CPSX'!$M$7="..."),AND(G373="242",'242 - CPSX'!$L$7="...")),"...",MONTH(B373)),"")</f>
        <v>3</v>
      </c>
      <c r="B373" s="10">
        <v>42094</v>
      </c>
      <c r="C373" s="11" t="s">
        <v>69</v>
      </c>
      <c r="D373" s="10">
        <v>42094</v>
      </c>
      <c r="E373" s="8" t="s">
        <v>117</v>
      </c>
      <c r="F373" s="5">
        <v>19176480</v>
      </c>
      <c r="G373" s="15" t="s">
        <v>34</v>
      </c>
      <c r="H373" s="7" t="s">
        <v>116</v>
      </c>
      <c r="I373" s="5" t="str">
        <f>IF(AND(G373="154",'154 - CPSX'!$L$7=TH!A373),"154",IF(AND(G373="632",'632 - CPSX'!$K$7=TH!A373),"632",IF(AND(G373="641",'641 - CPSX'!$K$7=TH!A373),"641",IF(AND(G373="642",'642 - CPSX'!$M$7=TH!A373),"642",IF(AND(G373="242",'242 - CPSX'!$L$7=TH!A373),"242","")))))</f>
        <v/>
      </c>
    </row>
    <row r="374" spans="1:9">
      <c r="A374" s="6">
        <f>IF(B374&lt;&gt;"",IF(OR(AND(G374="154",'154 - CPSX'!$L$7="..."),AND(G374="632",'632 - CPSX'!$K$7="..."),AND(G374="641",'641 - CPSX'!$K$7="..."),AND(G374="642",'642 - CPSX'!$M$7="..."),AND(G374="242",'242 - CPSX'!$L$7="...")),"...",MONTH(B374)),"")</f>
        <v>3</v>
      </c>
      <c r="B374" s="10">
        <v>42094</v>
      </c>
      <c r="C374" s="11" t="s">
        <v>69</v>
      </c>
      <c r="D374" s="10">
        <v>42094</v>
      </c>
      <c r="E374" s="8" t="s">
        <v>162</v>
      </c>
      <c r="F374" s="5">
        <v>1070760</v>
      </c>
      <c r="G374" s="15" t="s">
        <v>143</v>
      </c>
      <c r="H374" s="7" t="s">
        <v>119</v>
      </c>
      <c r="I374" s="5" t="str">
        <f>IF(AND(G374="154",'154 - CPSX'!$L$7=TH!A374),"154",IF(AND(G374="632",'632 - CPSX'!$K$7=TH!A374),"632",IF(AND(G374="641",'641 - CPSX'!$K$7=TH!A374),"641",IF(AND(G374="642",'642 - CPSX'!$M$7=TH!A374),"642",IF(AND(G374="242",'242 - CPSX'!$L$7=TH!A374),"242","")))))</f>
        <v/>
      </c>
    </row>
    <row r="375" spans="1:9">
      <c r="A375" s="6">
        <f>IF(B375&lt;&gt;"",IF(OR(AND(G375="154",'154 - CPSX'!$L$7="..."),AND(G375="632",'632 - CPSX'!$K$7="..."),AND(G375="641",'641 - CPSX'!$K$7="..."),AND(G375="642",'642 - CPSX'!$M$7="..."),AND(G375="242",'242 - CPSX'!$L$7="...")),"...",MONTH(B375)),"")</f>
        <v>3</v>
      </c>
      <c r="B375" s="10">
        <v>42094</v>
      </c>
      <c r="C375" s="11" t="s">
        <v>69</v>
      </c>
      <c r="D375" s="10">
        <v>42094</v>
      </c>
      <c r="E375" s="8" t="s">
        <v>118</v>
      </c>
      <c r="F375" s="5">
        <v>505440</v>
      </c>
      <c r="G375" s="15" t="s">
        <v>34</v>
      </c>
      <c r="H375" s="7" t="s">
        <v>119</v>
      </c>
      <c r="I375" s="5" t="str">
        <f>IF(AND(G375="154",'154 - CPSX'!$L$7=TH!A375),"154",IF(AND(G375="632",'632 - CPSX'!$K$7=TH!A375),"632",IF(AND(G375="641",'641 - CPSX'!$K$7=TH!A375),"641",IF(AND(G375="642",'642 - CPSX'!$M$7=TH!A375),"642",IF(AND(G375="242",'242 - CPSX'!$L$7=TH!A375),"242","")))))</f>
        <v/>
      </c>
    </row>
    <row r="376" spans="1:9">
      <c r="A376" s="6">
        <f>IF(B376&lt;&gt;"",IF(OR(AND(G376="154",'154 - CPSX'!$L$7="..."),AND(G376="632",'632 - CPSX'!$K$7="..."),AND(G376="641",'641 - CPSX'!$K$7="..."),AND(G376="642",'642 - CPSX'!$M$7="..."),AND(G376="242",'242 - CPSX'!$L$7="...")),"...",MONTH(B376)),"")</f>
        <v>3</v>
      </c>
      <c r="B376" s="10">
        <v>42094</v>
      </c>
      <c r="C376" s="11" t="s">
        <v>69</v>
      </c>
      <c r="D376" s="10">
        <v>42094</v>
      </c>
      <c r="E376" s="8" t="s">
        <v>120</v>
      </c>
      <c r="F376" s="5">
        <v>3196080</v>
      </c>
      <c r="G376" s="15" t="s">
        <v>34</v>
      </c>
      <c r="H376" s="7" t="s">
        <v>119</v>
      </c>
      <c r="I376" s="5" t="str">
        <f>IF(AND(G376="154",'154 - CPSX'!$L$7=TH!A376),"154",IF(AND(G376="632",'632 - CPSX'!$K$7=TH!A376),"632",IF(AND(G376="641",'641 - CPSX'!$K$7=TH!A376),"641",IF(AND(G376="642",'642 - CPSX'!$M$7=TH!A376),"642",IF(AND(G376="242",'242 - CPSX'!$L$7=TH!A376),"242","")))))</f>
        <v/>
      </c>
    </row>
    <row r="377" spans="1:9">
      <c r="A377" s="6">
        <f>IF(B377&lt;&gt;"",IF(OR(AND(G377="154",'154 - CPSX'!$L$7="..."),AND(G377="632",'632 - CPSX'!$K$7="..."),AND(G377="641",'641 - CPSX'!$K$7="..."),AND(G377="642",'642 - CPSX'!$M$7="..."),AND(G377="242",'242 - CPSX'!$L$7="...")),"...",MONTH(B377)),"")</f>
        <v>3</v>
      </c>
      <c r="B377" s="10">
        <v>42094</v>
      </c>
      <c r="C377" s="11" t="s">
        <v>69</v>
      </c>
      <c r="D377" s="10">
        <v>42094</v>
      </c>
      <c r="E377" s="8" t="s">
        <v>163</v>
      </c>
      <c r="F377" s="5">
        <v>356920</v>
      </c>
      <c r="G377" s="15" t="s">
        <v>143</v>
      </c>
      <c r="H377" s="7" t="s">
        <v>122</v>
      </c>
      <c r="I377" s="5" t="str">
        <f>IF(AND(G377="154",'154 - CPSX'!$L$7=TH!A377),"154",IF(AND(G377="632",'632 - CPSX'!$K$7=TH!A377),"632",IF(AND(G377="641",'641 - CPSX'!$K$7=TH!A377),"641",IF(AND(G377="642",'642 - CPSX'!$M$7=TH!A377),"642",IF(AND(G377="242",'242 - CPSX'!$L$7=TH!A377),"242","")))))</f>
        <v/>
      </c>
    </row>
    <row r="378" spans="1:9">
      <c r="A378" s="6">
        <f>IF(B378&lt;&gt;"",IF(OR(AND(G378="154",'154 - CPSX'!$L$7="..."),AND(G378="632",'632 - CPSX'!$K$7="..."),AND(G378="641",'641 - CPSX'!$K$7="..."),AND(G378="642",'642 - CPSX'!$M$7="..."),AND(G378="242",'242 - CPSX'!$L$7="...")),"...",MONTH(B378)),"")</f>
        <v>3</v>
      </c>
      <c r="B378" s="10">
        <v>42094</v>
      </c>
      <c r="C378" s="11" t="s">
        <v>69</v>
      </c>
      <c r="D378" s="10">
        <v>42094</v>
      </c>
      <c r="E378" s="8" t="s">
        <v>121</v>
      </c>
      <c r="F378" s="5">
        <v>168480</v>
      </c>
      <c r="G378" s="15" t="s">
        <v>34</v>
      </c>
      <c r="H378" s="7" t="s">
        <v>122</v>
      </c>
      <c r="I378" s="5" t="str">
        <f>IF(AND(G378="154",'154 - CPSX'!$L$7=TH!A378),"154",IF(AND(G378="632",'632 - CPSX'!$K$7=TH!A378),"632",IF(AND(G378="641",'641 - CPSX'!$K$7=TH!A378),"641",IF(AND(G378="642",'642 - CPSX'!$M$7=TH!A378),"642",IF(AND(G378="242",'242 - CPSX'!$L$7=TH!A378),"242","")))))</f>
        <v/>
      </c>
    </row>
    <row r="379" spans="1:9">
      <c r="A379" s="6">
        <f>IF(B379&lt;&gt;"",IF(OR(AND(G379="154",'154 - CPSX'!$L$7="..."),AND(G379="632",'632 - CPSX'!$K$7="..."),AND(G379="641",'641 - CPSX'!$K$7="..."),AND(G379="642",'642 - CPSX'!$M$7="..."),AND(G379="242",'242 - CPSX'!$L$7="...")),"...",MONTH(B379)),"")</f>
        <v>3</v>
      </c>
      <c r="B379" s="10">
        <v>42094</v>
      </c>
      <c r="C379" s="11" t="s">
        <v>69</v>
      </c>
      <c r="D379" s="10">
        <v>42094</v>
      </c>
      <c r="E379" s="8" t="s">
        <v>123</v>
      </c>
      <c r="F379" s="5">
        <v>1065360</v>
      </c>
      <c r="G379" s="15" t="s">
        <v>34</v>
      </c>
      <c r="H379" s="7" t="s">
        <v>122</v>
      </c>
      <c r="I379" s="5" t="str">
        <f>IF(AND(G379="154",'154 - CPSX'!$L$7=TH!A379),"154",IF(AND(G379="632",'632 - CPSX'!$K$7=TH!A379),"632",IF(AND(G379="641",'641 - CPSX'!$K$7=TH!A379),"641",IF(AND(G379="642",'642 - CPSX'!$M$7=TH!A379),"642",IF(AND(G379="242",'242 - CPSX'!$L$7=TH!A379),"242","")))))</f>
        <v/>
      </c>
    </row>
    <row r="380" spans="1:9">
      <c r="A380" s="6">
        <f>IF(B380&lt;&gt;"",IF(OR(AND(G380="154",'154 - CPSX'!$L$7="..."),AND(G380="632",'632 - CPSX'!$K$7="..."),AND(G380="641",'641 - CPSX'!$K$7="..."),AND(G380="642",'642 - CPSX'!$M$7="..."),AND(G380="242",'242 - CPSX'!$L$7="...")),"...",MONTH(B380)),"")</f>
        <v>3</v>
      </c>
      <c r="B380" s="10">
        <v>42094</v>
      </c>
      <c r="C380" s="11" t="s">
        <v>69</v>
      </c>
      <c r="D380" s="10">
        <v>42094</v>
      </c>
      <c r="E380" s="8" t="s">
        <v>315</v>
      </c>
      <c r="F380" s="5">
        <v>61830</v>
      </c>
      <c r="G380" s="15" t="s">
        <v>166</v>
      </c>
      <c r="H380" s="7" t="s">
        <v>116</v>
      </c>
      <c r="I380" s="5" t="str">
        <f>IF(AND(G380="154",'154 - CPSX'!$L$7=TH!A380),"154",IF(AND(G380="632",'632 - CPSX'!$K$7=TH!A380),"632",IF(AND(G380="641",'641 - CPSX'!$K$7=TH!A380),"641",IF(AND(G380="642",'642 - CPSX'!$M$7=TH!A380),"642",IF(AND(G380="242",'242 - CPSX'!$L$7=TH!A380),"242","")))))</f>
        <v/>
      </c>
    </row>
    <row r="381" spans="1:9">
      <c r="A381" s="6">
        <f>IF(B381&lt;&gt;"",IF(OR(AND(G381="154",'154 - CPSX'!$L$7="..."),AND(G381="632",'632 - CPSX'!$K$7="..."),AND(G381="641",'641 - CPSX'!$K$7="..."),AND(G381="642",'642 - CPSX'!$M$7="..."),AND(G381="242",'242 - CPSX'!$L$7="...")),"...",MONTH(B381)),"")</f>
        <v>3</v>
      </c>
      <c r="B381" s="10">
        <v>42094</v>
      </c>
      <c r="C381" s="11" t="s">
        <v>310</v>
      </c>
      <c r="D381" s="10">
        <v>42094</v>
      </c>
      <c r="E381" s="8" t="s">
        <v>311</v>
      </c>
      <c r="F381" s="5">
        <v>5666220223</v>
      </c>
      <c r="G381" s="15" t="s">
        <v>137</v>
      </c>
      <c r="H381" s="7" t="s">
        <v>138</v>
      </c>
      <c r="I381" s="5" t="str">
        <f>IF(AND(G381="154",'154 - CPSX'!$L$7=TH!A381),"154",IF(AND(G381="632",'632 - CPSX'!$K$7=TH!A381),"632",IF(AND(G381="641",'641 - CPSX'!$K$7=TH!A381),"641",IF(AND(G381="642",'642 - CPSX'!$M$7=TH!A381),"642",IF(AND(G381="242",'242 - CPSX'!$L$7=TH!A381),"242","")))))</f>
        <v>632</v>
      </c>
    </row>
    <row r="382" spans="1:9">
      <c r="A382" s="6" t="str">
        <f>IF(B382&lt;&gt;"",IF(OR(AND(G382="154",'154 - CPSX'!$L$7="..."),AND(G382="632",'632 - CPSX'!$K$7="..."),AND(G382="641",'641 - CPSX'!$K$7="..."),AND(G382="642",'642 - CPSX'!$M$7="..."),AND(G382="242",'242 - CPSX'!$L$7="...")),"...",MONTH(B382)),"")</f>
        <v/>
      </c>
      <c r="B382" s="10"/>
      <c r="C382" s="11"/>
      <c r="D382" s="10"/>
      <c r="E382" s="8"/>
      <c r="F382" s="5"/>
      <c r="G382" s="15"/>
      <c r="H382" s="7"/>
      <c r="I382" s="5" t="str">
        <f>IF(AND(G382="154",'154 - CPSX'!$L$7=TH!A382),"154",IF(AND(G382="632",'632 - CPSX'!$K$7=TH!A382),"632",IF(AND(G382="641",'641 - CPSX'!$K$7=TH!A382),"641",IF(AND(G382="642",'642 - CPSX'!$M$7=TH!A382),"642",IF(AND(G382="242",'242 - CPSX'!$L$7=TH!A382),"242","")))))</f>
        <v/>
      </c>
    </row>
    <row r="383" spans="1:9">
      <c r="A383" s="6" t="str">
        <f>IF(B383&lt;&gt;"",IF(OR(AND(G383="154",'154 - CPSX'!$L$7="..."),AND(G383="632",'632 - CPSX'!$K$7="..."),AND(G383="641",'641 - CPSX'!$K$7="..."),AND(G383="642",'642 - CPSX'!$M$7="..."),AND(G383="242",'242 - CPSX'!$L$7="...")),"...",MONTH(B383)),"")</f>
        <v/>
      </c>
      <c r="B383" s="10"/>
      <c r="C383" s="11"/>
      <c r="D383" s="10"/>
      <c r="E383" s="8"/>
      <c r="F383" s="5"/>
      <c r="G383" s="15"/>
      <c r="H383" s="7"/>
      <c r="I383" s="5" t="str">
        <f>IF(AND(G383="154",'154 - CPSX'!$L$7=TH!A383),"154",IF(AND(G383="632",'632 - CPSX'!$K$7=TH!A383),"632",IF(AND(G383="641",'641 - CPSX'!$K$7=TH!A383),"641",IF(AND(G383="642",'642 - CPSX'!$M$7=TH!A383),"642",IF(AND(G383="242",'242 - CPSX'!$L$7=TH!A383),"242","")))))</f>
        <v/>
      </c>
    </row>
    <row r="384" spans="1:9">
      <c r="A384" s="6" t="str">
        <f>IF(B384&lt;&gt;"",IF(OR(AND(G384="154",'154 - CPSX'!$L$7="..."),AND(G384="632",'632 - CPSX'!$K$7="..."),AND(G384="641",'641 - CPSX'!$K$7="..."),AND(G384="642",'642 - CPSX'!$M$7="..."),AND(G384="242",'242 - CPSX'!$L$7="...")),"...",MONTH(B384)),"")</f>
        <v/>
      </c>
      <c r="B384" s="10"/>
      <c r="C384" s="11"/>
      <c r="D384" s="10"/>
      <c r="E384" s="8"/>
      <c r="F384" s="5"/>
      <c r="G384" s="15"/>
      <c r="H384" s="7"/>
      <c r="I384" s="5" t="str">
        <f>IF(AND(G384="154",'154 - CPSX'!$L$7=TH!A384),"154",IF(AND(G384="632",'632 - CPSX'!$K$7=TH!A384),"632",IF(AND(G384="641",'641 - CPSX'!$K$7=TH!A384),"641",IF(AND(G384="642",'642 - CPSX'!$M$7=TH!A384),"642",IF(AND(G384="242",'242 - CPSX'!$L$7=TH!A384),"242","")))))</f>
        <v/>
      </c>
    </row>
    <row r="385" spans="1:9">
      <c r="A385" s="6" t="str">
        <f>IF(B385&lt;&gt;"",IF(OR(AND(G385="154",'154 - CPSX'!$L$7="..."),AND(G385="632",'632 - CPSX'!$K$7="..."),AND(G385="641",'641 - CPSX'!$K$7="..."),AND(G385="642",'642 - CPSX'!$M$7="..."),AND(G385="242",'242 - CPSX'!$L$7="...")),"...",MONTH(B385)),"")</f>
        <v/>
      </c>
      <c r="B385" s="10"/>
      <c r="C385" s="11"/>
      <c r="D385" s="10"/>
      <c r="E385" s="8"/>
      <c r="F385" s="5"/>
      <c r="G385" s="15"/>
      <c r="H385" s="7"/>
      <c r="I385" s="5" t="str">
        <f>IF(AND(G385="154",'154 - CPSX'!$L$7=TH!A385),"154",IF(AND(G385="632",'632 - CPSX'!$K$7=TH!A385),"632",IF(AND(G385="641",'641 - CPSX'!$K$7=TH!A385),"641",IF(AND(G385="642",'642 - CPSX'!$M$7=TH!A385),"642",IF(AND(G385="242",'242 - CPSX'!$L$7=TH!A385),"242","")))))</f>
        <v/>
      </c>
    </row>
    <row r="386" spans="1:9">
      <c r="A386" s="6" t="str">
        <f>IF(B386&lt;&gt;"",IF(OR(AND(G386="154",'154 - CPSX'!$L$7="..."),AND(G386="632",'632 - CPSX'!$K$7="..."),AND(G386="641",'641 - CPSX'!$K$7="..."),AND(G386="642",'642 - CPSX'!$M$7="..."),AND(G386="242",'242 - CPSX'!$L$7="...")),"...",MONTH(B386)),"")</f>
        <v/>
      </c>
      <c r="B386" s="10"/>
      <c r="C386" s="11"/>
      <c r="D386" s="10"/>
      <c r="E386" s="8"/>
      <c r="F386" s="5"/>
      <c r="G386" s="15"/>
      <c r="H386" s="7"/>
      <c r="I386" s="5" t="str">
        <f>IF(AND(G386="154",'154 - CPSX'!$L$7=TH!A386),"154",IF(AND(G386="632",'632 - CPSX'!$K$7=TH!A386),"632",IF(AND(G386="641",'641 - CPSX'!$K$7=TH!A386),"641",IF(AND(G386="642",'642 - CPSX'!$M$7=TH!A386),"642",IF(AND(G386="242",'242 - CPSX'!$L$7=TH!A386),"242","")))))</f>
        <v/>
      </c>
    </row>
    <row r="387" spans="1:9">
      <c r="A387" s="6" t="str">
        <f>IF(B387&lt;&gt;"",IF(OR(AND(G387="154",'154 - CPSX'!$L$7="..."),AND(G387="632",'632 - CPSX'!$K$7="..."),AND(G387="641",'641 - CPSX'!$K$7="..."),AND(G387="642",'642 - CPSX'!$M$7="..."),AND(G387="242",'242 - CPSX'!$L$7="...")),"...",MONTH(B387)),"")</f>
        <v/>
      </c>
      <c r="B387" s="10"/>
      <c r="C387" s="11"/>
      <c r="D387" s="10"/>
      <c r="E387" s="8"/>
      <c r="F387" s="5"/>
      <c r="G387" s="15"/>
      <c r="H387" s="7"/>
      <c r="I387" s="5" t="str">
        <f>IF(AND(G387="154",'154 - CPSX'!$L$7=TH!A387),"154",IF(AND(G387="632",'632 - CPSX'!$K$7=TH!A387),"632",IF(AND(G387="641",'641 - CPSX'!$K$7=TH!A387),"641",IF(AND(G387="642",'642 - CPSX'!$M$7=TH!A387),"642",IF(AND(G387="242",'242 - CPSX'!$L$7=TH!A387),"242","")))))</f>
        <v/>
      </c>
    </row>
    <row r="388" spans="1:9">
      <c r="A388" s="6" t="str">
        <f>IF(B388&lt;&gt;"",IF(OR(AND(G388="154",'154 - CPSX'!$L$7="..."),AND(G388="632",'632 - CPSX'!$K$7="..."),AND(G388="641",'641 - CPSX'!$K$7="..."),AND(G388="642",'642 - CPSX'!$M$7="..."),AND(G388="242",'242 - CPSX'!$L$7="...")),"...",MONTH(B388)),"")</f>
        <v/>
      </c>
      <c r="B388" s="10"/>
      <c r="C388" s="11"/>
      <c r="D388" s="10"/>
      <c r="E388" s="8"/>
      <c r="F388" s="5"/>
      <c r="G388" s="15"/>
      <c r="H388" s="7"/>
      <c r="I388" s="5" t="str">
        <f>IF(AND(G388="154",'154 - CPSX'!$L$7=TH!A388),"154",IF(AND(G388="632",'632 - CPSX'!$K$7=TH!A388),"632",IF(AND(G388="641",'641 - CPSX'!$K$7=TH!A388),"641",IF(AND(G388="642",'642 - CPSX'!$M$7=TH!A388),"642",IF(AND(G388="242",'242 - CPSX'!$L$7=TH!A388),"242","")))))</f>
        <v/>
      </c>
    </row>
    <row r="389" spans="1:9">
      <c r="A389" s="6" t="str">
        <f>IF(B389&lt;&gt;"",IF(OR(AND(G389="154",'154 - CPSX'!$L$7="..."),AND(G389="632",'632 - CPSX'!$K$7="..."),AND(G389="641",'641 - CPSX'!$K$7="..."),AND(G389="642",'642 - CPSX'!$M$7="..."),AND(G389="242",'242 - CPSX'!$L$7="...")),"...",MONTH(B389)),"")</f>
        <v/>
      </c>
      <c r="B389" s="10"/>
      <c r="C389" s="11"/>
      <c r="D389" s="10"/>
      <c r="E389" s="8"/>
      <c r="F389" s="5"/>
      <c r="G389" s="15"/>
      <c r="H389" s="7"/>
      <c r="I389" s="5" t="str">
        <f>IF(AND(G389="154",'154 - CPSX'!$L$7=TH!A389),"154",IF(AND(G389="632",'632 - CPSX'!$K$7=TH!A389),"632",IF(AND(G389="641",'641 - CPSX'!$K$7=TH!A389),"641",IF(AND(G389="642",'642 - CPSX'!$M$7=TH!A389),"642",IF(AND(G389="242",'242 - CPSX'!$L$7=TH!A389),"242","")))))</f>
        <v/>
      </c>
    </row>
    <row r="390" spans="1:9">
      <c r="A390" s="6" t="str">
        <f>IF(B390&lt;&gt;"",IF(OR(AND(G390="154",'154 - CPSX'!$L$7="..."),AND(G390="632",'632 - CPSX'!$K$7="..."),AND(G390="641",'641 - CPSX'!$K$7="..."),AND(G390="642",'642 - CPSX'!$M$7="..."),AND(G390="242",'242 - CPSX'!$L$7="...")),"...",MONTH(B390)),"")</f>
        <v/>
      </c>
      <c r="B390" s="10"/>
      <c r="C390" s="11"/>
      <c r="D390" s="10"/>
      <c r="E390" s="8"/>
      <c r="F390" s="5"/>
      <c r="G390" s="15"/>
      <c r="H390" s="7"/>
      <c r="I390" s="5" t="str">
        <f>IF(AND(G390="154",'154 - CPSX'!$L$7=TH!A390),"154",IF(AND(G390="632",'632 - CPSX'!$K$7=TH!A390),"632",IF(AND(G390="641",'641 - CPSX'!$K$7=TH!A390),"641",IF(AND(G390="642",'642 - CPSX'!$M$7=TH!A390),"642",IF(AND(G390="242",'242 - CPSX'!$L$7=TH!A390),"242","")))))</f>
        <v/>
      </c>
    </row>
    <row r="391" spans="1:9">
      <c r="A391" s="6" t="str">
        <f>IF(B391&lt;&gt;"",IF(OR(AND(G391="154",'154 - CPSX'!$L$7="..."),AND(G391="632",'632 - CPSX'!$K$7="..."),AND(G391="641",'641 - CPSX'!$K$7="..."),AND(G391="642",'642 - CPSX'!$M$7="..."),AND(G391="242",'242 - CPSX'!$L$7="...")),"...",MONTH(B391)),"")</f>
        <v/>
      </c>
      <c r="B391" s="10"/>
      <c r="C391" s="11"/>
      <c r="D391" s="10"/>
      <c r="E391" s="8"/>
      <c r="F391" s="5"/>
      <c r="G391" s="15"/>
      <c r="H391" s="7"/>
      <c r="I391" s="5" t="str">
        <f>IF(AND(G391="154",'154 - CPSX'!$L$7=TH!A391),"154",IF(AND(G391="632",'632 - CPSX'!$K$7=TH!A391),"632",IF(AND(G391="641",'641 - CPSX'!$K$7=TH!A391),"641",IF(AND(G391="642",'642 - CPSX'!$M$7=TH!A391),"642",IF(AND(G391="242",'242 - CPSX'!$L$7=TH!A391),"242","")))))</f>
        <v/>
      </c>
    </row>
    <row r="392" spans="1:9">
      <c r="A392" s="6" t="str">
        <f>IF(B392&lt;&gt;"",IF(OR(AND(G392="154",'154 - CPSX'!$L$7="..."),AND(G392="632",'632 - CPSX'!$K$7="..."),AND(G392="641",'641 - CPSX'!$K$7="..."),AND(G392="642",'642 - CPSX'!$M$7="..."),AND(G392="242",'242 - CPSX'!$L$7="...")),"...",MONTH(B392)),"")</f>
        <v/>
      </c>
      <c r="B392" s="10"/>
      <c r="C392" s="11"/>
      <c r="D392" s="10"/>
      <c r="E392" s="8"/>
      <c r="F392" s="5"/>
      <c r="G392" s="15"/>
      <c r="H392" s="7"/>
      <c r="I392" s="5" t="str">
        <f>IF(AND(G392="154",'154 - CPSX'!$L$7=TH!A392),"154",IF(AND(G392="632",'632 - CPSX'!$K$7=TH!A392),"632",IF(AND(G392="641",'641 - CPSX'!$K$7=TH!A392),"641",IF(AND(G392="642",'642 - CPSX'!$M$7=TH!A392),"642",IF(AND(G392="242",'242 - CPSX'!$L$7=TH!A392),"242","")))))</f>
        <v/>
      </c>
    </row>
    <row r="393" spans="1:9">
      <c r="A393" s="6" t="str">
        <f>IF(B393&lt;&gt;"",IF(OR(AND(G393="154",'154 - CPSX'!$L$7="..."),AND(G393="632",'632 - CPSX'!$K$7="..."),AND(G393="641",'641 - CPSX'!$K$7="..."),AND(G393="642",'642 - CPSX'!$M$7="..."),AND(G393="242",'242 - CPSX'!$L$7="...")),"...",MONTH(B393)),"")</f>
        <v/>
      </c>
      <c r="B393" s="10"/>
      <c r="C393" s="11"/>
      <c r="D393" s="10"/>
      <c r="E393" s="8"/>
      <c r="F393" s="5"/>
      <c r="G393" s="15"/>
      <c r="H393" s="7"/>
      <c r="I393" s="5" t="str">
        <f>IF(AND(G393="154",'154 - CPSX'!$L$7=TH!A393),"154",IF(AND(G393="632",'632 - CPSX'!$K$7=TH!A393),"632",IF(AND(G393="641",'641 - CPSX'!$K$7=TH!A393),"641",IF(AND(G393="642",'642 - CPSX'!$M$7=TH!A393),"642",IF(AND(G393="242",'242 - CPSX'!$L$7=TH!A393),"242","")))))</f>
        <v/>
      </c>
    </row>
    <row r="394" spans="1:9">
      <c r="A394" s="6" t="str">
        <f>IF(B394&lt;&gt;"",IF(OR(AND(G394="154",'154 - CPSX'!$L$7="..."),AND(G394="632",'632 - CPSX'!$K$7="..."),AND(G394="641",'641 - CPSX'!$K$7="..."),AND(G394="642",'642 - CPSX'!$M$7="..."),AND(G394="242",'242 - CPSX'!$L$7="...")),"...",MONTH(B394)),"")</f>
        <v/>
      </c>
      <c r="B394" s="10"/>
      <c r="C394" s="11"/>
      <c r="D394" s="10"/>
      <c r="E394" s="8"/>
      <c r="F394" s="5"/>
      <c r="G394" s="15"/>
      <c r="H394" s="7"/>
      <c r="I394" s="5" t="str">
        <f>IF(AND(G394="154",'154 - CPSX'!$L$7=TH!A394),"154",IF(AND(G394="632",'632 - CPSX'!$K$7=TH!A394),"632",IF(AND(G394="641",'641 - CPSX'!$K$7=TH!A394),"641",IF(AND(G394="642",'642 - CPSX'!$M$7=TH!A394),"642",IF(AND(G394="242",'242 - CPSX'!$L$7=TH!A394),"242","")))))</f>
        <v/>
      </c>
    </row>
    <row r="395" spans="1:9">
      <c r="A395" s="6" t="str">
        <f>IF(B395&lt;&gt;"",IF(OR(AND(G395="154",'154 - CPSX'!$L$7="..."),AND(G395="632",'632 - CPSX'!$K$7="..."),AND(G395="641",'641 - CPSX'!$K$7="..."),AND(G395="642",'642 - CPSX'!$M$7="..."),AND(G395="242",'242 - CPSX'!$L$7="...")),"...",MONTH(B395)),"")</f>
        <v/>
      </c>
      <c r="B395" s="10"/>
      <c r="C395" s="11"/>
      <c r="D395" s="10"/>
      <c r="E395" s="8"/>
      <c r="F395" s="5"/>
      <c r="G395" s="15"/>
      <c r="H395" s="7"/>
      <c r="I395" s="5" t="str">
        <f>IF(AND(G395="154",'154 - CPSX'!$L$7=TH!A395),"154",IF(AND(G395="632",'632 - CPSX'!$K$7=TH!A395),"632",IF(AND(G395="641",'641 - CPSX'!$K$7=TH!A395),"641",IF(AND(G395="642",'642 - CPSX'!$M$7=TH!A395),"642",IF(AND(G395="242",'242 - CPSX'!$L$7=TH!A395),"242","")))))</f>
        <v/>
      </c>
    </row>
    <row r="396" spans="1:9">
      <c r="A396" s="6" t="str">
        <f>IF(B396&lt;&gt;"",IF(OR(AND(G396="154",'154 - CPSX'!$L$7="..."),AND(G396="632",'632 - CPSX'!$K$7="..."),AND(G396="641",'641 - CPSX'!$K$7="..."),AND(G396="642",'642 - CPSX'!$M$7="..."),AND(G396="242",'242 - CPSX'!$L$7="...")),"...",MONTH(B396)),"")</f>
        <v/>
      </c>
      <c r="B396" s="10"/>
      <c r="C396" s="11"/>
      <c r="D396" s="10"/>
      <c r="E396" s="8"/>
      <c r="F396" s="5"/>
      <c r="G396" s="15"/>
      <c r="H396" s="7"/>
      <c r="I396" s="5" t="str">
        <f>IF(AND(G396="154",'154 - CPSX'!$L$7=TH!A396),"154",IF(AND(G396="632",'632 - CPSX'!$K$7=TH!A396),"632",IF(AND(G396="641",'641 - CPSX'!$K$7=TH!A396),"641",IF(AND(G396="642",'642 - CPSX'!$M$7=TH!A396),"642",IF(AND(G396="242",'242 - CPSX'!$L$7=TH!A396),"242","")))))</f>
        <v/>
      </c>
    </row>
    <row r="397" spans="1:9">
      <c r="A397" s="6" t="str">
        <f>IF(B397&lt;&gt;"",IF(OR(AND(G397="154",'154 - CPSX'!$L$7="..."),AND(G397="632",'632 - CPSX'!$K$7="..."),AND(G397="641",'641 - CPSX'!$K$7="..."),AND(G397="642",'642 - CPSX'!$M$7="..."),AND(G397="242",'242 - CPSX'!$L$7="...")),"...",MONTH(B397)),"")</f>
        <v/>
      </c>
      <c r="B397" s="10"/>
      <c r="C397" s="11"/>
      <c r="D397" s="10"/>
      <c r="E397" s="8"/>
      <c r="F397" s="5"/>
      <c r="G397" s="15"/>
      <c r="H397" s="7"/>
      <c r="I397" s="5" t="str">
        <f>IF(AND(G397="154",'154 - CPSX'!$L$7=TH!A397),"154",IF(AND(G397="632",'632 - CPSX'!$K$7=TH!A397),"632",IF(AND(G397="641",'641 - CPSX'!$K$7=TH!A397),"641",IF(AND(G397="642",'642 - CPSX'!$M$7=TH!A397),"642",IF(AND(G397="242",'242 - CPSX'!$L$7=TH!A397),"242","")))))</f>
        <v/>
      </c>
    </row>
    <row r="398" spans="1:9">
      <c r="A398" s="6" t="str">
        <f>IF(B398&lt;&gt;"",IF(OR(AND(G398="154",'154 - CPSX'!$L$7="..."),AND(G398="632",'632 - CPSX'!$K$7="..."),AND(G398="641",'641 - CPSX'!$K$7="..."),AND(G398="642",'642 - CPSX'!$M$7="..."),AND(G398="242",'242 - CPSX'!$L$7="...")),"...",MONTH(B398)),"")</f>
        <v/>
      </c>
      <c r="B398" s="10"/>
      <c r="C398" s="11"/>
      <c r="D398" s="10"/>
      <c r="E398" s="8"/>
      <c r="F398" s="5"/>
      <c r="G398" s="15"/>
      <c r="H398" s="7"/>
      <c r="I398" s="5" t="str">
        <f>IF(AND(G398="154",'154 - CPSX'!$L$7=TH!A398),"154",IF(AND(G398="632",'632 - CPSX'!$K$7=TH!A398),"632",IF(AND(G398="641",'641 - CPSX'!$K$7=TH!A398),"641",IF(AND(G398="642",'642 - CPSX'!$M$7=TH!A398),"642",IF(AND(G398="242",'242 - CPSX'!$L$7=TH!A398),"242","")))))</f>
        <v/>
      </c>
    </row>
    <row r="399" spans="1:9">
      <c r="A399" s="6" t="str">
        <f>IF(B399&lt;&gt;"",IF(OR(AND(G399="154",'154 - CPSX'!$L$7="..."),AND(G399="632",'632 - CPSX'!$K$7="..."),AND(G399="641",'641 - CPSX'!$K$7="..."),AND(G399="642",'642 - CPSX'!$M$7="..."),AND(G399="242",'242 - CPSX'!$L$7="...")),"...",MONTH(B399)),"")</f>
        <v/>
      </c>
      <c r="B399" s="10"/>
      <c r="C399" s="11"/>
      <c r="D399" s="10"/>
      <c r="E399" s="8"/>
      <c r="F399" s="5"/>
      <c r="G399" s="15"/>
      <c r="H399" s="7"/>
      <c r="I399" s="5" t="str">
        <f>IF(AND(G399="154",'154 - CPSX'!$L$7=TH!A399),"154",IF(AND(G399="632",'632 - CPSX'!$K$7=TH!A399),"632",IF(AND(G399="641",'641 - CPSX'!$K$7=TH!A399),"641",IF(AND(G399="642",'642 - CPSX'!$M$7=TH!A399),"642",IF(AND(G399="242",'242 - CPSX'!$L$7=TH!A399),"242","")))))</f>
        <v/>
      </c>
    </row>
    <row r="400" spans="1:9">
      <c r="A400" s="6" t="str">
        <f>IF(B400&lt;&gt;"",IF(OR(AND(G400="154",'154 - CPSX'!$L$7="..."),AND(G400="632",'632 - CPSX'!$K$7="..."),AND(G400="641",'641 - CPSX'!$K$7="..."),AND(G400="642",'642 - CPSX'!$M$7="..."),AND(G400="242",'242 - CPSX'!$L$7="...")),"...",MONTH(B400)),"")</f>
        <v/>
      </c>
      <c r="B400" s="10"/>
      <c r="C400" s="11"/>
      <c r="D400" s="10"/>
      <c r="E400" s="8"/>
      <c r="F400" s="5"/>
      <c r="G400" s="15"/>
      <c r="H400" s="7"/>
      <c r="I400" s="5" t="str">
        <f>IF(AND(G400="154",'154 - CPSX'!$L$7=TH!A400),"154",IF(AND(G400="632",'632 - CPSX'!$K$7=TH!A400),"632",IF(AND(G400="641",'641 - CPSX'!$K$7=TH!A400),"641",IF(AND(G400="642",'642 - CPSX'!$M$7=TH!A400),"642",IF(AND(G400="242",'242 - CPSX'!$L$7=TH!A400),"242","")))))</f>
        <v/>
      </c>
    </row>
    <row r="401" spans="1:9">
      <c r="A401" s="6" t="str">
        <f>IF(B401&lt;&gt;"",IF(OR(AND(G401="154",'154 - CPSX'!$L$7="..."),AND(G401="632",'632 - CPSX'!$K$7="..."),AND(G401="641",'641 - CPSX'!$K$7="..."),AND(G401="642",'642 - CPSX'!$M$7="..."),AND(G401="242",'242 - CPSX'!$L$7="...")),"...",MONTH(B401)),"")</f>
        <v/>
      </c>
      <c r="B401" s="10"/>
      <c r="C401" s="11"/>
      <c r="D401" s="10"/>
      <c r="E401" s="8"/>
      <c r="F401" s="5"/>
      <c r="G401" s="15"/>
      <c r="H401" s="7"/>
      <c r="I401" s="5" t="str">
        <f>IF(AND(G401="154",'154 - CPSX'!$L$7=TH!A401),"154",IF(AND(G401="632",'632 - CPSX'!$K$7=TH!A401),"632",IF(AND(G401="641",'641 - CPSX'!$K$7=TH!A401),"641",IF(AND(G401="642",'642 - CPSX'!$M$7=TH!A401),"642",IF(AND(G401="242",'242 - CPSX'!$L$7=TH!A401),"242","")))))</f>
        <v/>
      </c>
    </row>
    <row r="402" spans="1:9">
      <c r="A402" s="6" t="str">
        <f>IF(B402&lt;&gt;"",IF(OR(AND(G402="154",'154 - CPSX'!$L$7="..."),AND(G402="632",'632 - CPSX'!$K$7="..."),AND(G402="641",'641 - CPSX'!$K$7="..."),AND(G402="642",'642 - CPSX'!$M$7="..."),AND(G402="242",'242 - CPSX'!$L$7="...")),"...",MONTH(B402)),"")</f>
        <v/>
      </c>
      <c r="B402" s="10"/>
      <c r="C402" s="11"/>
      <c r="D402" s="10"/>
      <c r="E402" s="8"/>
      <c r="F402" s="5"/>
      <c r="G402" s="15"/>
      <c r="H402" s="7"/>
      <c r="I402" s="5" t="str">
        <f>IF(AND(G402="154",'154 - CPSX'!$L$7=TH!A402),"154",IF(AND(G402="632",'632 - CPSX'!$K$7=TH!A402),"632",IF(AND(G402="641",'641 - CPSX'!$K$7=TH!A402),"641",IF(AND(G402="642",'642 - CPSX'!$M$7=TH!A402),"642",IF(AND(G402="242",'242 - CPSX'!$L$7=TH!A402),"242","")))))</f>
        <v/>
      </c>
    </row>
    <row r="403" spans="1:9">
      <c r="A403" s="6" t="str">
        <f>IF(B403&lt;&gt;"",IF(OR(AND(G403="154",'154 - CPSX'!$L$7="..."),AND(G403="632",'632 - CPSX'!$K$7="..."),AND(G403="641",'641 - CPSX'!$K$7="..."),AND(G403="642",'642 - CPSX'!$M$7="..."),AND(G403="242",'242 - CPSX'!$L$7="...")),"...",MONTH(B403)),"")</f>
        <v/>
      </c>
      <c r="B403" s="10"/>
      <c r="C403" s="11"/>
      <c r="D403" s="10"/>
      <c r="E403" s="8"/>
      <c r="F403" s="5"/>
      <c r="G403" s="15"/>
      <c r="H403" s="7"/>
      <c r="I403" s="5" t="str">
        <f>IF(AND(G403="154",'154 - CPSX'!$L$7=TH!A403),"154",IF(AND(G403="632",'632 - CPSX'!$K$7=TH!A403),"632",IF(AND(G403="641",'641 - CPSX'!$K$7=TH!A403),"641",IF(AND(G403="642",'642 - CPSX'!$M$7=TH!A403),"642",IF(AND(G403="242",'242 - CPSX'!$L$7=TH!A403),"242","")))))</f>
        <v/>
      </c>
    </row>
    <row r="404" spans="1:9">
      <c r="A404" s="6" t="str">
        <f>IF(B404&lt;&gt;"",IF(OR(AND(G404="154",'154 - CPSX'!$L$7="..."),AND(G404="632",'632 - CPSX'!$K$7="..."),AND(G404="641",'641 - CPSX'!$K$7="..."),AND(G404="642",'642 - CPSX'!$M$7="..."),AND(G404="242",'242 - CPSX'!$L$7="...")),"...",MONTH(B404)),"")</f>
        <v/>
      </c>
      <c r="B404" s="10"/>
      <c r="C404" s="11"/>
      <c r="D404" s="10"/>
      <c r="E404" s="8"/>
      <c r="F404" s="5"/>
      <c r="G404" s="15"/>
      <c r="H404" s="7"/>
      <c r="I404" s="5" t="str">
        <f>IF(AND(G404="154",'154 - CPSX'!$L$7=TH!A404),"154",IF(AND(G404="632",'632 - CPSX'!$K$7=TH!A404),"632",IF(AND(G404="641",'641 - CPSX'!$K$7=TH!A404),"641",IF(AND(G404="642",'642 - CPSX'!$M$7=TH!A404),"642",IF(AND(G404="242",'242 - CPSX'!$L$7=TH!A404),"242","")))))</f>
        <v/>
      </c>
    </row>
    <row r="405" spans="1:9">
      <c r="A405" s="6" t="str">
        <f>IF(B405&lt;&gt;"",IF(OR(AND(G405="154",'154 - CPSX'!$L$7="..."),AND(G405="632",'632 - CPSX'!$K$7="..."),AND(G405="641",'641 - CPSX'!$K$7="..."),AND(G405="642",'642 - CPSX'!$M$7="..."),AND(G405="242",'242 - CPSX'!$L$7="...")),"...",MONTH(B405)),"")</f>
        <v/>
      </c>
      <c r="B405" s="10"/>
      <c r="C405" s="11"/>
      <c r="D405" s="10"/>
      <c r="E405" s="8"/>
      <c r="F405" s="5"/>
      <c r="G405" s="15"/>
      <c r="H405" s="7"/>
      <c r="I405" s="5" t="str">
        <f>IF(AND(G405="154",'154 - CPSX'!$L$7=TH!A405),"154",IF(AND(G405="632",'632 - CPSX'!$K$7=TH!A405),"632",IF(AND(G405="641",'641 - CPSX'!$K$7=TH!A405),"641",IF(AND(G405="642",'642 - CPSX'!$M$7=TH!A405),"642",IF(AND(G405="242",'242 - CPSX'!$L$7=TH!A405),"242","")))))</f>
        <v/>
      </c>
    </row>
    <row r="406" spans="1:9">
      <c r="A406" s="6" t="str">
        <f>IF(B406&lt;&gt;"",IF(OR(AND(G406="154",'154 - CPSX'!$L$7="..."),AND(G406="632",'632 - CPSX'!$K$7="..."),AND(G406="641",'641 - CPSX'!$K$7="..."),AND(G406="642",'642 - CPSX'!$M$7="..."),AND(G406="242",'242 - CPSX'!$L$7="...")),"...",MONTH(B406)),"")</f>
        <v/>
      </c>
      <c r="B406" s="10"/>
      <c r="C406" s="11"/>
      <c r="D406" s="10"/>
      <c r="E406" s="8"/>
      <c r="F406" s="5"/>
      <c r="G406" s="15"/>
      <c r="H406" s="7"/>
      <c r="I406" s="5" t="str">
        <f>IF(AND(G406="154",'154 - CPSX'!$L$7=TH!A406),"154",IF(AND(G406="632",'632 - CPSX'!$K$7=TH!A406),"632",IF(AND(G406="641",'641 - CPSX'!$K$7=TH!A406),"641",IF(AND(G406="642",'642 - CPSX'!$M$7=TH!A406),"642",IF(AND(G406="242",'242 - CPSX'!$L$7=TH!A406),"242","")))))</f>
        <v/>
      </c>
    </row>
    <row r="407" spans="1:9">
      <c r="A407" s="6" t="str">
        <f>IF(B407&lt;&gt;"",IF(OR(AND(G407="154",'154 - CPSX'!$L$7="..."),AND(G407="632",'632 - CPSX'!$K$7="..."),AND(G407="641",'641 - CPSX'!$K$7="..."),AND(G407="642",'642 - CPSX'!$M$7="..."),AND(G407="242",'242 - CPSX'!$L$7="...")),"...",MONTH(B407)),"")</f>
        <v/>
      </c>
      <c r="B407" s="10"/>
      <c r="C407" s="11"/>
      <c r="D407" s="10"/>
      <c r="E407" s="8"/>
      <c r="F407" s="5"/>
      <c r="G407" s="15"/>
      <c r="H407" s="7"/>
      <c r="I407" s="5" t="str">
        <f>IF(AND(G407="154",'154 - CPSX'!$L$7=TH!A407),"154",IF(AND(G407="632",'632 - CPSX'!$K$7=TH!A407),"632",IF(AND(G407="641",'641 - CPSX'!$K$7=TH!A407),"641",IF(AND(G407="642",'642 - CPSX'!$M$7=TH!A407),"642",IF(AND(G407="242",'242 - CPSX'!$L$7=TH!A407),"242","")))))</f>
        <v/>
      </c>
    </row>
    <row r="408" spans="1:9">
      <c r="A408" s="6" t="str">
        <f>IF(B408&lt;&gt;"",IF(OR(AND(G408="154",'154 - CPSX'!$L$7="..."),AND(G408="632",'632 - CPSX'!$K$7="..."),AND(G408="641",'641 - CPSX'!$K$7="..."),AND(G408="642",'642 - CPSX'!$M$7="..."),AND(G408="242",'242 - CPSX'!$L$7="...")),"...",MONTH(B408)),"")</f>
        <v/>
      </c>
      <c r="B408" s="10"/>
      <c r="C408" s="11"/>
      <c r="D408" s="10"/>
      <c r="E408" s="8"/>
      <c r="F408" s="5"/>
      <c r="G408" s="15"/>
      <c r="H408" s="7"/>
      <c r="I408" s="5" t="str">
        <f>IF(AND(G408="154",'154 - CPSX'!$L$7=TH!A408),"154",IF(AND(G408="632",'632 - CPSX'!$K$7=TH!A408),"632",IF(AND(G408="641",'641 - CPSX'!$K$7=TH!A408),"641",IF(AND(G408="642",'642 - CPSX'!$M$7=TH!A408),"642",IF(AND(G408="242",'242 - CPSX'!$L$7=TH!A408),"242","")))))</f>
        <v/>
      </c>
    </row>
    <row r="409" spans="1:9">
      <c r="A409" s="6" t="str">
        <f>IF(B409&lt;&gt;"",IF(OR(AND(G409="154",'154 - CPSX'!$L$7="..."),AND(G409="632",'632 - CPSX'!$K$7="..."),AND(G409="641",'641 - CPSX'!$K$7="..."),AND(G409="642",'642 - CPSX'!$M$7="..."),AND(G409="242",'242 - CPSX'!$L$7="...")),"...",MONTH(B409)),"")</f>
        <v/>
      </c>
      <c r="B409" s="10"/>
      <c r="C409" s="11"/>
      <c r="D409" s="10"/>
      <c r="E409" s="8"/>
      <c r="F409" s="5"/>
      <c r="G409" s="15"/>
      <c r="H409" s="7"/>
      <c r="I409" s="5" t="str">
        <f>IF(AND(G409="154",'154 - CPSX'!$L$7=TH!A409),"154",IF(AND(G409="632",'632 - CPSX'!$K$7=TH!A409),"632",IF(AND(G409="641",'641 - CPSX'!$K$7=TH!A409),"641",IF(AND(G409="642",'642 - CPSX'!$M$7=TH!A409),"642",IF(AND(G409="242",'242 - CPSX'!$L$7=TH!A409),"242","")))))</f>
        <v/>
      </c>
    </row>
    <row r="410" spans="1:9">
      <c r="A410" s="6" t="str">
        <f>IF(B410&lt;&gt;"",IF(OR(AND(G410="154",'154 - CPSX'!$L$7="..."),AND(G410="632",'632 - CPSX'!$K$7="..."),AND(G410="641",'641 - CPSX'!$K$7="..."),AND(G410="642",'642 - CPSX'!$M$7="..."),AND(G410="242",'242 - CPSX'!$L$7="...")),"...",MONTH(B410)),"")</f>
        <v/>
      </c>
      <c r="B410" s="10"/>
      <c r="C410" s="11"/>
      <c r="D410" s="10"/>
      <c r="E410" s="8"/>
      <c r="F410" s="5"/>
      <c r="G410" s="15"/>
      <c r="H410" s="7"/>
      <c r="I410" s="5" t="str">
        <f>IF(AND(G410="154",'154 - CPSX'!$L$7=TH!A410),"154",IF(AND(G410="632",'632 - CPSX'!$K$7=TH!A410),"632",IF(AND(G410="641",'641 - CPSX'!$K$7=TH!A410),"641",IF(AND(G410="642",'642 - CPSX'!$M$7=TH!A410),"642",IF(AND(G410="242",'242 - CPSX'!$L$7=TH!A410),"242","")))))</f>
        <v/>
      </c>
    </row>
    <row r="411" spans="1:9">
      <c r="A411" s="6" t="str">
        <f>IF(B411&lt;&gt;"",IF(OR(AND(G411="154",'154 - CPSX'!$L$7="..."),AND(G411="632",'632 - CPSX'!$K$7="..."),AND(G411="641",'641 - CPSX'!$K$7="..."),AND(G411="642",'642 - CPSX'!$M$7="..."),AND(G411="242",'242 - CPSX'!$L$7="...")),"...",MONTH(B411)),"")</f>
        <v/>
      </c>
      <c r="B411" s="10"/>
      <c r="C411" s="11"/>
      <c r="D411" s="10"/>
      <c r="E411" s="8"/>
      <c r="F411" s="5"/>
      <c r="G411" s="15"/>
      <c r="H411" s="7"/>
      <c r="I411" s="5" t="str">
        <f>IF(AND(G411="154",'154 - CPSX'!$L$7=TH!A411),"154",IF(AND(G411="632",'632 - CPSX'!$K$7=TH!A411),"632",IF(AND(G411="641",'641 - CPSX'!$K$7=TH!A411),"641",IF(AND(G411="642",'642 - CPSX'!$M$7=TH!A411),"642",IF(AND(G411="242",'242 - CPSX'!$L$7=TH!A411),"242","")))))</f>
        <v/>
      </c>
    </row>
    <row r="412" spans="1:9">
      <c r="A412" s="6" t="str">
        <f>IF(B412&lt;&gt;"",IF(OR(AND(G412="154",'154 - CPSX'!$L$7="..."),AND(G412="632",'632 - CPSX'!$K$7="..."),AND(G412="641",'641 - CPSX'!$K$7="..."),AND(G412="642",'642 - CPSX'!$M$7="..."),AND(G412="242",'242 - CPSX'!$L$7="...")),"...",MONTH(B412)),"")</f>
        <v/>
      </c>
      <c r="B412" s="10"/>
      <c r="C412" s="11"/>
      <c r="D412" s="10"/>
      <c r="E412" s="8"/>
      <c r="F412" s="5"/>
      <c r="G412" s="15"/>
      <c r="H412" s="7"/>
      <c r="I412" s="5" t="str">
        <f>IF(AND(G412="154",'154 - CPSX'!$L$7=TH!A412),"154",IF(AND(G412="632",'632 - CPSX'!$K$7=TH!A412),"632",IF(AND(G412="641",'641 - CPSX'!$K$7=TH!A412),"641",IF(AND(G412="642",'642 - CPSX'!$M$7=TH!A412),"642",IF(AND(G412="242",'242 - CPSX'!$L$7=TH!A412),"242","")))))</f>
        <v/>
      </c>
    </row>
    <row r="413" spans="1:9">
      <c r="A413" s="6" t="str">
        <f>IF(B413&lt;&gt;"",IF(OR(AND(G413="154",'154 - CPSX'!$L$7="..."),AND(G413="632",'632 - CPSX'!$K$7="..."),AND(G413="641",'641 - CPSX'!$K$7="..."),AND(G413="642",'642 - CPSX'!$M$7="..."),AND(G413="242",'242 - CPSX'!$L$7="...")),"...",MONTH(B413)),"")</f>
        <v/>
      </c>
      <c r="B413" s="10"/>
      <c r="C413" s="11"/>
      <c r="D413" s="10"/>
      <c r="E413" s="8"/>
      <c r="F413" s="5"/>
      <c r="G413" s="15"/>
      <c r="H413" s="7"/>
      <c r="I413" s="5" t="str">
        <f>IF(AND(G413="154",'154 - CPSX'!$L$7=TH!A413),"154",IF(AND(G413="632",'632 - CPSX'!$K$7=TH!A413),"632",IF(AND(G413="641",'641 - CPSX'!$K$7=TH!A413),"641",IF(AND(G413="642",'642 - CPSX'!$M$7=TH!A413),"642",IF(AND(G413="242",'242 - CPSX'!$L$7=TH!A413),"242","")))))</f>
        <v/>
      </c>
    </row>
    <row r="414" spans="1:9">
      <c r="A414" s="6" t="str">
        <f>IF(B414&lt;&gt;"",IF(OR(AND(G414="154",'154 - CPSX'!$L$7="..."),AND(G414="632",'632 - CPSX'!$K$7="..."),AND(G414="641",'641 - CPSX'!$K$7="..."),AND(G414="642",'642 - CPSX'!$M$7="..."),AND(G414="242",'242 - CPSX'!$L$7="...")),"...",MONTH(B414)),"")</f>
        <v/>
      </c>
      <c r="B414" s="10"/>
      <c r="C414" s="11"/>
      <c r="D414" s="10"/>
      <c r="E414" s="8"/>
      <c r="F414" s="5"/>
      <c r="G414" s="15"/>
      <c r="H414" s="7"/>
      <c r="I414" s="5" t="str">
        <f>IF(AND(G414="154",'154 - CPSX'!$L$7=TH!A414),"154",IF(AND(G414="632",'632 - CPSX'!$K$7=TH!A414),"632",IF(AND(G414="641",'641 - CPSX'!$K$7=TH!A414),"641",IF(AND(G414="642",'642 - CPSX'!$M$7=TH!A414),"642",IF(AND(G414="242",'242 - CPSX'!$L$7=TH!A414),"242","")))))</f>
        <v/>
      </c>
    </row>
    <row r="415" spans="1:9">
      <c r="A415" s="6" t="str">
        <f>IF(B415&lt;&gt;"",IF(OR(AND(G415="154",'154 - CPSX'!$L$7="..."),AND(G415="632",'632 - CPSX'!$K$7="..."),AND(G415="641",'641 - CPSX'!$K$7="..."),AND(G415="642",'642 - CPSX'!$M$7="..."),AND(G415="242",'242 - CPSX'!$L$7="...")),"...",MONTH(B415)),"")</f>
        <v/>
      </c>
      <c r="B415" s="10"/>
      <c r="C415" s="11"/>
      <c r="D415" s="10"/>
      <c r="E415" s="8"/>
      <c r="F415" s="5"/>
      <c r="G415" s="15"/>
      <c r="H415" s="7"/>
      <c r="I415" s="5" t="str">
        <f>IF(AND(G415="154",'154 - CPSX'!$L$7=TH!A415),"154",IF(AND(G415="632",'632 - CPSX'!$K$7=TH!A415),"632",IF(AND(G415="641",'641 - CPSX'!$K$7=TH!A415),"641",IF(AND(G415="642",'642 - CPSX'!$M$7=TH!A415),"642",IF(AND(G415="242",'242 - CPSX'!$L$7=TH!A415),"242","")))))</f>
        <v/>
      </c>
    </row>
    <row r="416" spans="1:9">
      <c r="A416" s="6" t="str">
        <f>IF(B416&lt;&gt;"",IF(OR(AND(G416="154",'154 - CPSX'!$L$7="..."),AND(G416="632",'632 - CPSX'!$K$7="..."),AND(G416="641",'641 - CPSX'!$K$7="..."),AND(G416="642",'642 - CPSX'!$M$7="..."),AND(G416="242",'242 - CPSX'!$L$7="...")),"...",MONTH(B416)),"")</f>
        <v/>
      </c>
      <c r="B416" s="10"/>
      <c r="C416" s="11"/>
      <c r="D416" s="10"/>
      <c r="E416" s="8"/>
      <c r="F416" s="5"/>
      <c r="G416" s="15"/>
      <c r="H416" s="7"/>
      <c r="I416" s="5" t="str">
        <f>IF(AND(G416="154",'154 - CPSX'!$L$7=TH!A416),"154",IF(AND(G416="632",'632 - CPSX'!$K$7=TH!A416),"632",IF(AND(G416="641",'641 - CPSX'!$K$7=TH!A416),"641",IF(AND(G416="642",'642 - CPSX'!$M$7=TH!A416),"642",IF(AND(G416="242",'242 - CPSX'!$L$7=TH!A416),"242","")))))</f>
        <v/>
      </c>
    </row>
    <row r="417" spans="1:9">
      <c r="A417" s="6" t="str">
        <f>IF(B417&lt;&gt;"",IF(OR(AND(G417="154",'154 - CPSX'!$L$7="..."),AND(G417="632",'632 - CPSX'!$K$7="..."),AND(G417="641",'641 - CPSX'!$K$7="..."),AND(G417="642",'642 - CPSX'!$M$7="..."),AND(G417="242",'242 - CPSX'!$L$7="...")),"...",MONTH(B417)),"")</f>
        <v/>
      </c>
      <c r="B417" s="10"/>
      <c r="C417" s="11"/>
      <c r="D417" s="10"/>
      <c r="E417" s="8"/>
      <c r="F417" s="5"/>
      <c r="G417" s="15"/>
      <c r="H417" s="7"/>
      <c r="I417" s="5" t="str">
        <f>IF(AND(G417="154",'154 - CPSX'!$L$7=TH!A417),"154",IF(AND(G417="632",'632 - CPSX'!$K$7=TH!A417),"632",IF(AND(G417="641",'641 - CPSX'!$K$7=TH!A417),"641",IF(AND(G417="642",'642 - CPSX'!$M$7=TH!A417),"642",IF(AND(G417="242",'242 - CPSX'!$L$7=TH!A417),"242","")))))</f>
        <v/>
      </c>
    </row>
    <row r="418" spans="1:9">
      <c r="A418" s="6" t="str">
        <f>IF(B418&lt;&gt;"",IF(OR(AND(G418="154",'154 - CPSX'!$L$7="..."),AND(G418="632",'632 - CPSX'!$K$7="..."),AND(G418="641",'641 - CPSX'!$K$7="..."),AND(G418="642",'642 - CPSX'!$M$7="..."),AND(G418="242",'242 - CPSX'!$L$7="...")),"...",MONTH(B418)),"")</f>
        <v/>
      </c>
      <c r="B418" s="10"/>
      <c r="C418" s="11"/>
      <c r="D418" s="10"/>
      <c r="E418" s="8"/>
      <c r="F418" s="5"/>
      <c r="G418" s="15"/>
      <c r="H418" s="7"/>
      <c r="I418" s="5" t="str">
        <f>IF(AND(G418="154",'154 - CPSX'!$L$7=TH!A418),"154",IF(AND(G418="632",'632 - CPSX'!$K$7=TH!A418),"632",IF(AND(G418="641",'641 - CPSX'!$K$7=TH!A418),"641",IF(AND(G418="642",'642 - CPSX'!$M$7=TH!A418),"642",IF(AND(G418="242",'242 - CPSX'!$L$7=TH!A418),"242","")))))</f>
        <v/>
      </c>
    </row>
    <row r="419" spans="1:9">
      <c r="A419" s="6" t="str">
        <f>IF(B419&lt;&gt;"",IF(OR(AND(G419="154",'154 - CPSX'!$L$7="..."),AND(G419="632",'632 - CPSX'!$K$7="..."),AND(G419="641",'641 - CPSX'!$K$7="..."),AND(G419="642",'642 - CPSX'!$M$7="..."),AND(G419="242",'242 - CPSX'!$L$7="...")),"...",MONTH(B419)),"")</f>
        <v/>
      </c>
      <c r="B419" s="10"/>
      <c r="C419" s="11"/>
      <c r="D419" s="10"/>
      <c r="E419" s="8"/>
      <c r="F419" s="5"/>
      <c r="G419" s="15"/>
      <c r="H419" s="7"/>
      <c r="I419" s="5" t="str">
        <f>IF(AND(G419="154",'154 - CPSX'!$L$7=TH!A419),"154",IF(AND(G419="632",'632 - CPSX'!$K$7=TH!A419),"632",IF(AND(G419="641",'641 - CPSX'!$K$7=TH!A419),"641",IF(AND(G419="642",'642 - CPSX'!$M$7=TH!A419),"642",IF(AND(G419="242",'242 - CPSX'!$L$7=TH!A419),"242","")))))</f>
        <v/>
      </c>
    </row>
    <row r="420" spans="1:9">
      <c r="A420" s="6" t="str">
        <f>IF(B420&lt;&gt;"",IF(OR(AND(G420="154",'154 - CPSX'!$L$7="..."),AND(G420="632",'632 - CPSX'!$K$7="..."),AND(G420="641",'641 - CPSX'!$K$7="..."),AND(G420="642",'642 - CPSX'!$M$7="..."),AND(G420="242",'242 - CPSX'!$L$7="...")),"...",MONTH(B420)),"")</f>
        <v/>
      </c>
      <c r="B420" s="10"/>
      <c r="C420" s="11"/>
      <c r="D420" s="10"/>
      <c r="E420" s="8"/>
      <c r="F420" s="5"/>
      <c r="G420" s="15"/>
      <c r="H420" s="7"/>
      <c r="I420" s="5" t="str">
        <f>IF(AND(G420="154",'154 - CPSX'!$L$7=TH!A420),"154",IF(AND(G420="632",'632 - CPSX'!$K$7=TH!A420),"632",IF(AND(G420="641",'641 - CPSX'!$K$7=TH!A420),"641",IF(AND(G420="642",'642 - CPSX'!$M$7=TH!A420),"642",IF(AND(G420="242",'242 - CPSX'!$L$7=TH!A420),"242","")))))</f>
        <v/>
      </c>
    </row>
    <row r="421" spans="1:9">
      <c r="A421" s="6" t="str">
        <f>IF(B421&lt;&gt;"",IF(OR(AND(G421="154",'154 - CPSX'!$L$7="..."),AND(G421="632",'632 - CPSX'!$K$7="..."),AND(G421="641",'641 - CPSX'!$K$7="..."),AND(G421="642",'642 - CPSX'!$M$7="..."),AND(G421="242",'242 - CPSX'!$L$7="...")),"...",MONTH(B421)),"")</f>
        <v/>
      </c>
      <c r="B421" s="10"/>
      <c r="C421" s="11"/>
      <c r="D421" s="10"/>
      <c r="E421" s="8"/>
      <c r="F421" s="5"/>
      <c r="G421" s="15"/>
      <c r="H421" s="7"/>
      <c r="I421" s="5" t="str">
        <f>IF(AND(G421="154",'154 - CPSX'!$L$7=TH!A421),"154",IF(AND(G421="632",'632 - CPSX'!$K$7=TH!A421),"632",IF(AND(G421="641",'641 - CPSX'!$K$7=TH!A421),"641",IF(AND(G421="642",'642 - CPSX'!$M$7=TH!A421),"642",IF(AND(G421="242",'242 - CPSX'!$L$7=TH!A421),"242","")))))</f>
        <v/>
      </c>
    </row>
    <row r="422" spans="1:9">
      <c r="A422" s="6" t="str">
        <f>IF(B422&lt;&gt;"",IF(OR(AND(G422="154",'154 - CPSX'!$L$7="..."),AND(G422="632",'632 - CPSX'!$K$7="..."),AND(G422="641",'641 - CPSX'!$K$7="..."),AND(G422="642",'642 - CPSX'!$M$7="..."),AND(G422="242",'242 - CPSX'!$L$7="...")),"...",MONTH(B422)),"")</f>
        <v/>
      </c>
      <c r="B422" s="10"/>
      <c r="C422" s="11"/>
      <c r="D422" s="10"/>
      <c r="E422" s="8"/>
      <c r="F422" s="5"/>
      <c r="G422" s="15"/>
      <c r="H422" s="7"/>
      <c r="I422" s="5" t="str">
        <f>IF(AND(G422="154",'154 - CPSX'!$L$7=TH!A422),"154",IF(AND(G422="632",'632 - CPSX'!$K$7=TH!A422),"632",IF(AND(G422="641",'641 - CPSX'!$K$7=TH!A422),"641",IF(AND(G422="642",'642 - CPSX'!$M$7=TH!A422),"642",IF(AND(G422="242",'242 - CPSX'!$L$7=TH!A422),"242","")))))</f>
        <v/>
      </c>
    </row>
    <row r="423" spans="1:9">
      <c r="A423" s="6" t="str">
        <f>IF(B423&lt;&gt;"",IF(OR(AND(G423="154",'154 - CPSX'!$L$7="..."),AND(G423="632",'632 - CPSX'!$K$7="..."),AND(G423="641",'641 - CPSX'!$K$7="..."),AND(G423="642",'642 - CPSX'!$M$7="..."),AND(G423="242",'242 - CPSX'!$L$7="...")),"...",MONTH(B423)),"")</f>
        <v/>
      </c>
      <c r="B423" s="10"/>
      <c r="C423" s="11"/>
      <c r="D423" s="10"/>
      <c r="E423" s="8"/>
      <c r="F423" s="5"/>
      <c r="G423" s="15"/>
      <c r="H423" s="7"/>
      <c r="I423" s="5" t="str">
        <f>IF(AND(G423="154",'154 - CPSX'!$L$7=TH!A423),"154",IF(AND(G423="632",'632 - CPSX'!$K$7=TH!A423),"632",IF(AND(G423="641",'641 - CPSX'!$K$7=TH!A423),"641",IF(AND(G423="642",'642 - CPSX'!$M$7=TH!A423),"642",IF(AND(G423="242",'242 - CPSX'!$L$7=TH!A423),"242","")))))</f>
        <v/>
      </c>
    </row>
    <row r="424" spans="1:9">
      <c r="A424" s="6" t="str">
        <f>IF(B424&lt;&gt;"",IF(OR(AND(G424="154",'154 - CPSX'!$L$7="..."),AND(G424="632",'632 - CPSX'!$K$7="..."),AND(G424="641",'641 - CPSX'!$K$7="..."),AND(G424="642",'642 - CPSX'!$M$7="..."),AND(G424="242",'242 - CPSX'!$L$7="...")),"...",MONTH(B424)),"")</f>
        <v/>
      </c>
      <c r="B424" s="10"/>
      <c r="C424" s="11"/>
      <c r="D424" s="10"/>
      <c r="E424" s="8"/>
      <c r="F424" s="5"/>
      <c r="G424" s="15"/>
      <c r="H424" s="7"/>
      <c r="I424" s="5" t="str">
        <f>IF(AND(G424="154",'154 - CPSX'!$L$7=TH!A424),"154",IF(AND(G424="632",'632 - CPSX'!$K$7=TH!A424),"632",IF(AND(G424="641",'641 - CPSX'!$K$7=TH!A424),"641",IF(AND(G424="642",'642 - CPSX'!$M$7=TH!A424),"642",IF(AND(G424="242",'242 - CPSX'!$L$7=TH!A424),"242","")))))</f>
        <v/>
      </c>
    </row>
    <row r="425" spans="1:9">
      <c r="A425" s="6" t="str">
        <f>IF(B425&lt;&gt;"",IF(OR(AND(G425="154",'154 - CPSX'!$L$7="..."),AND(G425="632",'632 - CPSX'!$K$7="..."),AND(G425="641",'641 - CPSX'!$K$7="..."),AND(G425="642",'642 - CPSX'!$M$7="..."),AND(G425="242",'242 - CPSX'!$L$7="...")),"...",MONTH(B425)),"")</f>
        <v/>
      </c>
      <c r="B425" s="10"/>
      <c r="C425" s="11"/>
      <c r="D425" s="10"/>
      <c r="E425" s="8"/>
      <c r="F425" s="5"/>
      <c r="G425" s="15"/>
      <c r="H425" s="7"/>
      <c r="I425" s="5" t="str">
        <f>IF(AND(G425="154",'154 - CPSX'!$L$7=TH!A425),"154",IF(AND(G425="632",'632 - CPSX'!$K$7=TH!A425),"632",IF(AND(G425="641",'641 - CPSX'!$K$7=TH!A425),"641",IF(AND(G425="642",'642 - CPSX'!$M$7=TH!A425),"642",IF(AND(G425="242",'242 - CPSX'!$L$7=TH!A425),"242","")))))</f>
        <v/>
      </c>
    </row>
    <row r="426" spans="1:9">
      <c r="A426" s="6" t="str">
        <f>IF(B426&lt;&gt;"",IF(OR(AND(G426="154",'154 - CPSX'!$L$7="..."),AND(G426="632",'632 - CPSX'!$K$7="..."),AND(G426="641",'641 - CPSX'!$K$7="..."),AND(G426="642",'642 - CPSX'!$M$7="..."),AND(G426="242",'242 - CPSX'!$L$7="...")),"...",MONTH(B426)),"")</f>
        <v/>
      </c>
      <c r="B426" s="10"/>
      <c r="C426" s="11"/>
      <c r="D426" s="10"/>
      <c r="E426" s="8"/>
      <c r="F426" s="5"/>
      <c r="G426" s="15"/>
      <c r="H426" s="7"/>
      <c r="I426" s="5" t="str">
        <f>IF(AND(G426="154",'154 - CPSX'!$L$7=TH!A426),"154",IF(AND(G426="632",'632 - CPSX'!$K$7=TH!A426),"632",IF(AND(G426="641",'641 - CPSX'!$K$7=TH!A426),"641",IF(AND(G426="642",'642 - CPSX'!$M$7=TH!A426),"642",IF(AND(G426="242",'242 - CPSX'!$L$7=TH!A426),"242","")))))</f>
        <v/>
      </c>
    </row>
    <row r="427" spans="1:9">
      <c r="A427" s="6" t="str">
        <f>IF(B427&lt;&gt;"",IF(OR(AND(G427="154",'154 - CPSX'!$L$7="..."),AND(G427="632",'632 - CPSX'!$K$7="..."),AND(G427="641",'641 - CPSX'!$K$7="..."),AND(G427="642",'642 - CPSX'!$M$7="..."),AND(G427="242",'242 - CPSX'!$L$7="...")),"...",MONTH(B427)),"")</f>
        <v/>
      </c>
      <c r="B427" s="10"/>
      <c r="C427" s="11"/>
      <c r="D427" s="10"/>
      <c r="E427" s="8"/>
      <c r="F427" s="5"/>
      <c r="G427" s="15"/>
      <c r="H427" s="7"/>
      <c r="I427" s="5" t="str">
        <f>IF(AND(G427="154",'154 - CPSX'!$L$7=TH!A427),"154",IF(AND(G427="632",'632 - CPSX'!$K$7=TH!A427),"632",IF(AND(G427="641",'641 - CPSX'!$K$7=TH!A427),"641",IF(AND(G427="642",'642 - CPSX'!$M$7=TH!A427),"642",IF(AND(G427="242",'242 - CPSX'!$L$7=TH!A427),"242","")))))</f>
        <v/>
      </c>
    </row>
    <row r="428" spans="1:9">
      <c r="A428" s="6" t="str">
        <f>IF(B428&lt;&gt;"",IF(OR(AND(G428="154",'154 - CPSX'!$L$7="..."),AND(G428="632",'632 - CPSX'!$K$7="..."),AND(G428="641",'641 - CPSX'!$K$7="..."),AND(G428="642",'642 - CPSX'!$M$7="..."),AND(G428="242",'242 - CPSX'!$L$7="...")),"...",MONTH(B428)),"")</f>
        <v/>
      </c>
      <c r="B428" s="10"/>
      <c r="C428" s="11"/>
      <c r="D428" s="10"/>
      <c r="E428" s="8"/>
      <c r="F428" s="5"/>
      <c r="G428" s="15"/>
      <c r="H428" s="7"/>
      <c r="I428" s="5" t="str">
        <f>IF(AND(G428="154",'154 - CPSX'!$L$7=TH!A428),"154",IF(AND(G428="632",'632 - CPSX'!$K$7=TH!A428),"632",IF(AND(G428="641",'641 - CPSX'!$K$7=TH!A428),"641",IF(AND(G428="642",'642 - CPSX'!$M$7=TH!A428),"642",IF(AND(G428="242",'242 - CPSX'!$L$7=TH!A428),"242","")))))</f>
        <v/>
      </c>
    </row>
    <row r="429" spans="1:9">
      <c r="A429" s="6" t="str">
        <f>IF(B429&lt;&gt;"",IF(OR(AND(G429="154",'154 - CPSX'!$L$7="..."),AND(G429="632",'632 - CPSX'!$K$7="..."),AND(G429="641",'641 - CPSX'!$K$7="..."),AND(G429="642",'642 - CPSX'!$M$7="..."),AND(G429="242",'242 - CPSX'!$L$7="...")),"...",MONTH(B429)),"")</f>
        <v/>
      </c>
      <c r="B429" s="10"/>
      <c r="C429" s="11"/>
      <c r="D429" s="10"/>
      <c r="E429" s="8"/>
      <c r="F429" s="5"/>
      <c r="G429" s="15"/>
      <c r="H429" s="7"/>
      <c r="I429" s="5" t="str">
        <f>IF(AND(G429="154",'154 - CPSX'!$L$7=TH!A429),"154",IF(AND(G429="632",'632 - CPSX'!$K$7=TH!A429),"632",IF(AND(G429="641",'641 - CPSX'!$K$7=TH!A429),"641",IF(AND(G429="642",'642 - CPSX'!$M$7=TH!A429),"642",IF(AND(G429="242",'242 - CPSX'!$L$7=TH!A429),"242","")))))</f>
        <v/>
      </c>
    </row>
    <row r="430" spans="1:9">
      <c r="A430" s="6" t="str">
        <f>IF(B430&lt;&gt;"",IF(OR(AND(G430="154",'154 - CPSX'!$L$7="..."),AND(G430="632",'632 - CPSX'!$K$7="..."),AND(G430="641",'641 - CPSX'!$K$7="..."),AND(G430="642",'642 - CPSX'!$M$7="..."),AND(G430="242",'242 - CPSX'!$L$7="...")),"...",MONTH(B430)),"")</f>
        <v/>
      </c>
      <c r="B430" s="10"/>
      <c r="C430" s="11"/>
      <c r="D430" s="10"/>
      <c r="E430" s="8"/>
      <c r="F430" s="5"/>
      <c r="G430" s="15"/>
      <c r="H430" s="7"/>
      <c r="I430" s="5" t="str">
        <f>IF(AND(G430="154",'154 - CPSX'!$L$7=TH!A430),"154",IF(AND(G430="632",'632 - CPSX'!$K$7=TH!A430),"632",IF(AND(G430="641",'641 - CPSX'!$K$7=TH!A430),"641",IF(AND(G430="642",'642 - CPSX'!$M$7=TH!A430),"642",IF(AND(G430="242",'242 - CPSX'!$L$7=TH!A430),"242","")))))</f>
        <v/>
      </c>
    </row>
    <row r="431" spans="1:9">
      <c r="A431" s="6" t="str">
        <f>IF(B431&lt;&gt;"",IF(OR(AND(G431="154",'154 - CPSX'!$L$7="..."),AND(G431="632",'632 - CPSX'!$K$7="..."),AND(G431="641",'641 - CPSX'!$K$7="..."),AND(G431="642",'642 - CPSX'!$M$7="..."),AND(G431="242",'242 - CPSX'!$L$7="...")),"...",MONTH(B431)),"")</f>
        <v/>
      </c>
      <c r="B431" s="10"/>
      <c r="C431" s="11"/>
      <c r="D431" s="10"/>
      <c r="E431" s="8"/>
      <c r="F431" s="5"/>
      <c r="G431" s="15"/>
      <c r="H431" s="7"/>
      <c r="I431" s="5" t="str">
        <f>IF(AND(G431="154",'154 - CPSX'!$L$7=TH!A431),"154",IF(AND(G431="632",'632 - CPSX'!$K$7=TH!A431),"632",IF(AND(G431="641",'641 - CPSX'!$K$7=TH!A431),"641",IF(AND(G431="642",'642 - CPSX'!$M$7=TH!A431),"642",IF(AND(G431="242",'242 - CPSX'!$L$7=TH!A431),"242","")))))</f>
        <v/>
      </c>
    </row>
    <row r="432" spans="1:9">
      <c r="A432" s="6" t="str">
        <f>IF(B432&lt;&gt;"",IF(OR(AND(G432="154",'154 - CPSX'!$L$7="..."),AND(G432="632",'632 - CPSX'!$K$7="..."),AND(G432="641",'641 - CPSX'!$K$7="..."),AND(G432="642",'642 - CPSX'!$M$7="..."),AND(G432="242",'242 - CPSX'!$L$7="...")),"...",MONTH(B432)),"")</f>
        <v/>
      </c>
      <c r="B432" s="10"/>
      <c r="C432" s="11"/>
      <c r="D432" s="10"/>
      <c r="E432" s="8"/>
      <c r="F432" s="5"/>
      <c r="G432" s="15"/>
      <c r="H432" s="7"/>
      <c r="I432" s="5" t="str">
        <f>IF(AND(G432="154",'154 - CPSX'!$L$7=TH!A432),"154",IF(AND(G432="632",'632 - CPSX'!$K$7=TH!A432),"632",IF(AND(G432="641",'641 - CPSX'!$K$7=TH!A432),"641",IF(AND(G432="642",'642 - CPSX'!$M$7=TH!A432),"642",IF(AND(G432="242",'242 - CPSX'!$L$7=TH!A432),"242","")))))</f>
        <v/>
      </c>
    </row>
    <row r="433" spans="1:9">
      <c r="A433" s="6" t="str">
        <f>IF(B433&lt;&gt;"",IF(OR(AND(G433="154",'154 - CPSX'!$L$7="..."),AND(G433="632",'632 - CPSX'!$K$7="..."),AND(G433="641",'641 - CPSX'!$K$7="..."),AND(G433="642",'642 - CPSX'!$M$7="..."),AND(G433="242",'242 - CPSX'!$L$7="...")),"...",MONTH(B433)),"")</f>
        <v/>
      </c>
      <c r="B433" s="10"/>
      <c r="C433" s="11"/>
      <c r="D433" s="10"/>
      <c r="E433" s="8"/>
      <c r="F433" s="5"/>
      <c r="G433" s="15"/>
      <c r="H433" s="7"/>
      <c r="I433" s="5" t="str">
        <f>IF(AND(G433="154",'154 - CPSX'!$L$7=TH!A433),"154",IF(AND(G433="632",'632 - CPSX'!$K$7=TH!A433),"632",IF(AND(G433="641",'641 - CPSX'!$K$7=TH!A433),"641",IF(AND(G433="642",'642 - CPSX'!$M$7=TH!A433),"642",IF(AND(G433="242",'242 - CPSX'!$L$7=TH!A433),"242","")))))</f>
        <v/>
      </c>
    </row>
    <row r="434" spans="1:9">
      <c r="A434" s="6" t="str">
        <f>IF(B434&lt;&gt;"",IF(OR(AND(G434="154",'154 - CPSX'!$L$7="..."),AND(G434="632",'632 - CPSX'!$K$7="..."),AND(G434="641",'641 - CPSX'!$K$7="..."),AND(G434="642",'642 - CPSX'!$M$7="..."),AND(G434="242",'242 - CPSX'!$L$7="...")),"...",MONTH(B434)),"")</f>
        <v/>
      </c>
      <c r="B434" s="10"/>
      <c r="C434" s="11"/>
      <c r="D434" s="10"/>
      <c r="E434" s="8"/>
      <c r="F434" s="5"/>
      <c r="G434" s="15"/>
      <c r="H434" s="7"/>
      <c r="I434" s="5" t="str">
        <f>IF(AND(G434="154",'154 - CPSX'!$L$7=TH!A434),"154",IF(AND(G434="632",'632 - CPSX'!$K$7=TH!A434),"632",IF(AND(G434="641",'641 - CPSX'!$K$7=TH!A434),"641",IF(AND(G434="642",'642 - CPSX'!$M$7=TH!A434),"642",IF(AND(G434="242",'242 - CPSX'!$L$7=TH!A434),"242","")))))</f>
        <v/>
      </c>
    </row>
    <row r="435" spans="1:9">
      <c r="A435" s="6" t="str">
        <f>IF(B435&lt;&gt;"",IF(OR(AND(G435="154",'154 - CPSX'!$L$7="..."),AND(G435="632",'632 - CPSX'!$K$7="..."),AND(G435="641",'641 - CPSX'!$K$7="..."),AND(G435="642",'642 - CPSX'!$M$7="..."),AND(G435="242",'242 - CPSX'!$L$7="...")),"...",MONTH(B435)),"")</f>
        <v/>
      </c>
      <c r="B435" s="10"/>
      <c r="C435" s="11"/>
      <c r="D435" s="10"/>
      <c r="E435" s="8"/>
      <c r="F435" s="5"/>
      <c r="G435" s="15"/>
      <c r="H435" s="7"/>
      <c r="I435" s="5" t="str">
        <f>IF(AND(G435="154",'154 - CPSX'!$L$7=TH!A435),"154",IF(AND(G435="632",'632 - CPSX'!$K$7=TH!A435),"632",IF(AND(G435="641",'641 - CPSX'!$K$7=TH!A435),"641",IF(AND(G435="642",'642 - CPSX'!$M$7=TH!A435),"642",IF(AND(G435="242",'242 - CPSX'!$L$7=TH!A435),"242","")))))</f>
        <v/>
      </c>
    </row>
    <row r="436" spans="1:9">
      <c r="A436" s="6" t="str">
        <f>IF(B436&lt;&gt;"",IF(OR(AND(G436="154",'154 - CPSX'!$L$7="..."),AND(G436="632",'632 - CPSX'!$K$7="..."),AND(G436="641",'641 - CPSX'!$K$7="..."),AND(G436="642",'642 - CPSX'!$M$7="..."),AND(G436="242",'242 - CPSX'!$L$7="...")),"...",MONTH(B436)),"")</f>
        <v/>
      </c>
      <c r="B436" s="10"/>
      <c r="C436" s="11"/>
      <c r="D436" s="10"/>
      <c r="E436" s="8"/>
      <c r="F436" s="5"/>
      <c r="G436" s="15"/>
      <c r="H436" s="7"/>
      <c r="I436" s="5" t="str">
        <f>IF(AND(G436="154",'154 - CPSX'!$L$7=TH!A436),"154",IF(AND(G436="632",'632 - CPSX'!$K$7=TH!A436),"632",IF(AND(G436="641",'641 - CPSX'!$K$7=TH!A436),"641",IF(AND(G436="642",'642 - CPSX'!$M$7=TH!A436),"642",IF(AND(G436="242",'242 - CPSX'!$L$7=TH!A436),"242","")))))</f>
        <v/>
      </c>
    </row>
    <row r="437" spans="1:9">
      <c r="A437" s="6" t="str">
        <f>IF(B437&lt;&gt;"",IF(OR(AND(G437="154",'154 - CPSX'!$L$7="..."),AND(G437="632",'632 - CPSX'!$K$7="..."),AND(G437="641",'641 - CPSX'!$K$7="..."),AND(G437="642",'642 - CPSX'!$M$7="..."),AND(G437="242",'242 - CPSX'!$L$7="...")),"...",MONTH(B437)),"")</f>
        <v/>
      </c>
      <c r="B437" s="10"/>
      <c r="C437" s="11"/>
      <c r="D437" s="10"/>
      <c r="E437" s="8"/>
      <c r="F437" s="5"/>
      <c r="G437" s="15"/>
      <c r="H437" s="7"/>
      <c r="I437" s="5" t="str">
        <f>IF(AND(G437="154",'154 - CPSX'!$L$7=TH!A437),"154",IF(AND(G437="632",'632 - CPSX'!$K$7=TH!A437),"632",IF(AND(G437="641",'641 - CPSX'!$K$7=TH!A437),"641",IF(AND(G437="642",'642 - CPSX'!$M$7=TH!A437),"642",IF(AND(G437="242",'242 - CPSX'!$L$7=TH!A437),"242","")))))</f>
        <v/>
      </c>
    </row>
    <row r="438" spans="1:9">
      <c r="A438" s="6" t="str">
        <f>IF(B438&lt;&gt;"",IF(OR(AND(G438="154",'154 - CPSX'!$L$7="..."),AND(G438="632",'632 - CPSX'!$K$7="..."),AND(G438="641",'641 - CPSX'!$K$7="..."),AND(G438="642",'642 - CPSX'!$M$7="..."),AND(G438="242",'242 - CPSX'!$L$7="...")),"...",MONTH(B438)),"")</f>
        <v/>
      </c>
      <c r="B438" s="10"/>
      <c r="C438" s="11"/>
      <c r="D438" s="10"/>
      <c r="E438" s="8"/>
      <c r="F438" s="5"/>
      <c r="G438" s="15"/>
      <c r="H438" s="7"/>
      <c r="I438" s="5" t="str">
        <f>IF(AND(G438="154",'154 - CPSX'!$L$7=TH!A438),"154",IF(AND(G438="632",'632 - CPSX'!$K$7=TH!A438),"632",IF(AND(G438="641",'641 - CPSX'!$K$7=TH!A438),"641",IF(AND(G438="642",'642 - CPSX'!$M$7=TH!A438),"642",IF(AND(G438="242",'242 - CPSX'!$L$7=TH!A438),"242","")))))</f>
        <v/>
      </c>
    </row>
    <row r="439" spans="1:9">
      <c r="A439" s="6" t="str">
        <f>IF(B439&lt;&gt;"",IF(OR(AND(G439="154",'154 - CPSX'!$L$7="..."),AND(G439="632",'632 - CPSX'!$K$7="..."),AND(G439="641",'641 - CPSX'!$K$7="..."),AND(G439="642",'642 - CPSX'!$M$7="..."),AND(G439="242",'242 - CPSX'!$L$7="...")),"...",MONTH(B439)),"")</f>
        <v/>
      </c>
      <c r="B439" s="10"/>
      <c r="C439" s="11"/>
      <c r="D439" s="10"/>
      <c r="E439" s="8"/>
      <c r="F439" s="5"/>
      <c r="G439" s="15"/>
      <c r="H439" s="7"/>
      <c r="I439" s="5" t="str">
        <f>IF(AND(G439="154",'154 - CPSX'!$L$7=TH!A439),"154",IF(AND(G439="632",'632 - CPSX'!$K$7=TH!A439),"632",IF(AND(G439="641",'641 - CPSX'!$K$7=TH!A439),"641",IF(AND(G439="642",'642 - CPSX'!$M$7=TH!A439),"642",IF(AND(G439="242",'242 - CPSX'!$L$7=TH!A439),"242","")))))</f>
        <v/>
      </c>
    </row>
    <row r="440" spans="1:9">
      <c r="A440" s="6" t="str">
        <f>IF(B440&lt;&gt;"",IF(OR(AND(G440="154",'154 - CPSX'!$L$7="..."),AND(G440="632",'632 - CPSX'!$K$7="..."),AND(G440="641",'641 - CPSX'!$K$7="..."),AND(G440="642",'642 - CPSX'!$M$7="..."),AND(G440="242",'242 - CPSX'!$L$7="...")),"...",MONTH(B440)),"")</f>
        <v/>
      </c>
      <c r="B440" s="10"/>
      <c r="C440" s="11"/>
      <c r="D440" s="10"/>
      <c r="E440" s="8"/>
      <c r="F440" s="5"/>
      <c r="G440" s="15"/>
      <c r="H440" s="7"/>
      <c r="I440" s="5" t="str">
        <f>IF(AND(G440="154",'154 - CPSX'!$L$7=TH!A440),"154",IF(AND(G440="632",'632 - CPSX'!$K$7=TH!A440),"632",IF(AND(G440="641",'641 - CPSX'!$K$7=TH!A440),"641",IF(AND(G440="642",'642 - CPSX'!$M$7=TH!A440),"642",IF(AND(G440="242",'242 - CPSX'!$L$7=TH!A440),"242","")))))</f>
        <v/>
      </c>
    </row>
    <row r="441" spans="1:9">
      <c r="A441" s="6" t="str">
        <f>IF(B441&lt;&gt;"",IF(OR(AND(G441="154",'154 - CPSX'!$L$7="..."),AND(G441="632",'632 - CPSX'!$K$7="..."),AND(G441="641",'641 - CPSX'!$K$7="..."),AND(G441="642",'642 - CPSX'!$M$7="..."),AND(G441="242",'242 - CPSX'!$L$7="...")),"...",MONTH(B441)),"")</f>
        <v/>
      </c>
      <c r="B441" s="10"/>
      <c r="C441" s="11"/>
      <c r="D441" s="10"/>
      <c r="E441" s="8"/>
      <c r="F441" s="5"/>
      <c r="G441" s="15"/>
      <c r="H441" s="7"/>
      <c r="I441" s="5" t="str">
        <f>IF(AND(G441="154",'154 - CPSX'!$L$7=TH!A441),"154",IF(AND(G441="632",'632 - CPSX'!$K$7=TH!A441),"632",IF(AND(G441="641",'641 - CPSX'!$K$7=TH!A441),"641",IF(AND(G441="642",'642 - CPSX'!$M$7=TH!A441),"642",IF(AND(G441="242",'242 - CPSX'!$L$7=TH!A441),"242","")))))</f>
        <v/>
      </c>
    </row>
    <row r="442" spans="1:9">
      <c r="A442" s="6" t="str">
        <f>IF(B442&lt;&gt;"",IF(OR(AND(G442="154",'154 - CPSX'!$L$7="..."),AND(G442="632",'632 - CPSX'!$K$7="..."),AND(G442="641",'641 - CPSX'!$K$7="..."),AND(G442="642",'642 - CPSX'!$M$7="..."),AND(G442="242",'242 - CPSX'!$L$7="...")),"...",MONTH(B442)),"")</f>
        <v/>
      </c>
      <c r="B442" s="10"/>
      <c r="C442" s="11"/>
      <c r="D442" s="10"/>
      <c r="E442" s="8"/>
      <c r="F442" s="5"/>
      <c r="G442" s="15"/>
      <c r="H442" s="7"/>
      <c r="I442" s="5" t="str">
        <f>IF(AND(G442="154",'154 - CPSX'!$L$7=TH!A442),"154",IF(AND(G442="632",'632 - CPSX'!$K$7=TH!A442),"632",IF(AND(G442="641",'641 - CPSX'!$K$7=TH!A442),"641",IF(AND(G442="642",'642 - CPSX'!$M$7=TH!A442),"642",IF(AND(G442="242",'242 - CPSX'!$L$7=TH!A442),"242","")))))</f>
        <v/>
      </c>
    </row>
    <row r="443" spans="1:9">
      <c r="A443" s="6" t="str">
        <f>IF(B443&lt;&gt;"",IF(OR(AND(G443="154",'154 - CPSX'!$L$7="..."),AND(G443="632",'632 - CPSX'!$K$7="..."),AND(G443="641",'641 - CPSX'!$K$7="..."),AND(G443="642",'642 - CPSX'!$M$7="..."),AND(G443="242",'242 - CPSX'!$L$7="...")),"...",MONTH(B443)),"")</f>
        <v/>
      </c>
      <c r="B443" s="10"/>
      <c r="C443" s="11"/>
      <c r="D443" s="10"/>
      <c r="E443" s="8"/>
      <c r="F443" s="5"/>
      <c r="G443" s="15"/>
      <c r="H443" s="7"/>
      <c r="I443" s="5" t="str">
        <f>IF(AND(G443="154",'154 - CPSX'!$L$7=TH!A443),"154",IF(AND(G443="632",'632 - CPSX'!$K$7=TH!A443),"632",IF(AND(G443="641",'641 - CPSX'!$K$7=TH!A443),"641",IF(AND(G443="642",'642 - CPSX'!$M$7=TH!A443),"642",IF(AND(G443="242",'242 - CPSX'!$L$7=TH!A443),"242","")))))</f>
        <v/>
      </c>
    </row>
    <row r="444" spans="1:9">
      <c r="A444" s="6" t="str">
        <f>IF(B444&lt;&gt;"",IF(OR(AND(G444="154",'154 - CPSX'!$L$7="..."),AND(G444="632",'632 - CPSX'!$K$7="..."),AND(G444="641",'641 - CPSX'!$K$7="..."),AND(G444="642",'642 - CPSX'!$M$7="..."),AND(G444="242",'242 - CPSX'!$L$7="...")),"...",MONTH(B444)),"")</f>
        <v/>
      </c>
      <c r="B444" s="10"/>
      <c r="C444" s="11"/>
      <c r="D444" s="10"/>
      <c r="E444" s="8"/>
      <c r="F444" s="5"/>
      <c r="G444" s="15"/>
      <c r="H444" s="7"/>
      <c r="I444" s="5" t="str">
        <f>IF(AND(G444="154",'154 - CPSX'!$L$7=TH!A444),"154",IF(AND(G444="632",'632 - CPSX'!$K$7=TH!A444),"632",IF(AND(G444="641",'641 - CPSX'!$K$7=TH!A444),"641",IF(AND(G444="642",'642 - CPSX'!$M$7=TH!A444),"642",IF(AND(G444="242",'242 - CPSX'!$L$7=TH!A444),"242","")))))</f>
        <v/>
      </c>
    </row>
    <row r="445" spans="1:9">
      <c r="A445" s="6" t="str">
        <f>IF(B445&lt;&gt;"",IF(OR(AND(G445="154",'154 - CPSX'!$L$7="..."),AND(G445="632",'632 - CPSX'!$K$7="..."),AND(G445="641",'641 - CPSX'!$K$7="..."),AND(G445="642",'642 - CPSX'!$M$7="..."),AND(G445="242",'242 - CPSX'!$L$7="...")),"...",MONTH(B445)),"")</f>
        <v/>
      </c>
      <c r="B445" s="10"/>
      <c r="C445" s="11"/>
      <c r="D445" s="10"/>
      <c r="E445" s="8"/>
      <c r="F445" s="5"/>
      <c r="G445" s="15"/>
      <c r="H445" s="7"/>
      <c r="I445" s="5" t="str">
        <f>IF(AND(G445="154",'154 - CPSX'!$L$7=TH!A445),"154",IF(AND(G445="632",'632 - CPSX'!$K$7=TH!A445),"632",IF(AND(G445="641",'641 - CPSX'!$K$7=TH!A445),"641",IF(AND(G445="642",'642 - CPSX'!$M$7=TH!A445),"642",IF(AND(G445="242",'242 - CPSX'!$L$7=TH!A445),"242","")))))</f>
        <v/>
      </c>
    </row>
    <row r="446" spans="1:9">
      <c r="A446" s="6" t="str">
        <f>IF(B446&lt;&gt;"",IF(OR(AND(G446="154",'154 - CPSX'!$L$7="..."),AND(G446="632",'632 - CPSX'!$K$7="..."),AND(G446="641",'641 - CPSX'!$K$7="..."),AND(G446="642",'642 - CPSX'!$M$7="..."),AND(G446="242",'242 - CPSX'!$L$7="...")),"...",MONTH(B446)),"")</f>
        <v/>
      </c>
      <c r="B446" s="10"/>
      <c r="C446" s="11"/>
      <c r="D446" s="10"/>
      <c r="E446" s="8"/>
      <c r="F446" s="5"/>
      <c r="G446" s="15"/>
      <c r="H446" s="7"/>
      <c r="I446" s="5" t="str">
        <f>IF(AND(G446="154",'154 - CPSX'!$L$7=TH!A446),"154",IF(AND(G446="632",'632 - CPSX'!$K$7=TH!A446),"632",IF(AND(G446="641",'641 - CPSX'!$K$7=TH!A446),"641",IF(AND(G446="642",'642 - CPSX'!$M$7=TH!A446),"642",IF(AND(G446="242",'242 - CPSX'!$L$7=TH!A446),"242","")))))</f>
        <v/>
      </c>
    </row>
    <row r="447" spans="1:9">
      <c r="A447" s="6" t="str">
        <f>IF(B447&lt;&gt;"",IF(OR(AND(G447="154",'154 - CPSX'!$L$7="..."),AND(G447="632",'632 - CPSX'!$K$7="..."),AND(G447="641",'641 - CPSX'!$K$7="..."),AND(G447="642",'642 - CPSX'!$M$7="..."),AND(G447="242",'242 - CPSX'!$L$7="...")),"...",MONTH(B447)),"")</f>
        <v/>
      </c>
      <c r="B447" s="10"/>
      <c r="C447" s="11"/>
      <c r="D447" s="10"/>
      <c r="E447" s="8"/>
      <c r="F447" s="5"/>
      <c r="G447" s="15"/>
      <c r="H447" s="7"/>
      <c r="I447" s="5" t="str">
        <f>IF(AND(G447="154",'154 - CPSX'!$L$7=TH!A447),"154",IF(AND(G447="632",'632 - CPSX'!$K$7=TH!A447),"632",IF(AND(G447="641",'641 - CPSX'!$K$7=TH!A447),"641",IF(AND(G447="642",'642 - CPSX'!$M$7=TH!A447),"642",IF(AND(G447="242",'242 - CPSX'!$L$7=TH!A447),"242","")))))</f>
        <v/>
      </c>
    </row>
    <row r="448" spans="1:9">
      <c r="A448" s="6" t="str">
        <f>IF(B448&lt;&gt;"",IF(OR(AND(G448="154",'154 - CPSX'!$L$7="..."),AND(G448="632",'632 - CPSX'!$K$7="..."),AND(G448="641",'641 - CPSX'!$K$7="..."),AND(G448="642",'642 - CPSX'!$M$7="..."),AND(G448="242",'242 - CPSX'!$L$7="...")),"...",MONTH(B448)),"")</f>
        <v/>
      </c>
      <c r="B448" s="10"/>
      <c r="C448" s="11"/>
      <c r="D448" s="10"/>
      <c r="E448" s="8"/>
      <c r="F448" s="5"/>
      <c r="G448" s="15"/>
      <c r="H448" s="7"/>
      <c r="I448" s="5" t="str">
        <f>IF(AND(G448="154",'154 - CPSX'!$L$7=TH!A448),"154",IF(AND(G448="632",'632 - CPSX'!$K$7=TH!A448),"632",IF(AND(G448="641",'641 - CPSX'!$K$7=TH!A448),"641",IF(AND(G448="642",'642 - CPSX'!$M$7=TH!A448),"642",IF(AND(G448="242",'242 - CPSX'!$L$7=TH!A448),"242","")))))</f>
        <v/>
      </c>
    </row>
    <row r="449" spans="1:9">
      <c r="A449" s="6" t="str">
        <f>IF(B449&lt;&gt;"",IF(OR(AND(G449="154",'154 - CPSX'!$L$7="..."),AND(G449="632",'632 - CPSX'!$K$7="..."),AND(G449="641",'641 - CPSX'!$K$7="..."),AND(G449="642",'642 - CPSX'!$M$7="..."),AND(G449="242",'242 - CPSX'!$L$7="...")),"...",MONTH(B449)),"")</f>
        <v/>
      </c>
      <c r="B449" s="10"/>
      <c r="C449" s="11"/>
      <c r="D449" s="10"/>
      <c r="E449" s="8"/>
      <c r="F449" s="5"/>
      <c r="G449" s="15"/>
      <c r="H449" s="7"/>
      <c r="I449" s="5" t="str">
        <f>IF(AND(G449="154",'154 - CPSX'!$L$7=TH!A449),"154",IF(AND(G449="632",'632 - CPSX'!$K$7=TH!A449),"632",IF(AND(G449="641",'641 - CPSX'!$K$7=TH!A449),"641",IF(AND(G449="642",'642 - CPSX'!$M$7=TH!A449),"642",IF(AND(G449="242",'242 - CPSX'!$L$7=TH!A449),"242","")))))</f>
        <v/>
      </c>
    </row>
    <row r="450" spans="1:9">
      <c r="A450" s="6" t="str">
        <f>IF(B450&lt;&gt;"",IF(OR(AND(G450="154",'154 - CPSX'!$L$7="..."),AND(G450="632",'632 - CPSX'!$K$7="..."),AND(G450="641",'641 - CPSX'!$K$7="..."),AND(G450="642",'642 - CPSX'!$M$7="..."),AND(G450="242",'242 - CPSX'!$L$7="...")),"...",MONTH(B450)),"")</f>
        <v/>
      </c>
      <c r="B450" s="10"/>
      <c r="C450" s="11"/>
      <c r="D450" s="10"/>
      <c r="E450" s="8"/>
      <c r="F450" s="5"/>
      <c r="G450" s="15"/>
      <c r="H450" s="7"/>
      <c r="I450" s="5" t="str">
        <f>IF(AND(G450="154",'154 - CPSX'!$L$7=TH!A450),"154",IF(AND(G450="632",'632 - CPSX'!$K$7=TH!A450),"632",IF(AND(G450="641",'641 - CPSX'!$K$7=TH!A450),"641",IF(AND(G450="642",'642 - CPSX'!$M$7=TH!A450),"642",IF(AND(G450="242",'242 - CPSX'!$L$7=TH!A450),"242","")))))</f>
        <v/>
      </c>
    </row>
    <row r="451" spans="1:9">
      <c r="A451" s="6" t="str">
        <f>IF(B451&lt;&gt;"",IF(OR(AND(G451="154",'154 - CPSX'!$L$7="..."),AND(G451="632",'632 - CPSX'!$K$7="..."),AND(G451="641",'641 - CPSX'!$K$7="..."),AND(G451="642",'642 - CPSX'!$M$7="..."),AND(G451="242",'242 - CPSX'!$L$7="...")),"...",MONTH(B451)),"")</f>
        <v/>
      </c>
      <c r="B451" s="10"/>
      <c r="C451" s="11"/>
      <c r="D451" s="10"/>
      <c r="E451" s="8"/>
      <c r="F451" s="5"/>
      <c r="G451" s="15"/>
      <c r="H451" s="7"/>
      <c r="I451" s="5" t="str">
        <f>IF(AND(G451="154",'154 - CPSX'!$L$7=TH!A451),"154",IF(AND(G451="632",'632 - CPSX'!$K$7=TH!A451),"632",IF(AND(G451="641",'641 - CPSX'!$K$7=TH!A451),"641",IF(AND(G451="642",'642 - CPSX'!$M$7=TH!A451),"642",IF(AND(G451="242",'242 - CPSX'!$L$7=TH!A451),"242","")))))</f>
        <v/>
      </c>
    </row>
    <row r="452" spans="1:9">
      <c r="A452" s="6" t="str">
        <f>IF(B452&lt;&gt;"",IF(OR(AND(G452="154",'154 - CPSX'!$L$7="..."),AND(G452="632",'632 - CPSX'!$K$7="..."),AND(G452="641",'641 - CPSX'!$K$7="..."),AND(G452="642",'642 - CPSX'!$M$7="..."),AND(G452="242",'242 - CPSX'!$L$7="...")),"...",MONTH(B452)),"")</f>
        <v/>
      </c>
      <c r="B452" s="10"/>
      <c r="C452" s="11"/>
      <c r="D452" s="10"/>
      <c r="E452" s="8"/>
      <c r="F452" s="5"/>
      <c r="G452" s="15"/>
      <c r="H452" s="7"/>
      <c r="I452" s="5" t="str">
        <f>IF(AND(G452="154",'154 - CPSX'!$L$7=TH!A452),"154",IF(AND(G452="632",'632 - CPSX'!$K$7=TH!A452),"632",IF(AND(G452="641",'641 - CPSX'!$K$7=TH!A452),"641",IF(AND(G452="642",'642 - CPSX'!$M$7=TH!A452),"642",IF(AND(G452="242",'242 - CPSX'!$L$7=TH!A452),"242","")))))</f>
        <v/>
      </c>
    </row>
    <row r="453" spans="1:9">
      <c r="A453" s="6" t="str">
        <f>IF(B453&lt;&gt;"",IF(OR(AND(G453="154",'154 - CPSX'!$L$7="..."),AND(G453="632",'632 - CPSX'!$K$7="..."),AND(G453="641",'641 - CPSX'!$K$7="..."),AND(G453="642",'642 - CPSX'!$M$7="..."),AND(G453="242",'242 - CPSX'!$L$7="...")),"...",MONTH(B453)),"")</f>
        <v/>
      </c>
      <c r="B453" s="10"/>
      <c r="C453" s="11"/>
      <c r="D453" s="10"/>
      <c r="E453" s="8"/>
      <c r="F453" s="5"/>
      <c r="G453" s="15"/>
      <c r="H453" s="7"/>
      <c r="I453" s="5" t="str">
        <f>IF(AND(G453="154",'154 - CPSX'!$L$7=TH!A453),"154",IF(AND(G453="632",'632 - CPSX'!$K$7=TH!A453),"632",IF(AND(G453="641",'641 - CPSX'!$K$7=TH!A453),"641",IF(AND(G453="642",'642 - CPSX'!$M$7=TH!A453),"642",IF(AND(G453="242",'242 - CPSX'!$L$7=TH!A453),"242","")))))</f>
        <v/>
      </c>
    </row>
    <row r="454" spans="1:9">
      <c r="A454" s="6" t="str">
        <f>IF(B454&lt;&gt;"",IF(OR(AND(G454="154",'154 - CPSX'!$L$7="..."),AND(G454="632",'632 - CPSX'!$K$7="..."),AND(G454="641",'641 - CPSX'!$K$7="..."),AND(G454="642",'642 - CPSX'!$M$7="..."),AND(G454="242",'242 - CPSX'!$L$7="...")),"...",MONTH(B454)),"")</f>
        <v/>
      </c>
      <c r="B454" s="10"/>
      <c r="C454" s="11"/>
      <c r="D454" s="10"/>
      <c r="E454" s="8"/>
      <c r="F454" s="5"/>
      <c r="G454" s="15"/>
      <c r="H454" s="7"/>
      <c r="I454" s="5" t="str">
        <f>IF(AND(G454="154",'154 - CPSX'!$L$7=TH!A454),"154",IF(AND(G454="632",'632 - CPSX'!$K$7=TH!A454),"632",IF(AND(G454="641",'641 - CPSX'!$K$7=TH!A454),"641",IF(AND(G454="642",'642 - CPSX'!$M$7=TH!A454),"642",IF(AND(G454="242",'242 - CPSX'!$L$7=TH!A454),"242","")))))</f>
        <v/>
      </c>
    </row>
    <row r="455" spans="1:9">
      <c r="A455" s="6" t="str">
        <f>IF(B455&lt;&gt;"",IF(OR(AND(G455="154",'154 - CPSX'!$L$7="..."),AND(G455="632",'632 - CPSX'!$K$7="..."),AND(G455="641",'641 - CPSX'!$K$7="..."),AND(G455="642",'642 - CPSX'!$M$7="..."),AND(G455="242",'242 - CPSX'!$L$7="...")),"...",MONTH(B455)),"")</f>
        <v/>
      </c>
      <c r="B455" s="10"/>
      <c r="C455" s="11"/>
      <c r="D455" s="10"/>
      <c r="E455" s="8"/>
      <c r="F455" s="5"/>
      <c r="G455" s="15"/>
      <c r="H455" s="7"/>
      <c r="I455" s="5" t="str">
        <f>IF(AND(G455="154",'154 - CPSX'!$L$7=TH!A455),"154",IF(AND(G455="632",'632 - CPSX'!$K$7=TH!A455),"632",IF(AND(G455="641",'641 - CPSX'!$K$7=TH!A455),"641",IF(AND(G455="642",'642 - CPSX'!$M$7=TH!A455),"642",IF(AND(G455="242",'242 - CPSX'!$L$7=TH!A455),"242","")))))</f>
        <v/>
      </c>
    </row>
    <row r="456" spans="1:9">
      <c r="A456" s="6" t="str">
        <f>IF(B456&lt;&gt;"",IF(OR(AND(G456="154",'154 - CPSX'!$L$7="..."),AND(G456="632",'632 - CPSX'!$K$7="..."),AND(G456="641",'641 - CPSX'!$K$7="..."),AND(G456="642",'642 - CPSX'!$M$7="..."),AND(G456="242",'242 - CPSX'!$L$7="...")),"...",MONTH(B456)),"")</f>
        <v/>
      </c>
      <c r="B456" s="10"/>
      <c r="C456" s="11"/>
      <c r="D456" s="10"/>
      <c r="E456" s="8"/>
      <c r="F456" s="5"/>
      <c r="G456" s="15"/>
      <c r="H456" s="7"/>
      <c r="I456" s="5" t="str">
        <f>IF(AND(G456="154",'154 - CPSX'!$L$7=TH!A456),"154",IF(AND(G456="632",'632 - CPSX'!$K$7=TH!A456),"632",IF(AND(G456="641",'641 - CPSX'!$K$7=TH!A456),"641",IF(AND(G456="642",'642 - CPSX'!$M$7=TH!A456),"642",IF(AND(G456="242",'242 - CPSX'!$L$7=TH!A456),"242","")))))</f>
        <v/>
      </c>
    </row>
    <row r="457" spans="1:9">
      <c r="A457" s="6" t="str">
        <f>IF(B457&lt;&gt;"",IF(OR(AND(G457="154",'154 - CPSX'!$L$7="..."),AND(G457="632",'632 - CPSX'!$K$7="..."),AND(G457="641",'641 - CPSX'!$K$7="..."),AND(G457="642",'642 - CPSX'!$M$7="..."),AND(G457="242",'242 - CPSX'!$L$7="...")),"...",MONTH(B457)),"")</f>
        <v/>
      </c>
      <c r="B457" s="10"/>
      <c r="C457" s="11"/>
      <c r="D457" s="10"/>
      <c r="E457" s="8"/>
      <c r="F457" s="5"/>
      <c r="G457" s="15"/>
      <c r="H457" s="7"/>
      <c r="I457" s="5" t="str">
        <f>IF(AND(G457="154",'154 - CPSX'!$L$7=TH!A457),"154",IF(AND(G457="632",'632 - CPSX'!$K$7=TH!A457),"632",IF(AND(G457="641",'641 - CPSX'!$K$7=TH!A457),"641",IF(AND(G457="642",'642 - CPSX'!$M$7=TH!A457),"642",IF(AND(G457="242",'242 - CPSX'!$L$7=TH!A457),"242","")))))</f>
        <v/>
      </c>
    </row>
    <row r="458" spans="1:9">
      <c r="A458" s="6" t="str">
        <f>IF(B458&lt;&gt;"",IF(OR(AND(G458="154",'154 - CPSX'!$L$7="..."),AND(G458="632",'632 - CPSX'!$K$7="..."),AND(G458="641",'641 - CPSX'!$K$7="..."),AND(G458="642",'642 - CPSX'!$M$7="..."),AND(G458="242",'242 - CPSX'!$L$7="...")),"...",MONTH(B458)),"")</f>
        <v/>
      </c>
      <c r="B458" s="10"/>
      <c r="C458" s="11"/>
      <c r="D458" s="10"/>
      <c r="E458" s="8"/>
      <c r="F458" s="5"/>
      <c r="G458" s="15"/>
      <c r="H458" s="7"/>
      <c r="I458" s="5" t="str">
        <f>IF(AND(G458="154",'154 - CPSX'!$L$7=TH!A458),"154",IF(AND(G458="632",'632 - CPSX'!$K$7=TH!A458),"632",IF(AND(G458="641",'641 - CPSX'!$K$7=TH!A458),"641",IF(AND(G458="642",'642 - CPSX'!$M$7=TH!A458),"642",IF(AND(G458="242",'242 - CPSX'!$L$7=TH!A458),"242","")))))</f>
        <v/>
      </c>
    </row>
    <row r="459" spans="1:9">
      <c r="A459" s="6" t="str">
        <f>IF(B459&lt;&gt;"",IF(OR(AND(G459="154",'154 - CPSX'!$L$7="..."),AND(G459="632",'632 - CPSX'!$K$7="..."),AND(G459="641",'641 - CPSX'!$K$7="..."),AND(G459="642",'642 - CPSX'!$M$7="..."),AND(G459="242",'242 - CPSX'!$L$7="...")),"...",MONTH(B459)),"")</f>
        <v/>
      </c>
      <c r="B459" s="10"/>
      <c r="C459" s="11"/>
      <c r="D459" s="10"/>
      <c r="E459" s="8"/>
      <c r="F459" s="5"/>
      <c r="G459" s="15"/>
      <c r="H459" s="7"/>
      <c r="I459" s="5" t="str">
        <f>IF(AND(G459="154",'154 - CPSX'!$L$7=TH!A459),"154",IF(AND(G459="632",'632 - CPSX'!$K$7=TH!A459),"632",IF(AND(G459="641",'641 - CPSX'!$K$7=TH!A459),"641",IF(AND(G459="642",'642 - CPSX'!$M$7=TH!A459),"642",IF(AND(G459="242",'242 - CPSX'!$L$7=TH!A459),"242","")))))</f>
        <v/>
      </c>
    </row>
    <row r="460" spans="1:9">
      <c r="A460" s="6" t="str">
        <f>IF(B460&lt;&gt;"",IF(OR(AND(G460="154",'154 - CPSX'!$L$7="..."),AND(G460="632",'632 - CPSX'!$K$7="..."),AND(G460="641",'641 - CPSX'!$K$7="..."),AND(G460="642",'642 - CPSX'!$M$7="..."),AND(G460="242",'242 - CPSX'!$L$7="...")),"...",MONTH(B460)),"")</f>
        <v/>
      </c>
      <c r="B460" s="10"/>
      <c r="C460" s="11"/>
      <c r="D460" s="10"/>
      <c r="E460" s="8"/>
      <c r="F460" s="5"/>
      <c r="G460" s="15"/>
      <c r="H460" s="7"/>
      <c r="I460" s="5" t="str">
        <f>IF(AND(G460="154",'154 - CPSX'!$L$7=TH!A460),"154",IF(AND(G460="632",'632 - CPSX'!$K$7=TH!A460),"632",IF(AND(G460="641",'641 - CPSX'!$K$7=TH!A460),"641",IF(AND(G460="642",'642 - CPSX'!$M$7=TH!A460),"642",IF(AND(G460="242",'242 - CPSX'!$L$7=TH!A460),"242","")))))</f>
        <v/>
      </c>
    </row>
    <row r="461" spans="1:9">
      <c r="A461" s="6" t="str">
        <f>IF(B461&lt;&gt;"",IF(OR(AND(G461="154",'154 - CPSX'!$L$7="..."),AND(G461="632",'632 - CPSX'!$K$7="..."),AND(G461="641",'641 - CPSX'!$K$7="..."),AND(G461="642",'642 - CPSX'!$M$7="..."),AND(G461="242",'242 - CPSX'!$L$7="...")),"...",MONTH(B461)),"")</f>
        <v/>
      </c>
      <c r="B461" s="10"/>
      <c r="C461" s="11"/>
      <c r="D461" s="10"/>
      <c r="E461" s="8"/>
      <c r="F461" s="5"/>
      <c r="G461" s="15"/>
      <c r="H461" s="7"/>
      <c r="I461" s="5" t="str">
        <f>IF(AND(G461="154",'154 - CPSX'!$L$7=TH!A461),"154",IF(AND(G461="632",'632 - CPSX'!$K$7=TH!A461),"632",IF(AND(G461="641",'641 - CPSX'!$K$7=TH!A461),"641",IF(AND(G461="642",'642 - CPSX'!$M$7=TH!A461),"642",IF(AND(G461="242",'242 - CPSX'!$L$7=TH!A461),"242","")))))</f>
        <v/>
      </c>
    </row>
    <row r="462" spans="1:9">
      <c r="A462" s="6" t="str">
        <f>IF(B462&lt;&gt;"",IF(OR(AND(G462="154",'154 - CPSX'!$L$7="..."),AND(G462="632",'632 - CPSX'!$K$7="..."),AND(G462="641",'641 - CPSX'!$K$7="..."),AND(G462="642",'642 - CPSX'!$M$7="..."),AND(G462="242",'242 - CPSX'!$L$7="...")),"...",MONTH(B462)),"")</f>
        <v/>
      </c>
      <c r="B462" s="10"/>
      <c r="C462" s="11"/>
      <c r="D462" s="10"/>
      <c r="E462" s="8"/>
      <c r="F462" s="5"/>
      <c r="G462" s="15"/>
      <c r="H462" s="7"/>
      <c r="I462" s="5" t="str">
        <f>IF(AND(G462="154",'154 - CPSX'!$L$7=TH!A462),"154",IF(AND(G462="632",'632 - CPSX'!$K$7=TH!A462),"632",IF(AND(G462="641",'641 - CPSX'!$K$7=TH!A462),"641",IF(AND(G462="642",'642 - CPSX'!$M$7=TH!A462),"642",IF(AND(G462="242",'242 - CPSX'!$L$7=TH!A462),"242","")))))</f>
        <v/>
      </c>
    </row>
    <row r="463" spans="1:9">
      <c r="A463" s="6" t="str">
        <f>IF(B463&lt;&gt;"",IF(OR(AND(G463="154",'154 - CPSX'!$L$7="..."),AND(G463="632",'632 - CPSX'!$K$7="..."),AND(G463="641",'641 - CPSX'!$K$7="..."),AND(G463="642",'642 - CPSX'!$M$7="..."),AND(G463="242",'242 - CPSX'!$L$7="...")),"...",MONTH(B463)),"")</f>
        <v/>
      </c>
      <c r="B463" s="10"/>
      <c r="C463" s="11"/>
      <c r="D463" s="10"/>
      <c r="E463" s="8"/>
      <c r="F463" s="5"/>
      <c r="G463" s="15"/>
      <c r="H463" s="7"/>
      <c r="I463" s="5" t="str">
        <f>IF(AND(G463="154",'154 - CPSX'!$L$7=TH!A463),"154",IF(AND(G463="632",'632 - CPSX'!$K$7=TH!A463),"632",IF(AND(G463="641",'641 - CPSX'!$K$7=TH!A463),"641",IF(AND(G463="642",'642 - CPSX'!$M$7=TH!A463),"642",IF(AND(G463="242",'242 - CPSX'!$L$7=TH!A463),"242","")))))</f>
        <v/>
      </c>
    </row>
    <row r="464" spans="1:9">
      <c r="A464" s="6" t="str">
        <f>IF(B464&lt;&gt;"",IF(OR(AND(G464="154",'154 - CPSX'!$L$7="..."),AND(G464="632",'632 - CPSX'!$K$7="..."),AND(G464="641",'641 - CPSX'!$K$7="..."),AND(G464="642",'642 - CPSX'!$M$7="..."),AND(G464="242",'242 - CPSX'!$L$7="...")),"...",MONTH(B464)),"")</f>
        <v/>
      </c>
      <c r="B464" s="10"/>
      <c r="C464" s="11"/>
      <c r="D464" s="10"/>
      <c r="E464" s="8"/>
      <c r="F464" s="5"/>
      <c r="G464" s="15"/>
      <c r="H464" s="7"/>
      <c r="I464" s="5" t="str">
        <f>IF(AND(G464="154",'154 - CPSX'!$L$7=TH!A464),"154",IF(AND(G464="632",'632 - CPSX'!$K$7=TH!A464),"632",IF(AND(G464="641",'641 - CPSX'!$K$7=TH!A464),"641",IF(AND(G464="642",'642 - CPSX'!$M$7=TH!A464),"642",IF(AND(G464="242",'242 - CPSX'!$L$7=TH!A464),"242","")))))</f>
        <v/>
      </c>
    </row>
    <row r="465" spans="1:9">
      <c r="A465" s="6" t="str">
        <f>IF(B465&lt;&gt;"",IF(OR(AND(G465="154",'154 - CPSX'!$L$7="..."),AND(G465="632",'632 - CPSX'!$K$7="..."),AND(G465="641",'641 - CPSX'!$K$7="..."),AND(G465="642",'642 - CPSX'!$M$7="..."),AND(G465="242",'242 - CPSX'!$L$7="...")),"...",MONTH(B465)),"")</f>
        <v/>
      </c>
      <c r="B465" s="10"/>
      <c r="C465" s="11"/>
      <c r="D465" s="10"/>
      <c r="E465" s="8"/>
      <c r="F465" s="5"/>
      <c r="G465" s="15"/>
      <c r="H465" s="7"/>
      <c r="I465" s="5" t="str">
        <f>IF(AND(G465="154",'154 - CPSX'!$L$7=TH!A465),"154",IF(AND(G465="632",'632 - CPSX'!$K$7=TH!A465),"632",IF(AND(G465="641",'641 - CPSX'!$K$7=TH!A465),"641",IF(AND(G465="642",'642 - CPSX'!$M$7=TH!A465),"642",IF(AND(G465="242",'242 - CPSX'!$L$7=TH!A465),"242","")))))</f>
        <v/>
      </c>
    </row>
    <row r="466" spans="1:9">
      <c r="A466" s="6" t="str">
        <f>IF(B466&lt;&gt;"",IF(OR(AND(G466="154",'154 - CPSX'!$L$7="..."),AND(G466="632",'632 - CPSX'!$K$7="..."),AND(G466="641",'641 - CPSX'!$K$7="..."),AND(G466="642",'642 - CPSX'!$M$7="..."),AND(G466="242",'242 - CPSX'!$L$7="...")),"...",MONTH(B466)),"")</f>
        <v/>
      </c>
      <c r="B466" s="10"/>
      <c r="C466" s="11"/>
      <c r="D466" s="10"/>
      <c r="E466" s="8"/>
      <c r="F466" s="5"/>
      <c r="G466" s="15"/>
      <c r="H466" s="7"/>
      <c r="I466" s="5" t="str">
        <f>IF(AND(G466="154",'154 - CPSX'!$L$7=TH!A466),"154",IF(AND(G466="632",'632 - CPSX'!$K$7=TH!A466),"632",IF(AND(G466="641",'641 - CPSX'!$K$7=TH!A466),"641",IF(AND(G466="642",'642 - CPSX'!$M$7=TH!A466),"642",IF(AND(G466="242",'242 - CPSX'!$L$7=TH!A466),"242","")))))</f>
        <v/>
      </c>
    </row>
    <row r="467" spans="1:9">
      <c r="A467" s="6" t="str">
        <f>IF(B467&lt;&gt;"",IF(OR(AND(G467="154",'154 - CPSX'!$L$7="..."),AND(G467="632",'632 - CPSX'!$K$7="..."),AND(G467="641",'641 - CPSX'!$K$7="..."),AND(G467="642",'642 - CPSX'!$M$7="..."),AND(G467="242",'242 - CPSX'!$L$7="...")),"...",MONTH(B467)),"")</f>
        <v/>
      </c>
      <c r="B467" s="10"/>
      <c r="C467" s="11"/>
      <c r="D467" s="10"/>
      <c r="E467" s="8"/>
      <c r="F467" s="5"/>
      <c r="G467" s="15"/>
      <c r="H467" s="7"/>
      <c r="I467" s="5" t="str">
        <f>IF(AND(G467="154",'154 - CPSX'!$L$7=TH!A467),"154",IF(AND(G467="632",'632 - CPSX'!$K$7=TH!A467),"632",IF(AND(G467="641",'641 - CPSX'!$K$7=TH!A467),"641",IF(AND(G467="642",'642 - CPSX'!$M$7=TH!A467),"642",IF(AND(G467="242",'242 - CPSX'!$L$7=TH!A467),"242","")))))</f>
        <v/>
      </c>
    </row>
    <row r="468" spans="1:9">
      <c r="A468" s="6" t="str">
        <f>IF(B468&lt;&gt;"",IF(OR(AND(G468="154",'154 - CPSX'!$L$7="..."),AND(G468="632",'632 - CPSX'!$K$7="..."),AND(G468="641",'641 - CPSX'!$K$7="..."),AND(G468="642",'642 - CPSX'!$M$7="..."),AND(G468="242",'242 - CPSX'!$L$7="...")),"...",MONTH(B468)),"")</f>
        <v/>
      </c>
      <c r="B468" s="10"/>
      <c r="C468" s="11"/>
      <c r="D468" s="10"/>
      <c r="E468" s="8"/>
      <c r="F468" s="5"/>
      <c r="G468" s="15"/>
      <c r="H468" s="7"/>
      <c r="I468" s="5" t="str">
        <f>IF(AND(G468="154",'154 - CPSX'!$L$7=TH!A468),"154",IF(AND(G468="632",'632 - CPSX'!$K$7=TH!A468),"632",IF(AND(G468="641",'641 - CPSX'!$K$7=TH!A468),"641",IF(AND(G468="642",'642 - CPSX'!$M$7=TH!A468),"642",IF(AND(G468="242",'242 - CPSX'!$L$7=TH!A468),"242","")))))</f>
        <v/>
      </c>
    </row>
    <row r="469" spans="1:9">
      <c r="A469" s="6" t="str">
        <f>IF(B469&lt;&gt;"",IF(OR(AND(G469="154",'154 - CPSX'!$L$7="..."),AND(G469="632",'632 - CPSX'!$K$7="..."),AND(G469="641",'641 - CPSX'!$K$7="..."),AND(G469="642",'642 - CPSX'!$M$7="..."),AND(G469="242",'242 - CPSX'!$L$7="...")),"...",MONTH(B469)),"")</f>
        <v/>
      </c>
      <c r="B469" s="10"/>
      <c r="C469" s="11"/>
      <c r="D469" s="10"/>
      <c r="E469" s="8"/>
      <c r="F469" s="5"/>
      <c r="G469" s="15"/>
      <c r="H469" s="7"/>
      <c r="I469" s="5" t="str">
        <f>IF(AND(G469="154",'154 - CPSX'!$L$7=TH!A469),"154",IF(AND(G469="632",'632 - CPSX'!$K$7=TH!A469),"632",IF(AND(G469="641",'641 - CPSX'!$K$7=TH!A469),"641",IF(AND(G469="642",'642 - CPSX'!$M$7=TH!A469),"642",IF(AND(G469="242",'242 - CPSX'!$L$7=TH!A469),"242","")))))</f>
        <v/>
      </c>
    </row>
    <row r="470" spans="1:9">
      <c r="A470" s="6" t="str">
        <f>IF(B470&lt;&gt;"",IF(OR(AND(G470="154",'154 - CPSX'!$L$7="..."),AND(G470="632",'632 - CPSX'!$K$7="..."),AND(G470="641",'641 - CPSX'!$K$7="..."),AND(G470="642",'642 - CPSX'!$M$7="..."),AND(G470="242",'242 - CPSX'!$L$7="...")),"...",MONTH(B470)),"")</f>
        <v/>
      </c>
      <c r="B470" s="10"/>
      <c r="C470" s="11"/>
      <c r="D470" s="10"/>
      <c r="E470" s="8"/>
      <c r="F470" s="5"/>
      <c r="G470" s="15"/>
      <c r="H470" s="7"/>
      <c r="I470" s="5" t="str">
        <f>IF(AND(G470="154",'154 - CPSX'!$L$7=TH!A470),"154",IF(AND(G470="632",'632 - CPSX'!$K$7=TH!A470),"632",IF(AND(G470="641",'641 - CPSX'!$K$7=TH!A470),"641",IF(AND(G470="642",'642 - CPSX'!$M$7=TH!A470),"642",IF(AND(G470="242",'242 - CPSX'!$L$7=TH!A470),"242","")))))</f>
        <v/>
      </c>
    </row>
    <row r="471" spans="1:9">
      <c r="A471" s="6" t="str">
        <f>IF(B471&lt;&gt;"",IF(OR(AND(G471="154",'154 - CPSX'!$L$7="..."),AND(G471="632",'632 - CPSX'!$K$7="..."),AND(G471="641",'641 - CPSX'!$K$7="..."),AND(G471="642",'642 - CPSX'!$M$7="..."),AND(G471="242",'242 - CPSX'!$L$7="...")),"...",MONTH(B471)),"")</f>
        <v/>
      </c>
      <c r="B471" s="10"/>
      <c r="C471" s="11"/>
      <c r="D471" s="10"/>
      <c r="E471" s="8"/>
      <c r="F471" s="5"/>
      <c r="G471" s="15"/>
      <c r="H471" s="7"/>
      <c r="I471" s="5" t="str">
        <f>IF(AND(G471="154",'154 - CPSX'!$L$7=TH!A471),"154",IF(AND(G471="632",'632 - CPSX'!$K$7=TH!A471),"632",IF(AND(G471="641",'641 - CPSX'!$K$7=TH!A471),"641",IF(AND(G471="642",'642 - CPSX'!$M$7=TH!A471),"642",IF(AND(G471="242",'242 - CPSX'!$L$7=TH!A471),"242","")))))</f>
        <v/>
      </c>
    </row>
    <row r="472" spans="1:9">
      <c r="A472" s="6" t="str">
        <f>IF(B472&lt;&gt;"",IF(OR(AND(G472="154",'154 - CPSX'!$L$7="..."),AND(G472="632",'632 - CPSX'!$K$7="..."),AND(G472="641",'641 - CPSX'!$K$7="..."),AND(G472="642",'642 - CPSX'!$M$7="..."),AND(G472="242",'242 - CPSX'!$L$7="...")),"...",MONTH(B472)),"")</f>
        <v/>
      </c>
      <c r="B472" s="10"/>
      <c r="C472" s="11"/>
      <c r="D472" s="10"/>
      <c r="E472" s="8"/>
      <c r="F472" s="5"/>
      <c r="G472" s="15"/>
      <c r="H472" s="7"/>
      <c r="I472" s="5" t="str">
        <f>IF(AND(G472="154",'154 - CPSX'!$L$7=TH!A472),"154",IF(AND(G472="632",'632 - CPSX'!$K$7=TH!A472),"632",IF(AND(G472="641",'641 - CPSX'!$K$7=TH!A472),"641",IF(AND(G472="642",'642 - CPSX'!$M$7=TH!A472),"642",IF(AND(G472="242",'242 - CPSX'!$L$7=TH!A472),"242","")))))</f>
        <v/>
      </c>
    </row>
    <row r="473" spans="1:9">
      <c r="A473" s="6" t="str">
        <f>IF(B473&lt;&gt;"",IF(OR(AND(G473="154",'154 - CPSX'!$L$7="..."),AND(G473="632",'632 - CPSX'!$K$7="..."),AND(G473="641",'641 - CPSX'!$K$7="..."),AND(G473="642",'642 - CPSX'!$M$7="..."),AND(G473="242",'242 - CPSX'!$L$7="...")),"...",MONTH(B473)),"")</f>
        <v/>
      </c>
      <c r="B473" s="10"/>
      <c r="C473" s="11"/>
      <c r="D473" s="10"/>
      <c r="E473" s="8"/>
      <c r="F473" s="5"/>
      <c r="G473" s="15"/>
      <c r="H473" s="7"/>
      <c r="I473" s="5" t="str">
        <f>IF(AND(G473="154",'154 - CPSX'!$L$7=TH!A473),"154",IF(AND(G473="632",'632 - CPSX'!$K$7=TH!A473),"632",IF(AND(G473="641",'641 - CPSX'!$K$7=TH!A473),"641",IF(AND(G473="642",'642 - CPSX'!$M$7=TH!A473),"642",IF(AND(G473="242",'242 - CPSX'!$L$7=TH!A473),"242","")))))</f>
        <v/>
      </c>
    </row>
    <row r="474" spans="1:9">
      <c r="A474" s="6" t="str">
        <f>IF(B474&lt;&gt;"",IF(OR(AND(G474="154",'154 - CPSX'!$L$7="..."),AND(G474="632",'632 - CPSX'!$K$7="..."),AND(G474="641",'641 - CPSX'!$K$7="..."),AND(G474="642",'642 - CPSX'!$M$7="..."),AND(G474="242",'242 - CPSX'!$L$7="...")),"...",MONTH(B474)),"")</f>
        <v/>
      </c>
      <c r="B474" s="10"/>
      <c r="C474" s="11"/>
      <c r="D474" s="10"/>
      <c r="E474" s="8"/>
      <c r="F474" s="5"/>
      <c r="G474" s="15"/>
      <c r="H474" s="7"/>
      <c r="I474" s="5" t="str">
        <f>IF(AND(G474="154",'154 - CPSX'!$L$7=TH!A474),"154",IF(AND(G474="632",'632 - CPSX'!$K$7=TH!A474),"632",IF(AND(G474="641",'641 - CPSX'!$K$7=TH!A474),"641",IF(AND(G474="642",'642 - CPSX'!$M$7=TH!A474),"642",IF(AND(G474="242",'242 - CPSX'!$L$7=TH!A474),"242","")))))</f>
        <v/>
      </c>
    </row>
    <row r="475" spans="1:9">
      <c r="A475" s="6" t="str">
        <f>IF(B475&lt;&gt;"",IF(OR(AND(G475="154",'154 - CPSX'!$L$7="..."),AND(G475="632",'632 - CPSX'!$K$7="..."),AND(G475="641",'641 - CPSX'!$K$7="..."),AND(G475="642",'642 - CPSX'!$M$7="..."),AND(G475="242",'242 - CPSX'!$L$7="...")),"...",MONTH(B475)),"")</f>
        <v/>
      </c>
      <c r="B475" s="10"/>
      <c r="C475" s="11"/>
      <c r="D475" s="10"/>
      <c r="E475" s="8"/>
      <c r="F475" s="5"/>
      <c r="G475" s="15"/>
      <c r="H475" s="7"/>
      <c r="I475" s="5" t="str">
        <f>IF(AND(G475="154",'154 - CPSX'!$L$7=TH!A475),"154",IF(AND(G475="632",'632 - CPSX'!$K$7=TH!A475),"632",IF(AND(G475="641",'641 - CPSX'!$K$7=TH!A475),"641",IF(AND(G475="642",'642 - CPSX'!$M$7=TH!A475),"642",IF(AND(G475="242",'242 - CPSX'!$L$7=TH!A475),"242","")))))</f>
        <v/>
      </c>
    </row>
    <row r="476" spans="1:9">
      <c r="A476" s="6" t="str">
        <f>IF(B476&lt;&gt;"",IF(OR(AND(G476="154",'154 - CPSX'!$L$7="..."),AND(G476="632",'632 - CPSX'!$K$7="..."),AND(G476="641",'641 - CPSX'!$K$7="..."),AND(G476="642",'642 - CPSX'!$M$7="..."),AND(G476="242",'242 - CPSX'!$L$7="...")),"...",MONTH(B476)),"")</f>
        <v/>
      </c>
      <c r="B476" s="10"/>
      <c r="C476" s="11"/>
      <c r="D476" s="10"/>
      <c r="E476" s="8"/>
      <c r="F476" s="5"/>
      <c r="G476" s="15"/>
      <c r="H476" s="7"/>
      <c r="I476" s="5" t="str">
        <f>IF(AND(G476="154",'154 - CPSX'!$L$7=TH!A476),"154",IF(AND(G476="632",'632 - CPSX'!$K$7=TH!A476),"632",IF(AND(G476="641",'641 - CPSX'!$K$7=TH!A476),"641",IF(AND(G476="642",'642 - CPSX'!$M$7=TH!A476),"642",IF(AND(G476="242",'242 - CPSX'!$L$7=TH!A476),"242","")))))</f>
        <v/>
      </c>
    </row>
    <row r="477" spans="1:9">
      <c r="A477" s="6" t="str">
        <f>IF(B477&lt;&gt;"",IF(OR(AND(G477="154",'154 - CPSX'!$L$7="..."),AND(G477="632",'632 - CPSX'!$K$7="..."),AND(G477="641",'641 - CPSX'!$K$7="..."),AND(G477="642",'642 - CPSX'!$M$7="..."),AND(G477="242",'242 - CPSX'!$L$7="...")),"...",MONTH(B477)),"")</f>
        <v/>
      </c>
      <c r="B477" s="10"/>
      <c r="C477" s="11"/>
      <c r="D477" s="10"/>
      <c r="E477" s="8"/>
      <c r="F477" s="5"/>
      <c r="G477" s="15"/>
      <c r="H477" s="7"/>
      <c r="I477" s="5" t="str">
        <f>IF(AND(G477="154",'154 - CPSX'!$L$7=TH!A477),"154",IF(AND(G477="632",'632 - CPSX'!$K$7=TH!A477),"632",IF(AND(G477="641",'641 - CPSX'!$K$7=TH!A477),"641",IF(AND(G477="642",'642 - CPSX'!$M$7=TH!A477),"642",IF(AND(G477="242",'242 - CPSX'!$L$7=TH!A477),"242","")))))</f>
        <v/>
      </c>
    </row>
    <row r="478" spans="1:9">
      <c r="A478" s="6" t="str">
        <f>IF(B478&lt;&gt;"",IF(OR(AND(G478="154",'154 - CPSX'!$L$7="..."),AND(G478="632",'632 - CPSX'!$K$7="..."),AND(G478="641",'641 - CPSX'!$K$7="..."),AND(G478="642",'642 - CPSX'!$M$7="..."),AND(G478="242",'242 - CPSX'!$L$7="...")),"...",MONTH(B478)),"")</f>
        <v/>
      </c>
      <c r="B478" s="10"/>
      <c r="C478" s="11"/>
      <c r="D478" s="10"/>
      <c r="E478" s="8"/>
      <c r="F478" s="5"/>
      <c r="G478" s="15"/>
      <c r="H478" s="7"/>
      <c r="I478" s="5" t="str">
        <f>IF(AND(G478="154",'154 - CPSX'!$L$7=TH!A478),"154",IF(AND(G478="632",'632 - CPSX'!$K$7=TH!A478),"632",IF(AND(G478="641",'641 - CPSX'!$K$7=TH!A478),"641",IF(AND(G478="642",'642 - CPSX'!$M$7=TH!A478),"642",IF(AND(G478="242",'242 - CPSX'!$L$7=TH!A478),"242","")))))</f>
        <v/>
      </c>
    </row>
    <row r="479" spans="1:9">
      <c r="A479" s="6" t="str">
        <f>IF(B479&lt;&gt;"",IF(OR(AND(G479="154",'154 - CPSX'!$L$7="..."),AND(G479="632",'632 - CPSX'!$K$7="..."),AND(G479="641",'641 - CPSX'!$K$7="..."),AND(G479="642",'642 - CPSX'!$M$7="..."),AND(G479="242",'242 - CPSX'!$L$7="...")),"...",MONTH(B479)),"")</f>
        <v/>
      </c>
      <c r="B479" s="10"/>
      <c r="C479" s="11"/>
      <c r="D479" s="10"/>
      <c r="E479" s="8"/>
      <c r="F479" s="5"/>
      <c r="G479" s="15"/>
      <c r="H479" s="7"/>
      <c r="I479" s="5" t="str">
        <f>IF(AND(G479="154",'154 - CPSX'!$L$7=TH!A479),"154",IF(AND(G479="632",'632 - CPSX'!$K$7=TH!A479),"632",IF(AND(G479="641",'641 - CPSX'!$K$7=TH!A479),"641",IF(AND(G479="642",'642 - CPSX'!$M$7=TH!A479),"642",IF(AND(G479="242",'242 - CPSX'!$L$7=TH!A479),"242","")))))</f>
        <v/>
      </c>
    </row>
    <row r="480" spans="1:9">
      <c r="A480" s="6" t="str">
        <f>IF(B480&lt;&gt;"",IF(OR(AND(G480="154",'154 - CPSX'!$L$7="..."),AND(G480="632",'632 - CPSX'!$K$7="..."),AND(G480="641",'641 - CPSX'!$K$7="..."),AND(G480="642",'642 - CPSX'!$M$7="..."),AND(G480="242",'242 - CPSX'!$L$7="...")),"...",MONTH(B480)),"")</f>
        <v/>
      </c>
      <c r="B480" s="10"/>
      <c r="C480" s="11"/>
      <c r="D480" s="10"/>
      <c r="E480" s="8"/>
      <c r="F480" s="5"/>
      <c r="G480" s="15"/>
      <c r="H480" s="7"/>
      <c r="I480" s="5" t="str">
        <f>IF(AND(G480="154",'154 - CPSX'!$L$7=TH!A480),"154",IF(AND(G480="632",'632 - CPSX'!$K$7=TH!A480),"632",IF(AND(G480="641",'641 - CPSX'!$K$7=TH!A480),"641",IF(AND(G480="642",'642 - CPSX'!$M$7=TH!A480),"642",IF(AND(G480="242",'242 - CPSX'!$L$7=TH!A480),"242","")))))</f>
        <v/>
      </c>
    </row>
    <row r="481" spans="1:9">
      <c r="A481" s="6" t="str">
        <f>IF(B481&lt;&gt;"",IF(OR(AND(G481="154",'154 - CPSX'!$L$7="..."),AND(G481="632",'632 - CPSX'!$K$7="..."),AND(G481="641",'641 - CPSX'!$K$7="..."),AND(G481="642",'642 - CPSX'!$M$7="..."),AND(G481="242",'242 - CPSX'!$L$7="...")),"...",MONTH(B481)),"")</f>
        <v/>
      </c>
      <c r="B481" s="10"/>
      <c r="C481" s="11"/>
      <c r="D481" s="10"/>
      <c r="E481" s="8"/>
      <c r="F481" s="5"/>
      <c r="G481" s="15"/>
      <c r="H481" s="7"/>
      <c r="I481" s="5" t="str">
        <f>IF(AND(G481="154",'154 - CPSX'!$L$7=TH!A481),"154",IF(AND(G481="632",'632 - CPSX'!$K$7=TH!A481),"632",IF(AND(G481="641",'641 - CPSX'!$K$7=TH!A481),"641",IF(AND(G481="642",'642 - CPSX'!$M$7=TH!A481),"642",IF(AND(G481="242",'242 - CPSX'!$L$7=TH!A481),"242","")))))</f>
        <v/>
      </c>
    </row>
    <row r="482" spans="1:9">
      <c r="A482" s="6" t="str">
        <f>IF(B482&lt;&gt;"",IF(OR(AND(G482="154",'154 - CPSX'!$L$7="..."),AND(G482="632",'632 - CPSX'!$K$7="..."),AND(G482="641",'641 - CPSX'!$K$7="..."),AND(G482="642",'642 - CPSX'!$M$7="..."),AND(G482="242",'242 - CPSX'!$L$7="...")),"...",MONTH(B482)),"")</f>
        <v/>
      </c>
      <c r="B482" s="10"/>
      <c r="C482" s="11"/>
      <c r="D482" s="10"/>
      <c r="E482" s="8"/>
      <c r="F482" s="5"/>
      <c r="G482" s="15"/>
      <c r="H482" s="7"/>
      <c r="I482" s="5" t="str">
        <f>IF(AND(G482="154",'154 - CPSX'!$L$7=TH!A482),"154",IF(AND(G482="632",'632 - CPSX'!$K$7=TH!A482),"632",IF(AND(G482="641",'641 - CPSX'!$K$7=TH!A482),"641",IF(AND(G482="642",'642 - CPSX'!$M$7=TH!A482),"642",IF(AND(G482="242",'242 - CPSX'!$L$7=TH!A482),"242","")))))</f>
        <v/>
      </c>
    </row>
    <row r="483" spans="1:9">
      <c r="A483" s="6" t="str">
        <f>IF(B483&lt;&gt;"",IF(OR(AND(G483="154",'154 - CPSX'!$L$7="..."),AND(G483="632",'632 - CPSX'!$K$7="..."),AND(G483="641",'641 - CPSX'!$K$7="..."),AND(G483="642",'642 - CPSX'!$M$7="..."),AND(G483="242",'242 - CPSX'!$L$7="...")),"...",MONTH(B483)),"")</f>
        <v/>
      </c>
      <c r="B483" s="10"/>
      <c r="C483" s="11"/>
      <c r="D483" s="10"/>
      <c r="E483" s="8"/>
      <c r="F483" s="5"/>
      <c r="G483" s="15"/>
      <c r="H483" s="7"/>
      <c r="I483" s="5" t="str">
        <f>IF(AND(G483="154",'154 - CPSX'!$L$7=TH!A483),"154",IF(AND(G483="632",'632 - CPSX'!$K$7=TH!A483),"632",IF(AND(G483="641",'641 - CPSX'!$K$7=TH!A483),"641",IF(AND(G483="642",'642 - CPSX'!$M$7=TH!A483),"642",IF(AND(G483="242",'242 - CPSX'!$L$7=TH!A483),"242","")))))</f>
        <v/>
      </c>
    </row>
    <row r="484" spans="1:9">
      <c r="A484" s="6" t="str">
        <f>IF(B484&lt;&gt;"",IF(OR(AND(G484="154",'154 - CPSX'!$L$7="..."),AND(G484="632",'632 - CPSX'!$K$7="..."),AND(G484="641",'641 - CPSX'!$K$7="..."),AND(G484="642",'642 - CPSX'!$M$7="..."),AND(G484="242",'242 - CPSX'!$L$7="...")),"...",MONTH(B484)),"")</f>
        <v/>
      </c>
      <c r="B484" s="10"/>
      <c r="C484" s="11"/>
      <c r="D484" s="10"/>
      <c r="E484" s="8"/>
      <c r="F484" s="5"/>
      <c r="G484" s="15"/>
      <c r="H484" s="7"/>
      <c r="I484" s="5" t="str">
        <f>IF(AND(G484="154",'154 - CPSX'!$L$7=TH!A484),"154",IF(AND(G484="632",'632 - CPSX'!$K$7=TH!A484),"632",IF(AND(G484="641",'641 - CPSX'!$K$7=TH!A484),"641",IF(AND(G484="642",'642 - CPSX'!$M$7=TH!A484),"642",IF(AND(G484="242",'242 - CPSX'!$L$7=TH!A484),"242","")))))</f>
        <v/>
      </c>
    </row>
    <row r="485" spans="1:9">
      <c r="A485" s="6" t="str">
        <f>IF(B485&lt;&gt;"",IF(OR(AND(G485="154",'154 - CPSX'!$L$7="..."),AND(G485="632",'632 - CPSX'!$K$7="..."),AND(G485="641",'641 - CPSX'!$K$7="..."),AND(G485="642",'642 - CPSX'!$M$7="..."),AND(G485="242",'242 - CPSX'!$L$7="...")),"...",MONTH(B485)),"")</f>
        <v/>
      </c>
      <c r="B485" s="10"/>
      <c r="C485" s="11"/>
      <c r="D485" s="10"/>
      <c r="E485" s="8"/>
      <c r="F485" s="5"/>
      <c r="G485" s="15"/>
      <c r="H485" s="7"/>
      <c r="I485" s="5" t="str">
        <f>IF(AND(G485="154",'154 - CPSX'!$L$7=TH!A485),"154",IF(AND(G485="632",'632 - CPSX'!$K$7=TH!A485),"632",IF(AND(G485="641",'641 - CPSX'!$K$7=TH!A485),"641",IF(AND(G485="642",'642 - CPSX'!$M$7=TH!A485),"642",IF(AND(G485="242",'242 - CPSX'!$L$7=TH!A485),"242","")))))</f>
        <v/>
      </c>
    </row>
    <row r="486" spans="1:9">
      <c r="A486" s="6" t="str">
        <f>IF(B486&lt;&gt;"",IF(OR(AND(G486="154",'154 - CPSX'!$L$7="..."),AND(G486="632",'632 - CPSX'!$K$7="..."),AND(G486="641",'641 - CPSX'!$K$7="..."),AND(G486="642",'642 - CPSX'!$M$7="..."),AND(G486="242",'242 - CPSX'!$L$7="...")),"...",MONTH(B486)),"")</f>
        <v/>
      </c>
      <c r="B486" s="10"/>
      <c r="C486" s="11"/>
      <c r="D486" s="10"/>
      <c r="E486" s="8"/>
      <c r="F486" s="5"/>
      <c r="G486" s="15"/>
      <c r="H486" s="7"/>
      <c r="I486" s="5" t="str">
        <f>IF(AND(G486="154",'154 - CPSX'!$L$7=TH!A486),"154",IF(AND(G486="632",'632 - CPSX'!$K$7=TH!A486),"632",IF(AND(G486="641",'641 - CPSX'!$K$7=TH!A486),"641",IF(AND(G486="642",'642 - CPSX'!$M$7=TH!A486),"642",IF(AND(G486="242",'242 - CPSX'!$L$7=TH!A486),"242","")))))</f>
        <v/>
      </c>
    </row>
    <row r="487" spans="1:9">
      <c r="A487" s="6" t="str">
        <f>IF(B487&lt;&gt;"",IF(OR(AND(G487="154",'154 - CPSX'!$L$7="..."),AND(G487="632",'632 - CPSX'!$K$7="..."),AND(G487="641",'641 - CPSX'!$K$7="..."),AND(G487="642",'642 - CPSX'!$M$7="..."),AND(G487="242",'242 - CPSX'!$L$7="...")),"...",MONTH(B487)),"")</f>
        <v/>
      </c>
      <c r="B487" s="10"/>
      <c r="C487" s="11"/>
      <c r="D487" s="10"/>
      <c r="E487" s="8"/>
      <c r="F487" s="5"/>
      <c r="G487" s="15"/>
      <c r="H487" s="7"/>
      <c r="I487" s="5" t="str">
        <f>IF(AND(G487="154",'154 - CPSX'!$L$7=TH!A487),"154",IF(AND(G487="632",'632 - CPSX'!$K$7=TH!A487),"632",IF(AND(G487="641",'641 - CPSX'!$K$7=TH!A487),"641",IF(AND(G487="642",'642 - CPSX'!$M$7=TH!A487),"642",IF(AND(G487="242",'242 - CPSX'!$L$7=TH!A487),"242","")))))</f>
        <v/>
      </c>
    </row>
    <row r="488" spans="1:9">
      <c r="A488" s="6" t="str">
        <f>IF(B488&lt;&gt;"",IF(OR(AND(G488="154",'154 - CPSX'!$L$7="..."),AND(G488="632",'632 - CPSX'!$K$7="..."),AND(G488="641",'641 - CPSX'!$K$7="..."),AND(G488="642",'642 - CPSX'!$M$7="..."),AND(G488="242",'242 - CPSX'!$L$7="...")),"...",MONTH(B488)),"")</f>
        <v/>
      </c>
      <c r="B488" s="10"/>
      <c r="C488" s="11"/>
      <c r="D488" s="10"/>
      <c r="E488" s="8"/>
      <c r="F488" s="5"/>
      <c r="G488" s="15"/>
      <c r="H488" s="7"/>
      <c r="I488" s="5" t="str">
        <f>IF(AND(G488="154",'154 - CPSX'!$L$7=TH!A488),"154",IF(AND(G488="632",'632 - CPSX'!$K$7=TH!A488),"632",IF(AND(G488="641",'641 - CPSX'!$K$7=TH!A488),"641",IF(AND(G488="642",'642 - CPSX'!$M$7=TH!A488),"642",IF(AND(G488="242",'242 - CPSX'!$L$7=TH!A488),"242","")))))</f>
        <v/>
      </c>
    </row>
    <row r="489" spans="1:9">
      <c r="A489" s="6" t="str">
        <f>IF(B489&lt;&gt;"",IF(OR(AND(G489="154",'154 - CPSX'!$L$7="..."),AND(G489="632",'632 - CPSX'!$K$7="..."),AND(G489="641",'641 - CPSX'!$K$7="..."),AND(G489="642",'642 - CPSX'!$M$7="..."),AND(G489="242",'242 - CPSX'!$L$7="...")),"...",MONTH(B489)),"")</f>
        <v/>
      </c>
      <c r="B489" s="10"/>
      <c r="C489" s="11"/>
      <c r="D489" s="10"/>
      <c r="E489" s="8"/>
      <c r="F489" s="5"/>
      <c r="G489" s="15"/>
      <c r="H489" s="7"/>
      <c r="I489" s="5" t="str">
        <f>IF(AND(G489="154",'154 - CPSX'!$L$7=TH!A489),"154",IF(AND(G489="632",'632 - CPSX'!$K$7=TH!A489),"632",IF(AND(G489="641",'641 - CPSX'!$K$7=TH!A489),"641",IF(AND(G489="642",'642 - CPSX'!$M$7=TH!A489),"642",IF(AND(G489="242",'242 - CPSX'!$L$7=TH!A489),"242","")))))</f>
        <v/>
      </c>
    </row>
    <row r="490" spans="1:9">
      <c r="A490" s="6" t="str">
        <f>IF(B490&lt;&gt;"",IF(OR(AND(G490="154",'154 - CPSX'!$L$7="..."),AND(G490="632",'632 - CPSX'!$K$7="..."),AND(G490="641",'641 - CPSX'!$K$7="..."),AND(G490="642",'642 - CPSX'!$M$7="..."),AND(G490="242",'242 - CPSX'!$L$7="...")),"...",MONTH(B490)),"")</f>
        <v/>
      </c>
      <c r="B490" s="10"/>
      <c r="C490" s="11"/>
      <c r="D490" s="10"/>
      <c r="E490" s="8"/>
      <c r="F490" s="5"/>
      <c r="G490" s="15"/>
      <c r="H490" s="7"/>
      <c r="I490" s="5" t="str">
        <f>IF(AND(G490="154",'154 - CPSX'!$L$7=TH!A490),"154",IF(AND(G490="632",'632 - CPSX'!$K$7=TH!A490),"632",IF(AND(G490="641",'641 - CPSX'!$K$7=TH!A490),"641",IF(AND(G490="642",'642 - CPSX'!$M$7=TH!A490),"642",IF(AND(G490="242",'242 - CPSX'!$L$7=TH!A490),"242","")))))</f>
        <v/>
      </c>
    </row>
    <row r="491" spans="1:9">
      <c r="A491" s="6" t="str">
        <f>IF(B491&lt;&gt;"",IF(OR(AND(G491="154",'154 - CPSX'!$L$7="..."),AND(G491="632",'632 - CPSX'!$K$7="..."),AND(G491="641",'641 - CPSX'!$K$7="..."),AND(G491="642",'642 - CPSX'!$M$7="..."),AND(G491="242",'242 - CPSX'!$L$7="...")),"...",MONTH(B491)),"")</f>
        <v/>
      </c>
      <c r="B491" s="10"/>
      <c r="C491" s="11"/>
      <c r="D491" s="10"/>
      <c r="E491" s="8"/>
      <c r="F491" s="5"/>
      <c r="G491" s="15"/>
      <c r="H491" s="7"/>
      <c r="I491" s="5" t="str">
        <f>IF(AND(G491="154",'154 - CPSX'!$L$7=TH!A491),"154",IF(AND(G491="632",'632 - CPSX'!$K$7=TH!A491),"632",IF(AND(G491="641",'641 - CPSX'!$K$7=TH!A491),"641",IF(AND(G491="642",'642 - CPSX'!$M$7=TH!A491),"642",IF(AND(G491="242",'242 - CPSX'!$L$7=TH!A491),"242","")))))</f>
        <v/>
      </c>
    </row>
    <row r="492" spans="1:9">
      <c r="A492" s="6" t="str">
        <f>IF(B492&lt;&gt;"",IF(OR(AND(G492="154",'154 - CPSX'!$L$7="..."),AND(G492="632",'632 - CPSX'!$K$7="..."),AND(G492="641",'641 - CPSX'!$K$7="..."),AND(G492="642",'642 - CPSX'!$M$7="..."),AND(G492="242",'242 - CPSX'!$L$7="...")),"...",MONTH(B492)),"")</f>
        <v/>
      </c>
      <c r="B492" s="10"/>
      <c r="C492" s="11"/>
      <c r="D492" s="10"/>
      <c r="E492" s="8"/>
      <c r="F492" s="5"/>
      <c r="G492" s="15"/>
      <c r="H492" s="7"/>
      <c r="I492" s="5" t="str">
        <f>IF(AND(G492="154",'154 - CPSX'!$L$7=TH!A492),"154",IF(AND(G492="632",'632 - CPSX'!$K$7=TH!A492),"632",IF(AND(G492="641",'641 - CPSX'!$K$7=TH!A492),"641",IF(AND(G492="642",'642 - CPSX'!$M$7=TH!A492),"642",IF(AND(G492="242",'242 - CPSX'!$L$7=TH!A492),"242","")))))</f>
        <v/>
      </c>
    </row>
    <row r="493" spans="1:9">
      <c r="A493" s="6" t="str">
        <f>IF(B493&lt;&gt;"",IF(OR(AND(G493="154",'154 - CPSX'!$L$7="..."),AND(G493="632",'632 - CPSX'!$K$7="..."),AND(G493="641",'641 - CPSX'!$K$7="..."),AND(G493="642",'642 - CPSX'!$M$7="..."),AND(G493="242",'242 - CPSX'!$L$7="...")),"...",MONTH(B493)),"")</f>
        <v/>
      </c>
      <c r="B493" s="10"/>
      <c r="C493" s="11"/>
      <c r="D493" s="10"/>
      <c r="E493" s="8"/>
      <c r="F493" s="5"/>
      <c r="G493" s="15"/>
      <c r="H493" s="7"/>
      <c r="I493" s="5" t="str">
        <f>IF(AND(G493="154",'154 - CPSX'!$L$7=TH!A493),"154",IF(AND(G493="632",'632 - CPSX'!$K$7=TH!A493),"632",IF(AND(G493="641",'641 - CPSX'!$K$7=TH!A493),"641",IF(AND(G493="642",'642 - CPSX'!$M$7=TH!A493),"642",IF(AND(G493="242",'242 - CPSX'!$L$7=TH!A493),"242","")))))</f>
        <v/>
      </c>
    </row>
    <row r="494" spans="1:9">
      <c r="A494" s="6" t="str">
        <f>IF(B494&lt;&gt;"",IF(OR(AND(G494="154",'154 - CPSX'!$L$7="..."),AND(G494="632",'632 - CPSX'!$K$7="..."),AND(G494="641",'641 - CPSX'!$K$7="..."),AND(G494="642",'642 - CPSX'!$M$7="..."),AND(G494="242",'242 - CPSX'!$L$7="...")),"...",MONTH(B494)),"")</f>
        <v/>
      </c>
      <c r="B494" s="10"/>
      <c r="C494" s="11"/>
      <c r="D494" s="10"/>
      <c r="E494" s="8"/>
      <c r="F494" s="5"/>
      <c r="G494" s="15"/>
      <c r="H494" s="7"/>
      <c r="I494" s="5" t="str">
        <f>IF(AND(G494="154",'154 - CPSX'!$L$7=TH!A494),"154",IF(AND(G494="632",'632 - CPSX'!$K$7=TH!A494),"632",IF(AND(G494="641",'641 - CPSX'!$K$7=TH!A494),"641",IF(AND(G494="642",'642 - CPSX'!$M$7=TH!A494),"642",IF(AND(G494="242",'242 - CPSX'!$L$7=TH!A494),"242","")))))</f>
        <v/>
      </c>
    </row>
    <row r="495" spans="1:9">
      <c r="A495" s="6" t="str">
        <f>IF(B495&lt;&gt;"",IF(OR(AND(G495="154",'154 - CPSX'!$L$7="..."),AND(G495="632",'632 - CPSX'!$K$7="..."),AND(G495="641",'641 - CPSX'!$K$7="..."),AND(G495="642",'642 - CPSX'!$M$7="..."),AND(G495="242",'242 - CPSX'!$L$7="...")),"...",MONTH(B495)),"")</f>
        <v/>
      </c>
      <c r="B495" s="10"/>
      <c r="C495" s="11"/>
      <c r="D495" s="10"/>
      <c r="E495" s="8"/>
      <c r="F495" s="5"/>
      <c r="G495" s="15"/>
      <c r="H495" s="7"/>
      <c r="I495" s="5" t="str">
        <f>IF(AND(G495="154",'154 - CPSX'!$L$7=TH!A495),"154",IF(AND(G495="632",'632 - CPSX'!$K$7=TH!A495),"632",IF(AND(G495="641",'641 - CPSX'!$K$7=TH!A495),"641",IF(AND(G495="642",'642 - CPSX'!$M$7=TH!A495),"642",IF(AND(G495="242",'242 - CPSX'!$L$7=TH!A495),"242","")))))</f>
        <v/>
      </c>
    </row>
    <row r="496" spans="1:9">
      <c r="A496" s="6" t="str">
        <f>IF(B496&lt;&gt;"",IF(OR(AND(G496="154",'154 - CPSX'!$L$7="..."),AND(G496="632",'632 - CPSX'!$K$7="..."),AND(G496="641",'641 - CPSX'!$K$7="..."),AND(G496="642",'642 - CPSX'!$M$7="..."),AND(G496="242",'242 - CPSX'!$L$7="...")),"...",MONTH(B496)),"")</f>
        <v/>
      </c>
      <c r="B496" s="10"/>
      <c r="C496" s="11"/>
      <c r="D496" s="10"/>
      <c r="E496" s="8"/>
      <c r="F496" s="5"/>
      <c r="G496" s="15"/>
      <c r="H496" s="7"/>
      <c r="I496" s="5" t="str">
        <f>IF(AND(G496="154",'154 - CPSX'!$L$7=TH!A496),"154",IF(AND(G496="632",'632 - CPSX'!$K$7=TH!A496),"632",IF(AND(G496="641",'641 - CPSX'!$K$7=TH!A496),"641",IF(AND(G496="642",'642 - CPSX'!$M$7=TH!A496),"642",IF(AND(G496="242",'242 - CPSX'!$L$7=TH!A496),"242","")))))</f>
        <v/>
      </c>
    </row>
    <row r="497" spans="1:9">
      <c r="A497" s="6" t="str">
        <f>IF(B497&lt;&gt;"",IF(OR(AND(G497="154",'154 - CPSX'!$L$7="..."),AND(G497="632",'632 - CPSX'!$K$7="..."),AND(G497="641",'641 - CPSX'!$K$7="..."),AND(G497="642",'642 - CPSX'!$M$7="..."),AND(G497="242",'242 - CPSX'!$L$7="...")),"...",MONTH(B497)),"")</f>
        <v/>
      </c>
      <c r="B497" s="10"/>
      <c r="C497" s="11"/>
      <c r="D497" s="10"/>
      <c r="E497" s="8"/>
      <c r="F497" s="5"/>
      <c r="G497" s="15"/>
      <c r="H497" s="7"/>
      <c r="I497" s="5" t="str">
        <f>IF(AND(G497="154",'154 - CPSX'!$L$7=TH!A497),"154",IF(AND(G497="632",'632 - CPSX'!$K$7=TH!A497),"632",IF(AND(G497="641",'641 - CPSX'!$K$7=TH!A497),"641",IF(AND(G497="642",'642 - CPSX'!$M$7=TH!A497),"642",IF(AND(G497="242",'242 - CPSX'!$L$7=TH!A497),"242","")))))</f>
        <v/>
      </c>
    </row>
    <row r="498" spans="1:9">
      <c r="A498" s="6" t="str">
        <f>IF(B498&lt;&gt;"",IF(OR(AND(G498="154",'154 - CPSX'!$L$7="..."),AND(G498="632",'632 - CPSX'!$K$7="..."),AND(G498="641",'641 - CPSX'!$K$7="..."),AND(G498="642",'642 - CPSX'!$M$7="..."),AND(G498="242",'242 - CPSX'!$L$7="...")),"...",MONTH(B498)),"")</f>
        <v/>
      </c>
      <c r="B498" s="10"/>
      <c r="C498" s="11"/>
      <c r="D498" s="10"/>
      <c r="E498" s="8"/>
      <c r="F498" s="5"/>
      <c r="G498" s="15"/>
      <c r="H498" s="7"/>
      <c r="I498" s="5" t="str">
        <f>IF(AND(G498="154",'154 - CPSX'!$L$7=TH!A498),"154",IF(AND(G498="632",'632 - CPSX'!$K$7=TH!A498),"632",IF(AND(G498="641",'641 - CPSX'!$K$7=TH!A498),"641",IF(AND(G498="642",'642 - CPSX'!$M$7=TH!A498),"642",IF(AND(G498="242",'242 - CPSX'!$L$7=TH!A498),"242","")))))</f>
        <v/>
      </c>
    </row>
    <row r="499" spans="1:9">
      <c r="A499" s="6" t="str">
        <f>IF(B499&lt;&gt;"",IF(OR(AND(G499="154",'154 - CPSX'!$L$7="..."),AND(G499="632",'632 - CPSX'!$K$7="..."),AND(G499="641",'641 - CPSX'!$K$7="..."),AND(G499="642",'642 - CPSX'!$M$7="..."),AND(G499="242",'242 - CPSX'!$L$7="...")),"...",MONTH(B499)),"")</f>
        <v/>
      </c>
      <c r="B499" s="10"/>
      <c r="C499" s="11"/>
      <c r="D499" s="10"/>
      <c r="E499" s="8"/>
      <c r="F499" s="5"/>
      <c r="G499" s="15"/>
      <c r="H499" s="7"/>
      <c r="I499" s="5" t="str">
        <f>IF(AND(G499="154",'154 - CPSX'!$L$7=TH!A499),"154",IF(AND(G499="632",'632 - CPSX'!$K$7=TH!A499),"632",IF(AND(G499="641",'641 - CPSX'!$K$7=TH!A499),"641",IF(AND(G499="642",'642 - CPSX'!$M$7=TH!A499),"642",IF(AND(G499="242",'242 - CPSX'!$L$7=TH!A499),"242","")))))</f>
        <v/>
      </c>
    </row>
    <row r="500" spans="1:9">
      <c r="A500" s="6" t="str">
        <f>IF(B500&lt;&gt;"",IF(OR(AND(G500="154",'154 - CPSX'!$L$7="..."),AND(G500="632",'632 - CPSX'!$K$7="..."),AND(G500="641",'641 - CPSX'!$K$7="..."),AND(G500="642",'642 - CPSX'!$M$7="..."),AND(G500="242",'242 - CPSX'!$L$7="...")),"...",MONTH(B500)),"")</f>
        <v/>
      </c>
      <c r="B500" s="10"/>
      <c r="C500" s="11"/>
      <c r="D500" s="10"/>
      <c r="E500" s="8"/>
      <c r="F500" s="5"/>
      <c r="G500" s="15"/>
      <c r="H500" s="7"/>
      <c r="I500" s="5" t="str">
        <f>IF(AND(G500="154",'154 - CPSX'!$L$7=TH!A500),"154",IF(AND(G500="632",'632 - CPSX'!$K$7=TH!A500),"632",IF(AND(G500="641",'641 - CPSX'!$K$7=TH!A500),"641",IF(AND(G500="642",'642 - CPSX'!$M$7=TH!A500),"642",IF(AND(G500="242",'242 - CPSX'!$L$7=TH!A500),"242","")))))</f>
        <v/>
      </c>
    </row>
    <row r="501" spans="1:9">
      <c r="A501" s="6" t="str">
        <f>IF(B501&lt;&gt;"",IF(OR(AND(G501="154",'154 - CPSX'!$L$7="..."),AND(G501="632",'632 - CPSX'!$K$7="..."),AND(G501="641",'641 - CPSX'!$K$7="..."),AND(G501="642",'642 - CPSX'!$M$7="..."),AND(G501="242",'242 - CPSX'!$L$7="...")),"...",MONTH(B501)),"")</f>
        <v/>
      </c>
      <c r="B501" s="10"/>
      <c r="C501" s="11"/>
      <c r="D501" s="10"/>
      <c r="E501" s="8"/>
      <c r="F501" s="5"/>
      <c r="G501" s="15"/>
      <c r="H501" s="7"/>
      <c r="I501" s="5" t="str">
        <f>IF(AND(G501="154",'154 - CPSX'!$L$7=TH!A501),"154",IF(AND(G501="632",'632 - CPSX'!$K$7=TH!A501),"632",IF(AND(G501="641",'641 - CPSX'!$K$7=TH!A501),"641",IF(AND(G501="642",'642 - CPSX'!$M$7=TH!A501),"642",IF(AND(G501="242",'242 - CPSX'!$L$7=TH!A501),"242","")))))</f>
        <v/>
      </c>
    </row>
    <row r="502" spans="1:9">
      <c r="A502" s="6" t="str">
        <f>IF(B502&lt;&gt;"",IF(OR(AND(G502="154",'154 - CPSX'!$L$7="..."),AND(G502="632",'632 - CPSX'!$K$7="..."),AND(G502="641",'641 - CPSX'!$K$7="..."),AND(G502="642",'642 - CPSX'!$M$7="..."),AND(G502="242",'242 - CPSX'!$L$7="...")),"...",MONTH(B502)),"")</f>
        <v/>
      </c>
      <c r="B502" s="10"/>
      <c r="C502" s="11"/>
      <c r="D502" s="10"/>
      <c r="E502" s="8"/>
      <c r="F502" s="5"/>
      <c r="G502" s="15"/>
      <c r="H502" s="7"/>
      <c r="I502" s="5" t="str">
        <f>IF(AND(G502="154",'154 - CPSX'!$L$7=TH!A502),"154",IF(AND(G502="632",'632 - CPSX'!$K$7=TH!A502),"632",IF(AND(G502="641",'641 - CPSX'!$K$7=TH!A502),"641",IF(AND(G502="642",'642 - CPSX'!$M$7=TH!A502),"642",IF(AND(G502="242",'242 - CPSX'!$L$7=TH!A502),"242","")))))</f>
        <v/>
      </c>
    </row>
    <row r="503" spans="1:9">
      <c r="A503" s="6" t="str">
        <f>IF(B503&lt;&gt;"",IF(OR(AND(G503="154",'154 - CPSX'!$L$7="..."),AND(G503="632",'632 - CPSX'!$K$7="..."),AND(G503="641",'641 - CPSX'!$K$7="..."),AND(G503="642",'642 - CPSX'!$M$7="..."),AND(G503="242",'242 - CPSX'!$L$7="...")),"...",MONTH(B503)),"")</f>
        <v/>
      </c>
      <c r="B503" s="10"/>
      <c r="C503" s="11"/>
      <c r="D503" s="10"/>
      <c r="E503" s="8"/>
      <c r="F503" s="5"/>
      <c r="G503" s="15"/>
      <c r="H503" s="7"/>
      <c r="I503" s="5" t="str">
        <f>IF(AND(G503="154",'154 - CPSX'!$L$7=TH!A503),"154",IF(AND(G503="632",'632 - CPSX'!$K$7=TH!A503),"632",IF(AND(G503="641",'641 - CPSX'!$K$7=TH!A503),"641",IF(AND(G503="642",'642 - CPSX'!$M$7=TH!A503),"642",IF(AND(G503="242",'242 - CPSX'!$L$7=TH!A503),"242","")))))</f>
        <v/>
      </c>
    </row>
    <row r="504" spans="1:9">
      <c r="A504" s="6" t="str">
        <f>IF(B504&lt;&gt;"",IF(OR(AND(G504="154",'154 - CPSX'!$L$7="..."),AND(G504="632",'632 - CPSX'!$K$7="..."),AND(G504="641",'641 - CPSX'!$K$7="..."),AND(G504="642",'642 - CPSX'!$M$7="..."),AND(G504="242",'242 - CPSX'!$L$7="...")),"...",MONTH(B504)),"")</f>
        <v/>
      </c>
      <c r="B504" s="10"/>
      <c r="C504" s="11"/>
      <c r="D504" s="10"/>
      <c r="E504" s="8"/>
      <c r="F504" s="5"/>
      <c r="G504" s="15"/>
      <c r="H504" s="7"/>
      <c r="I504" s="5" t="str">
        <f>IF(AND(G504="154",'154 - CPSX'!$L$7=TH!A504),"154",IF(AND(G504="632",'632 - CPSX'!$K$7=TH!A504),"632",IF(AND(G504="641",'641 - CPSX'!$K$7=TH!A504),"641",IF(AND(G504="642",'642 - CPSX'!$M$7=TH!A504),"642",IF(AND(G504="242",'242 - CPSX'!$L$7=TH!A504),"242","")))))</f>
        <v/>
      </c>
    </row>
    <row r="505" spans="1:9">
      <c r="A505" s="6" t="str">
        <f>IF(B505&lt;&gt;"",IF(OR(AND(G505="154",'154 - CPSX'!$L$7="..."),AND(G505="632",'632 - CPSX'!$K$7="..."),AND(G505="641",'641 - CPSX'!$K$7="..."),AND(G505="642",'642 - CPSX'!$M$7="..."),AND(G505="242",'242 - CPSX'!$L$7="...")),"...",MONTH(B505)),"")</f>
        <v/>
      </c>
      <c r="B505" s="10"/>
      <c r="C505" s="11"/>
      <c r="D505" s="10"/>
      <c r="E505" s="8"/>
      <c r="F505" s="5"/>
      <c r="G505" s="15"/>
      <c r="H505" s="7"/>
      <c r="I505" s="5" t="str">
        <f>IF(AND(G505="154",'154 - CPSX'!$L$7=TH!A505),"154",IF(AND(G505="632",'632 - CPSX'!$K$7=TH!A505),"632",IF(AND(G505="641",'641 - CPSX'!$K$7=TH!A505),"641",IF(AND(G505="642",'642 - CPSX'!$M$7=TH!A505),"642",IF(AND(G505="242",'242 - CPSX'!$L$7=TH!A505),"242","")))))</f>
        <v/>
      </c>
    </row>
    <row r="506" spans="1:9">
      <c r="A506" s="6" t="str">
        <f>IF(B506&lt;&gt;"",IF(OR(AND(G506="154",'154 - CPSX'!$L$7="..."),AND(G506="632",'632 - CPSX'!$K$7="..."),AND(G506="641",'641 - CPSX'!$K$7="..."),AND(G506="642",'642 - CPSX'!$M$7="..."),AND(G506="242",'242 - CPSX'!$L$7="...")),"...",MONTH(B506)),"")</f>
        <v/>
      </c>
      <c r="B506" s="10"/>
      <c r="C506" s="11"/>
      <c r="D506" s="10"/>
      <c r="E506" s="8"/>
      <c r="F506" s="5"/>
      <c r="G506" s="15"/>
      <c r="H506" s="7"/>
      <c r="I506" s="5" t="str">
        <f>IF(AND(G506="154",'154 - CPSX'!$L$7=TH!A506),"154",IF(AND(G506="632",'632 - CPSX'!$K$7=TH!A506),"632",IF(AND(G506="641",'641 - CPSX'!$K$7=TH!A506),"641",IF(AND(G506="642",'642 - CPSX'!$M$7=TH!A506),"642",IF(AND(G506="242",'242 - CPSX'!$L$7=TH!A506),"242","")))))</f>
        <v/>
      </c>
    </row>
    <row r="507" spans="1:9">
      <c r="A507" s="6" t="str">
        <f>IF(B507&lt;&gt;"",IF(OR(AND(G507="154",'154 - CPSX'!$L$7="..."),AND(G507="632",'632 - CPSX'!$K$7="..."),AND(G507="641",'641 - CPSX'!$K$7="..."),AND(G507="642",'642 - CPSX'!$M$7="..."),AND(G507="242",'242 - CPSX'!$L$7="...")),"...",MONTH(B507)),"")</f>
        <v/>
      </c>
      <c r="B507" s="10"/>
      <c r="C507" s="11"/>
      <c r="D507" s="10"/>
      <c r="E507" s="8"/>
      <c r="F507" s="5"/>
      <c r="G507" s="15"/>
      <c r="H507" s="7"/>
      <c r="I507" s="5" t="str">
        <f>IF(AND(G507="154",'154 - CPSX'!$L$7=TH!A507),"154",IF(AND(G507="632",'632 - CPSX'!$K$7=TH!A507),"632",IF(AND(G507="641",'641 - CPSX'!$K$7=TH!A507),"641",IF(AND(G507="642",'642 - CPSX'!$M$7=TH!A507),"642",IF(AND(G507="242",'242 - CPSX'!$L$7=TH!A507),"242","")))))</f>
        <v/>
      </c>
    </row>
    <row r="508" spans="1:9">
      <c r="A508" s="6" t="str">
        <f>IF(B508&lt;&gt;"",IF(OR(AND(G508="154",'154 - CPSX'!$L$7="..."),AND(G508="632",'632 - CPSX'!$K$7="..."),AND(G508="641",'641 - CPSX'!$K$7="..."),AND(G508="642",'642 - CPSX'!$M$7="..."),AND(G508="242",'242 - CPSX'!$L$7="...")),"...",MONTH(B508)),"")</f>
        <v/>
      </c>
      <c r="B508" s="10"/>
      <c r="C508" s="11"/>
      <c r="D508" s="10"/>
      <c r="E508" s="8"/>
      <c r="F508" s="5"/>
      <c r="G508" s="15"/>
      <c r="H508" s="7"/>
      <c r="I508" s="5" t="str">
        <f>IF(AND(G508="154",'154 - CPSX'!$L$7=TH!A508),"154",IF(AND(G508="632",'632 - CPSX'!$K$7=TH!A508),"632",IF(AND(G508="641",'641 - CPSX'!$K$7=TH!A508),"641",IF(AND(G508="642",'642 - CPSX'!$M$7=TH!A508),"642",IF(AND(G508="242",'242 - CPSX'!$L$7=TH!A508),"242","")))))</f>
        <v/>
      </c>
    </row>
    <row r="509" spans="1:9">
      <c r="A509" s="6" t="str">
        <f>IF(B509&lt;&gt;"",IF(OR(AND(G509="154",'154 - CPSX'!$L$7="..."),AND(G509="632",'632 - CPSX'!$K$7="..."),AND(G509="641",'641 - CPSX'!$K$7="..."),AND(G509="642",'642 - CPSX'!$M$7="..."),AND(G509="242",'242 - CPSX'!$L$7="...")),"...",MONTH(B509)),"")</f>
        <v/>
      </c>
      <c r="B509" s="10"/>
      <c r="C509" s="11"/>
      <c r="D509" s="10"/>
      <c r="E509" s="8"/>
      <c r="F509" s="5"/>
      <c r="G509" s="15"/>
      <c r="H509" s="7"/>
      <c r="I509" s="5" t="str">
        <f>IF(AND(G509="154",'154 - CPSX'!$L$7=TH!A509),"154",IF(AND(G509="632",'632 - CPSX'!$K$7=TH!A509),"632",IF(AND(G509="641",'641 - CPSX'!$K$7=TH!A509),"641",IF(AND(G509="642",'642 - CPSX'!$M$7=TH!A509),"642",IF(AND(G509="242",'242 - CPSX'!$L$7=TH!A509),"242","")))))</f>
        <v/>
      </c>
    </row>
    <row r="510" spans="1:9">
      <c r="A510" s="6" t="str">
        <f>IF(B510&lt;&gt;"",IF(OR(AND(G510="154",'154 - CPSX'!$L$7="..."),AND(G510="632",'632 - CPSX'!$K$7="..."),AND(G510="641",'641 - CPSX'!$K$7="..."),AND(G510="642",'642 - CPSX'!$M$7="..."),AND(G510="242",'242 - CPSX'!$L$7="...")),"...",MONTH(B510)),"")</f>
        <v/>
      </c>
      <c r="B510" s="10"/>
      <c r="C510" s="11"/>
      <c r="D510" s="10"/>
      <c r="E510" s="8"/>
      <c r="F510" s="5"/>
      <c r="G510" s="15"/>
      <c r="H510" s="7"/>
      <c r="I510" s="5" t="str">
        <f>IF(AND(G510="154",'154 - CPSX'!$L$7=TH!A510),"154",IF(AND(G510="632",'632 - CPSX'!$K$7=TH!A510),"632",IF(AND(G510="641",'641 - CPSX'!$K$7=TH!A510),"641",IF(AND(G510="642",'642 - CPSX'!$M$7=TH!A510),"642",IF(AND(G510="242",'242 - CPSX'!$L$7=TH!A510),"242","")))))</f>
        <v/>
      </c>
    </row>
    <row r="511" spans="1:9">
      <c r="A511" s="6" t="str">
        <f>IF(B511&lt;&gt;"",IF(OR(AND(G511="154",'154 - CPSX'!$L$7="..."),AND(G511="632",'632 - CPSX'!$K$7="..."),AND(G511="641",'641 - CPSX'!$K$7="..."),AND(G511="642",'642 - CPSX'!$M$7="..."),AND(G511="242",'242 - CPSX'!$L$7="...")),"...",MONTH(B511)),"")</f>
        <v/>
      </c>
      <c r="B511" s="10"/>
      <c r="C511" s="11"/>
      <c r="D511" s="10"/>
      <c r="E511" s="8"/>
      <c r="F511" s="5"/>
      <c r="G511" s="15"/>
      <c r="H511" s="7"/>
      <c r="I511" s="5" t="str">
        <f>IF(AND(G511="154",'154 - CPSX'!$L$7=TH!A511),"154",IF(AND(G511="632",'632 - CPSX'!$K$7=TH!A511),"632",IF(AND(G511="641",'641 - CPSX'!$K$7=TH!A511),"641",IF(AND(G511="642",'642 - CPSX'!$M$7=TH!A511),"642",IF(AND(G511="242",'242 - CPSX'!$L$7=TH!A511),"242","")))))</f>
        <v/>
      </c>
    </row>
    <row r="512" spans="1:9">
      <c r="A512" s="6" t="str">
        <f>IF(B512&lt;&gt;"",IF(OR(AND(G512="154",'154 - CPSX'!$L$7="..."),AND(G512="632",'632 - CPSX'!$K$7="..."),AND(G512="641",'641 - CPSX'!$K$7="..."),AND(G512="642",'642 - CPSX'!$M$7="..."),AND(G512="242",'242 - CPSX'!$L$7="...")),"...",MONTH(B512)),"")</f>
        <v/>
      </c>
      <c r="B512" s="10"/>
      <c r="C512" s="11"/>
      <c r="D512" s="10"/>
      <c r="E512" s="8"/>
      <c r="F512" s="5"/>
      <c r="G512" s="15"/>
      <c r="H512" s="7"/>
      <c r="I512" s="5" t="str">
        <f>IF(AND(G512="154",'154 - CPSX'!$L$7=TH!A512),"154",IF(AND(G512="632",'632 - CPSX'!$K$7=TH!A512),"632",IF(AND(G512="641",'641 - CPSX'!$K$7=TH!A512),"641",IF(AND(G512="642",'642 - CPSX'!$M$7=TH!A512),"642",IF(AND(G512="242",'242 - CPSX'!$L$7=TH!A512),"242","")))))</f>
        <v/>
      </c>
    </row>
    <row r="513" spans="1:9">
      <c r="A513" s="6" t="str">
        <f>IF(B513&lt;&gt;"",IF(OR(AND(G513="154",'154 - CPSX'!$L$7="..."),AND(G513="632",'632 - CPSX'!$K$7="..."),AND(G513="641",'641 - CPSX'!$K$7="..."),AND(G513="642",'642 - CPSX'!$M$7="..."),AND(G513="242",'242 - CPSX'!$L$7="...")),"...",MONTH(B513)),"")</f>
        <v/>
      </c>
      <c r="B513" s="10"/>
      <c r="C513" s="11"/>
      <c r="D513" s="10"/>
      <c r="E513" s="8"/>
      <c r="F513" s="5"/>
      <c r="G513" s="15"/>
      <c r="H513" s="7"/>
      <c r="I513" s="5" t="str">
        <f>IF(AND(G513="154",'154 - CPSX'!$L$7=TH!A513),"154",IF(AND(G513="632",'632 - CPSX'!$K$7=TH!A513),"632",IF(AND(G513="641",'641 - CPSX'!$K$7=TH!A513),"641",IF(AND(G513="642",'642 - CPSX'!$M$7=TH!A513),"642",IF(AND(G513="242",'242 - CPSX'!$L$7=TH!A513),"242","")))))</f>
        <v/>
      </c>
    </row>
    <row r="514" spans="1:9">
      <c r="A514" s="6" t="str">
        <f>IF(B514&lt;&gt;"",IF(OR(AND(G514="154",'154 - CPSX'!$L$7="..."),AND(G514="632",'632 - CPSX'!$K$7="..."),AND(G514="641",'641 - CPSX'!$K$7="..."),AND(G514="642",'642 - CPSX'!$M$7="..."),AND(G514="242",'242 - CPSX'!$L$7="...")),"...",MONTH(B514)),"")</f>
        <v/>
      </c>
      <c r="B514" s="10"/>
      <c r="C514" s="11"/>
      <c r="D514" s="10"/>
      <c r="E514" s="8"/>
      <c r="F514" s="5"/>
      <c r="G514" s="15"/>
      <c r="H514" s="7"/>
      <c r="I514" s="5" t="str">
        <f>IF(AND(G514="154",'154 - CPSX'!$L$7=TH!A514),"154",IF(AND(G514="632",'632 - CPSX'!$K$7=TH!A514),"632",IF(AND(G514="641",'641 - CPSX'!$K$7=TH!A514),"641",IF(AND(G514="642",'642 - CPSX'!$M$7=TH!A514),"642",IF(AND(G514="242",'242 - CPSX'!$L$7=TH!A514),"242","")))))</f>
        <v/>
      </c>
    </row>
    <row r="515" spans="1:9">
      <c r="A515" s="6" t="str">
        <f>IF(B515&lt;&gt;"",IF(OR(AND(G515="154",'154 - CPSX'!$L$7="..."),AND(G515="632",'632 - CPSX'!$K$7="..."),AND(G515="641",'641 - CPSX'!$K$7="..."),AND(G515="642",'642 - CPSX'!$M$7="..."),AND(G515="242",'242 - CPSX'!$L$7="...")),"...",MONTH(B515)),"")</f>
        <v/>
      </c>
      <c r="B515" s="10"/>
      <c r="C515" s="11"/>
      <c r="D515" s="10"/>
      <c r="E515" s="8"/>
      <c r="F515" s="5"/>
      <c r="G515" s="15"/>
      <c r="H515" s="7"/>
      <c r="I515" s="5" t="str">
        <f>IF(AND(G515="154",'154 - CPSX'!$L$7=TH!A515),"154",IF(AND(G515="632",'632 - CPSX'!$K$7=TH!A515),"632",IF(AND(G515="641",'641 - CPSX'!$K$7=TH!A515),"641",IF(AND(G515="642",'642 - CPSX'!$M$7=TH!A515),"642",IF(AND(G515="242",'242 - CPSX'!$L$7=TH!A515),"242","")))))</f>
        <v/>
      </c>
    </row>
    <row r="516" spans="1:9">
      <c r="A516" s="6" t="str">
        <f>IF(B516&lt;&gt;"",IF(OR(AND(G516="154",'154 - CPSX'!$L$7="..."),AND(G516="632",'632 - CPSX'!$K$7="..."),AND(G516="641",'641 - CPSX'!$K$7="..."),AND(G516="642",'642 - CPSX'!$M$7="..."),AND(G516="242",'242 - CPSX'!$L$7="...")),"...",MONTH(B516)),"")</f>
        <v/>
      </c>
      <c r="B516" s="10"/>
      <c r="C516" s="11"/>
      <c r="D516" s="10"/>
      <c r="E516" s="8"/>
      <c r="F516" s="5"/>
      <c r="G516" s="15"/>
      <c r="H516" s="7"/>
      <c r="I516" s="5" t="str">
        <f>IF(AND(G516="154",'154 - CPSX'!$L$7=TH!A516),"154",IF(AND(G516="632",'632 - CPSX'!$K$7=TH!A516),"632",IF(AND(G516="641",'641 - CPSX'!$K$7=TH!A516),"641",IF(AND(G516="642",'642 - CPSX'!$M$7=TH!A516),"642",IF(AND(G516="242",'242 - CPSX'!$L$7=TH!A516),"242","")))))</f>
        <v/>
      </c>
    </row>
    <row r="517" spans="1:9">
      <c r="A517" s="6" t="str">
        <f>IF(B517&lt;&gt;"",IF(OR(AND(G517="154",'154 - CPSX'!$L$7="..."),AND(G517="632",'632 - CPSX'!$K$7="..."),AND(G517="641",'641 - CPSX'!$K$7="..."),AND(G517="642",'642 - CPSX'!$M$7="..."),AND(G517="242",'242 - CPSX'!$L$7="...")),"...",MONTH(B517)),"")</f>
        <v/>
      </c>
      <c r="B517" s="10"/>
      <c r="C517" s="11"/>
      <c r="D517" s="10"/>
      <c r="E517" s="8"/>
      <c r="F517" s="5"/>
      <c r="G517" s="15"/>
      <c r="H517" s="7"/>
      <c r="I517" s="5" t="str">
        <f>IF(AND(G517="154",'154 - CPSX'!$L$7=TH!A517),"154",IF(AND(G517="632",'632 - CPSX'!$K$7=TH!A517),"632",IF(AND(G517="641",'641 - CPSX'!$K$7=TH!A517),"641",IF(AND(G517="642",'642 - CPSX'!$M$7=TH!A517),"642",IF(AND(G517="242",'242 - CPSX'!$L$7=TH!A517),"242","")))))</f>
        <v/>
      </c>
    </row>
    <row r="518" spans="1:9">
      <c r="A518" s="6" t="str">
        <f>IF(B518&lt;&gt;"",IF(OR(AND(G518="154",'154 - CPSX'!$L$7="..."),AND(G518="632",'632 - CPSX'!$K$7="..."),AND(G518="641",'641 - CPSX'!$K$7="..."),AND(G518="642",'642 - CPSX'!$M$7="..."),AND(G518="242",'242 - CPSX'!$L$7="...")),"...",MONTH(B518)),"")</f>
        <v/>
      </c>
      <c r="B518" s="10"/>
      <c r="C518" s="11"/>
      <c r="D518" s="10"/>
      <c r="E518" s="8"/>
      <c r="F518" s="5"/>
      <c r="G518" s="15"/>
      <c r="H518" s="7"/>
      <c r="I518" s="5" t="str">
        <f>IF(AND(G518="154",'154 - CPSX'!$L$7=TH!A518),"154",IF(AND(G518="632",'632 - CPSX'!$K$7=TH!A518),"632",IF(AND(G518="641",'641 - CPSX'!$K$7=TH!A518),"641",IF(AND(G518="642",'642 - CPSX'!$M$7=TH!A518),"642",IF(AND(G518="242",'242 - CPSX'!$L$7=TH!A518),"242","")))))</f>
        <v/>
      </c>
    </row>
    <row r="519" spans="1:9">
      <c r="A519" s="6" t="str">
        <f>IF(B519&lt;&gt;"",IF(OR(AND(G519="154",'154 - CPSX'!$L$7="..."),AND(G519="632",'632 - CPSX'!$K$7="..."),AND(G519="641",'641 - CPSX'!$K$7="..."),AND(G519="642",'642 - CPSX'!$M$7="..."),AND(G519="242",'242 - CPSX'!$L$7="...")),"...",MONTH(B519)),"")</f>
        <v/>
      </c>
      <c r="B519" s="10"/>
      <c r="C519" s="11"/>
      <c r="D519" s="10"/>
      <c r="E519" s="8"/>
      <c r="F519" s="5"/>
      <c r="G519" s="15"/>
      <c r="H519" s="7"/>
      <c r="I519" s="5" t="str">
        <f>IF(AND(G519="154",'154 - CPSX'!$L$7=TH!A519),"154",IF(AND(G519="632",'632 - CPSX'!$K$7=TH!A519),"632",IF(AND(G519="641",'641 - CPSX'!$K$7=TH!A519),"641",IF(AND(G519="642",'642 - CPSX'!$M$7=TH!A519),"642",IF(AND(G519="242",'242 - CPSX'!$L$7=TH!A519),"242","")))))</f>
        <v/>
      </c>
    </row>
    <row r="520" spans="1:9">
      <c r="A520" s="6" t="str">
        <f>IF(B520&lt;&gt;"",IF(OR(AND(G520="154",'154 - CPSX'!$L$7="..."),AND(G520="632",'632 - CPSX'!$K$7="..."),AND(G520="641",'641 - CPSX'!$K$7="..."),AND(G520="642",'642 - CPSX'!$M$7="..."),AND(G520="242",'242 - CPSX'!$L$7="...")),"...",MONTH(B520)),"")</f>
        <v/>
      </c>
      <c r="B520" s="10"/>
      <c r="C520" s="11"/>
      <c r="D520" s="10"/>
      <c r="E520" s="8"/>
      <c r="F520" s="5"/>
      <c r="G520" s="15"/>
      <c r="H520" s="7"/>
      <c r="I520" s="5" t="str">
        <f>IF(AND(G520="154",'154 - CPSX'!$L$7=TH!A520),"154",IF(AND(G520="632",'632 - CPSX'!$K$7=TH!A520),"632",IF(AND(G520="641",'641 - CPSX'!$K$7=TH!A520),"641",IF(AND(G520="642",'642 - CPSX'!$M$7=TH!A520),"642",IF(AND(G520="242",'242 - CPSX'!$L$7=TH!A520),"242","")))))</f>
        <v/>
      </c>
    </row>
    <row r="521" spans="1:9">
      <c r="A521" s="6" t="str">
        <f>IF(B521&lt;&gt;"",IF(OR(AND(G521="154",'154 - CPSX'!$L$7="..."),AND(G521="632",'632 - CPSX'!$K$7="..."),AND(G521="641",'641 - CPSX'!$K$7="..."),AND(G521="642",'642 - CPSX'!$M$7="..."),AND(G521="242",'242 - CPSX'!$L$7="...")),"...",MONTH(B521)),"")</f>
        <v/>
      </c>
      <c r="B521" s="10"/>
      <c r="C521" s="11"/>
      <c r="D521" s="10"/>
      <c r="E521" s="8"/>
      <c r="F521" s="5"/>
      <c r="G521" s="15"/>
      <c r="H521" s="7"/>
      <c r="I521" s="5" t="str">
        <f>IF(AND(G521="154",'154 - CPSX'!$L$7=TH!A521),"154",IF(AND(G521="632",'632 - CPSX'!$K$7=TH!A521),"632",IF(AND(G521="641",'641 - CPSX'!$K$7=TH!A521),"641",IF(AND(G521="642",'642 - CPSX'!$M$7=TH!A521),"642",IF(AND(G521="242",'242 - CPSX'!$L$7=TH!A521),"242","")))))</f>
        <v/>
      </c>
    </row>
    <row r="522" spans="1:9">
      <c r="A522" s="6" t="str">
        <f>IF(B522&lt;&gt;"",IF(OR(AND(G522="154",'154 - CPSX'!$L$7="..."),AND(G522="632",'632 - CPSX'!$K$7="..."),AND(G522="641",'641 - CPSX'!$K$7="..."),AND(G522="642",'642 - CPSX'!$M$7="..."),AND(G522="242",'242 - CPSX'!$L$7="...")),"...",MONTH(B522)),"")</f>
        <v/>
      </c>
      <c r="B522" s="10"/>
      <c r="C522" s="11"/>
      <c r="D522" s="10"/>
      <c r="E522" s="8"/>
      <c r="F522" s="5"/>
      <c r="G522" s="15"/>
      <c r="H522" s="7"/>
      <c r="I522" s="5" t="str">
        <f>IF(AND(G522="154",'154 - CPSX'!$L$7=TH!A522),"154",IF(AND(G522="632",'632 - CPSX'!$K$7=TH!A522),"632",IF(AND(G522="641",'641 - CPSX'!$K$7=TH!A522),"641",IF(AND(G522="642",'642 - CPSX'!$M$7=TH!A522),"642",IF(AND(G522="242",'242 - CPSX'!$L$7=TH!A522),"242","")))))</f>
        <v/>
      </c>
    </row>
    <row r="523" spans="1:9">
      <c r="A523" s="6" t="str">
        <f>IF(B523&lt;&gt;"",IF(OR(AND(G523="154",'154 - CPSX'!$L$7="..."),AND(G523="632",'632 - CPSX'!$K$7="..."),AND(G523="641",'641 - CPSX'!$K$7="..."),AND(G523="642",'642 - CPSX'!$M$7="..."),AND(G523="242",'242 - CPSX'!$L$7="...")),"...",MONTH(B523)),"")</f>
        <v/>
      </c>
      <c r="B523" s="10"/>
      <c r="C523" s="11"/>
      <c r="D523" s="10"/>
      <c r="E523" s="8"/>
      <c r="F523" s="5"/>
      <c r="G523" s="15"/>
      <c r="H523" s="7"/>
      <c r="I523" s="5" t="str">
        <f>IF(AND(G523="154",'154 - CPSX'!$L$7=TH!A523),"154",IF(AND(G523="632",'632 - CPSX'!$K$7=TH!A523),"632",IF(AND(G523="641",'641 - CPSX'!$K$7=TH!A523),"641",IF(AND(G523="642",'642 - CPSX'!$M$7=TH!A523),"642",IF(AND(G523="242",'242 - CPSX'!$L$7=TH!A523),"242","")))))</f>
        <v/>
      </c>
    </row>
    <row r="524" spans="1:9">
      <c r="A524" s="6" t="str">
        <f>IF(B524&lt;&gt;"",IF(OR(AND(G524="154",'154 - CPSX'!$L$7="..."),AND(G524="632",'632 - CPSX'!$K$7="..."),AND(G524="641",'641 - CPSX'!$K$7="..."),AND(G524="642",'642 - CPSX'!$M$7="..."),AND(G524="242",'242 - CPSX'!$L$7="...")),"...",MONTH(B524)),"")</f>
        <v/>
      </c>
      <c r="B524" s="10"/>
      <c r="C524" s="11"/>
      <c r="D524" s="10"/>
      <c r="E524" s="8"/>
      <c r="F524" s="5"/>
      <c r="G524" s="15"/>
      <c r="H524" s="7"/>
      <c r="I524" s="5" t="str">
        <f>IF(AND(G524="154",'154 - CPSX'!$L$7=TH!A524),"154",IF(AND(G524="632",'632 - CPSX'!$K$7=TH!A524),"632",IF(AND(G524="641",'641 - CPSX'!$K$7=TH!A524),"641",IF(AND(G524="642",'642 - CPSX'!$M$7=TH!A524),"642",IF(AND(G524="242",'242 - CPSX'!$L$7=TH!A524),"242","")))))</f>
        <v/>
      </c>
    </row>
    <row r="525" spans="1:9">
      <c r="A525" s="6" t="str">
        <f>IF(B525&lt;&gt;"",IF(OR(AND(G525="154",'154 - CPSX'!$L$7="..."),AND(G525="632",'632 - CPSX'!$K$7="..."),AND(G525="641",'641 - CPSX'!$K$7="..."),AND(G525="642",'642 - CPSX'!$M$7="..."),AND(G525="242",'242 - CPSX'!$L$7="...")),"...",MONTH(B525)),"")</f>
        <v/>
      </c>
      <c r="B525" s="10"/>
      <c r="C525" s="11"/>
      <c r="D525" s="10"/>
      <c r="E525" s="8"/>
      <c r="F525" s="5"/>
      <c r="G525" s="15"/>
      <c r="H525" s="7"/>
      <c r="I525" s="5" t="str">
        <f>IF(AND(G525="154",'154 - CPSX'!$L$7=TH!A525),"154",IF(AND(G525="632",'632 - CPSX'!$K$7=TH!A525),"632",IF(AND(G525="641",'641 - CPSX'!$K$7=TH!A525),"641",IF(AND(G525="642",'642 - CPSX'!$M$7=TH!A525),"642",IF(AND(G525="242",'242 - CPSX'!$L$7=TH!A525),"242","")))))</f>
        <v/>
      </c>
    </row>
    <row r="526" spans="1:9">
      <c r="A526" s="6" t="str">
        <f>IF(B526&lt;&gt;"",IF(OR(AND(G526="154",'154 - CPSX'!$L$7="..."),AND(G526="632",'632 - CPSX'!$K$7="..."),AND(G526="641",'641 - CPSX'!$K$7="..."),AND(G526="642",'642 - CPSX'!$M$7="..."),AND(G526="242",'242 - CPSX'!$L$7="...")),"...",MONTH(B526)),"")</f>
        <v/>
      </c>
      <c r="B526" s="10"/>
      <c r="C526" s="11"/>
      <c r="D526" s="10"/>
      <c r="E526" s="8"/>
      <c r="F526" s="5"/>
      <c r="G526" s="15"/>
      <c r="H526" s="7"/>
      <c r="I526" s="5" t="str">
        <f>IF(AND(G526="154",'154 - CPSX'!$L$7=TH!A526),"154",IF(AND(G526="632",'632 - CPSX'!$K$7=TH!A526),"632",IF(AND(G526="641",'641 - CPSX'!$K$7=TH!A526),"641",IF(AND(G526="642",'642 - CPSX'!$M$7=TH!A526),"642",IF(AND(G526="242",'242 - CPSX'!$L$7=TH!A526),"242","")))))</f>
        <v/>
      </c>
    </row>
    <row r="527" spans="1:9">
      <c r="A527" s="6" t="str">
        <f>IF(B527&lt;&gt;"",IF(OR(AND(G527="154",'154 - CPSX'!$L$7="..."),AND(G527="632",'632 - CPSX'!$K$7="..."),AND(G527="641",'641 - CPSX'!$K$7="..."),AND(G527="642",'642 - CPSX'!$M$7="..."),AND(G527="242",'242 - CPSX'!$L$7="...")),"...",MONTH(B527)),"")</f>
        <v/>
      </c>
      <c r="B527" s="10"/>
      <c r="C527" s="11"/>
      <c r="D527" s="10"/>
      <c r="E527" s="8"/>
      <c r="F527" s="5"/>
      <c r="G527" s="15"/>
      <c r="H527" s="7"/>
      <c r="I527" s="5" t="str">
        <f>IF(AND(G527="154",'154 - CPSX'!$L$7=TH!A527),"154",IF(AND(G527="632",'632 - CPSX'!$K$7=TH!A527),"632",IF(AND(G527="641",'641 - CPSX'!$K$7=TH!A527),"641",IF(AND(G527="642",'642 - CPSX'!$M$7=TH!A527),"642",IF(AND(G527="242",'242 - CPSX'!$L$7=TH!A527),"242","")))))</f>
        <v/>
      </c>
    </row>
    <row r="528" spans="1:9">
      <c r="A528" s="6" t="str">
        <f>IF(B528&lt;&gt;"",IF(OR(AND(G528="154",'154 - CPSX'!$L$7="..."),AND(G528="632",'632 - CPSX'!$K$7="..."),AND(G528="641",'641 - CPSX'!$K$7="..."),AND(G528="642",'642 - CPSX'!$M$7="..."),AND(G528="242",'242 - CPSX'!$L$7="...")),"...",MONTH(B528)),"")</f>
        <v/>
      </c>
      <c r="B528" s="10"/>
      <c r="C528" s="11"/>
      <c r="D528" s="10"/>
      <c r="E528" s="8"/>
      <c r="F528" s="5"/>
      <c r="G528" s="15"/>
      <c r="H528" s="7"/>
      <c r="I528" s="5" t="str">
        <f>IF(AND(G528="154",'154 - CPSX'!$L$7=TH!A528),"154",IF(AND(G528="632",'632 - CPSX'!$K$7=TH!A528),"632",IF(AND(G528="641",'641 - CPSX'!$K$7=TH!A528),"641",IF(AND(G528="642",'642 - CPSX'!$M$7=TH!A528),"642",IF(AND(G528="242",'242 - CPSX'!$L$7=TH!A528),"242","")))))</f>
        <v/>
      </c>
    </row>
    <row r="529" spans="1:9">
      <c r="A529" s="6" t="str">
        <f>IF(B529&lt;&gt;"",IF(OR(AND(G529="154",'154 - CPSX'!$L$7="..."),AND(G529="632",'632 - CPSX'!$K$7="..."),AND(G529="641",'641 - CPSX'!$K$7="..."),AND(G529="642",'642 - CPSX'!$M$7="..."),AND(G529="242",'242 - CPSX'!$L$7="...")),"...",MONTH(B529)),"")</f>
        <v/>
      </c>
      <c r="B529" s="10"/>
      <c r="C529" s="11"/>
      <c r="D529" s="10"/>
      <c r="E529" s="8"/>
      <c r="F529" s="5"/>
      <c r="G529" s="15"/>
      <c r="H529" s="7"/>
      <c r="I529" s="5" t="str">
        <f>IF(AND(G529="154",'154 - CPSX'!$L$7=TH!A529),"154",IF(AND(G529="632",'632 - CPSX'!$K$7=TH!A529),"632",IF(AND(G529="641",'641 - CPSX'!$K$7=TH!A529),"641",IF(AND(G529="642",'642 - CPSX'!$M$7=TH!A529),"642",IF(AND(G529="242",'242 - CPSX'!$L$7=TH!A529),"242","")))))</f>
        <v/>
      </c>
    </row>
    <row r="530" spans="1:9">
      <c r="A530" s="6" t="str">
        <f>IF(B530&lt;&gt;"",IF(OR(AND(G530="154",'154 - CPSX'!$L$7="..."),AND(G530="632",'632 - CPSX'!$K$7="..."),AND(G530="641",'641 - CPSX'!$K$7="..."),AND(G530="642",'642 - CPSX'!$M$7="..."),AND(G530="242",'242 - CPSX'!$L$7="...")),"...",MONTH(B530)),"")</f>
        <v/>
      </c>
      <c r="B530" s="10"/>
      <c r="C530" s="11"/>
      <c r="D530" s="10"/>
      <c r="E530" s="8"/>
      <c r="F530" s="5"/>
      <c r="G530" s="15"/>
      <c r="H530" s="7"/>
      <c r="I530" s="5" t="str">
        <f>IF(AND(G530="154",'154 - CPSX'!$L$7=TH!A530),"154",IF(AND(G530="632",'632 - CPSX'!$K$7=TH!A530),"632",IF(AND(G530="641",'641 - CPSX'!$K$7=TH!A530),"641",IF(AND(G530="642",'642 - CPSX'!$M$7=TH!A530),"642",IF(AND(G530="242",'242 - CPSX'!$L$7=TH!A530),"242","")))))</f>
        <v/>
      </c>
    </row>
    <row r="531" spans="1:9">
      <c r="A531" s="6" t="str">
        <f>IF(B531&lt;&gt;"",IF(OR(AND(G531="154",'154 - CPSX'!$L$7="..."),AND(G531="632",'632 - CPSX'!$K$7="..."),AND(G531="641",'641 - CPSX'!$K$7="..."),AND(G531="642",'642 - CPSX'!$M$7="..."),AND(G531="242",'242 - CPSX'!$L$7="...")),"...",MONTH(B531)),"")</f>
        <v/>
      </c>
      <c r="B531" s="10"/>
      <c r="C531" s="11"/>
      <c r="D531" s="10"/>
      <c r="E531" s="8"/>
      <c r="F531" s="5"/>
      <c r="G531" s="15"/>
      <c r="H531" s="7"/>
      <c r="I531" s="5" t="str">
        <f>IF(AND(G531="154",'154 - CPSX'!$L$7=TH!A531),"154",IF(AND(G531="632",'632 - CPSX'!$K$7=TH!A531),"632",IF(AND(G531="641",'641 - CPSX'!$K$7=TH!A531),"641",IF(AND(G531="642",'642 - CPSX'!$M$7=TH!A531),"642",IF(AND(G531="242",'242 - CPSX'!$L$7=TH!A531),"242","")))))</f>
        <v/>
      </c>
    </row>
    <row r="532" spans="1:9">
      <c r="A532" s="6" t="str">
        <f>IF(B532&lt;&gt;"",IF(OR(AND(G532="154",'154 - CPSX'!$L$7="..."),AND(G532="632",'632 - CPSX'!$K$7="..."),AND(G532="641",'641 - CPSX'!$K$7="..."),AND(G532="642",'642 - CPSX'!$M$7="..."),AND(G532="242",'242 - CPSX'!$L$7="...")),"...",MONTH(B532)),"")</f>
        <v/>
      </c>
      <c r="B532" s="10"/>
      <c r="C532" s="11"/>
      <c r="D532" s="10"/>
      <c r="E532" s="8"/>
      <c r="F532" s="5"/>
      <c r="G532" s="15"/>
      <c r="H532" s="7"/>
      <c r="I532" s="5" t="str">
        <f>IF(AND(G532="154",'154 - CPSX'!$L$7=TH!A532),"154",IF(AND(G532="632",'632 - CPSX'!$K$7=TH!A532),"632",IF(AND(G532="641",'641 - CPSX'!$K$7=TH!A532),"641",IF(AND(G532="642",'642 - CPSX'!$M$7=TH!A532),"642",IF(AND(G532="242",'242 - CPSX'!$L$7=TH!A532),"242","")))))</f>
        <v/>
      </c>
    </row>
    <row r="533" spans="1:9">
      <c r="A533" s="6" t="str">
        <f>IF(B533&lt;&gt;"",IF(OR(AND(G533="154",'154 - CPSX'!$L$7="..."),AND(G533="632",'632 - CPSX'!$K$7="..."),AND(G533="641",'641 - CPSX'!$K$7="..."),AND(G533="642",'642 - CPSX'!$M$7="..."),AND(G533="242",'242 - CPSX'!$L$7="...")),"...",MONTH(B533)),"")</f>
        <v/>
      </c>
      <c r="B533" s="10"/>
      <c r="C533" s="11"/>
      <c r="D533" s="10"/>
      <c r="E533" s="8"/>
      <c r="F533" s="5"/>
      <c r="G533" s="15"/>
      <c r="H533" s="7"/>
      <c r="I533" s="5" t="str">
        <f>IF(AND(G533="154",'154 - CPSX'!$L$7=TH!A533),"154",IF(AND(G533="632",'632 - CPSX'!$K$7=TH!A533),"632",IF(AND(G533="641",'641 - CPSX'!$K$7=TH!A533),"641",IF(AND(G533="642",'642 - CPSX'!$M$7=TH!A533),"642",IF(AND(G533="242",'242 - CPSX'!$L$7=TH!A533),"242","")))))</f>
        <v/>
      </c>
    </row>
    <row r="534" spans="1:9">
      <c r="A534" s="6" t="str">
        <f>IF(B534&lt;&gt;"",IF(OR(AND(G534="154",'154 - CPSX'!$L$7="..."),AND(G534="632",'632 - CPSX'!$K$7="..."),AND(G534="641",'641 - CPSX'!$K$7="..."),AND(G534="642",'642 - CPSX'!$M$7="..."),AND(G534="242",'242 - CPSX'!$L$7="...")),"...",MONTH(B534)),"")</f>
        <v/>
      </c>
      <c r="B534" s="10"/>
      <c r="C534" s="11"/>
      <c r="D534" s="10"/>
      <c r="E534" s="8"/>
      <c r="F534" s="5"/>
      <c r="G534" s="15"/>
      <c r="H534" s="7"/>
      <c r="I534" s="5" t="str">
        <f>IF(AND(G534="154",'154 - CPSX'!$L$7=TH!A534),"154",IF(AND(G534="632",'632 - CPSX'!$K$7=TH!A534),"632",IF(AND(G534="641",'641 - CPSX'!$K$7=TH!A534),"641",IF(AND(G534="642",'642 - CPSX'!$M$7=TH!A534),"642",IF(AND(G534="242",'242 - CPSX'!$L$7=TH!A534),"242","")))))</f>
        <v/>
      </c>
    </row>
    <row r="535" spans="1:9">
      <c r="A535" s="6" t="str">
        <f>IF(B535&lt;&gt;"",IF(OR(AND(G535="154",'154 - CPSX'!$L$7="..."),AND(G535="632",'632 - CPSX'!$K$7="..."),AND(G535="641",'641 - CPSX'!$K$7="..."),AND(G535="642",'642 - CPSX'!$M$7="..."),AND(G535="242",'242 - CPSX'!$L$7="...")),"...",MONTH(B535)),"")</f>
        <v/>
      </c>
      <c r="B535" s="10"/>
      <c r="C535" s="11"/>
      <c r="D535" s="10"/>
      <c r="E535" s="8"/>
      <c r="F535" s="5"/>
      <c r="G535" s="15"/>
      <c r="H535" s="7"/>
      <c r="I535" s="5" t="str">
        <f>IF(AND(G535="154",'154 - CPSX'!$L$7=TH!A535),"154",IF(AND(G535="632",'632 - CPSX'!$K$7=TH!A535),"632",IF(AND(G535="641",'641 - CPSX'!$K$7=TH!A535),"641",IF(AND(G535="642",'642 - CPSX'!$M$7=TH!A535),"642",IF(AND(G535="242",'242 - CPSX'!$L$7=TH!A535),"242","")))))</f>
        <v/>
      </c>
    </row>
    <row r="536" spans="1:9">
      <c r="A536" s="6" t="str">
        <f>IF(B536&lt;&gt;"",IF(OR(AND(G536="154",'154 - CPSX'!$L$7="..."),AND(G536="632",'632 - CPSX'!$K$7="..."),AND(G536="641",'641 - CPSX'!$K$7="..."),AND(G536="642",'642 - CPSX'!$M$7="..."),AND(G536="242",'242 - CPSX'!$L$7="...")),"...",MONTH(B536)),"")</f>
        <v/>
      </c>
      <c r="B536" s="10"/>
      <c r="C536" s="11"/>
      <c r="D536" s="10"/>
      <c r="E536" s="8"/>
      <c r="F536" s="5"/>
      <c r="G536" s="15"/>
      <c r="H536" s="7"/>
      <c r="I536" s="5" t="str">
        <f>IF(AND(G536="154",'154 - CPSX'!$L$7=TH!A536),"154",IF(AND(G536="632",'632 - CPSX'!$K$7=TH!A536),"632",IF(AND(G536="641",'641 - CPSX'!$K$7=TH!A536),"641",IF(AND(G536="642",'642 - CPSX'!$M$7=TH!A536),"642",IF(AND(G536="242",'242 - CPSX'!$L$7=TH!A536),"242","")))))</f>
        <v/>
      </c>
    </row>
    <row r="537" spans="1:9">
      <c r="A537" s="6" t="str">
        <f>IF(B537&lt;&gt;"",IF(OR(AND(G537="154",'154 - CPSX'!$L$7="..."),AND(G537="632",'632 - CPSX'!$K$7="..."),AND(G537="641",'641 - CPSX'!$K$7="..."),AND(G537="642",'642 - CPSX'!$M$7="..."),AND(G537="242",'242 - CPSX'!$L$7="...")),"...",MONTH(B537)),"")</f>
        <v/>
      </c>
      <c r="B537" s="10"/>
      <c r="C537" s="11"/>
      <c r="D537" s="10"/>
      <c r="E537" s="8"/>
      <c r="F537" s="5"/>
      <c r="G537" s="15"/>
      <c r="H537" s="7"/>
      <c r="I537" s="5" t="str">
        <f>IF(AND(G537="154",'154 - CPSX'!$L$7=TH!A537),"154",IF(AND(G537="632",'632 - CPSX'!$K$7=TH!A537),"632",IF(AND(G537="641",'641 - CPSX'!$K$7=TH!A537),"641",IF(AND(G537="642",'642 - CPSX'!$M$7=TH!A537),"642",IF(AND(G537="242",'242 - CPSX'!$L$7=TH!A537),"242","")))))</f>
        <v/>
      </c>
    </row>
    <row r="538" spans="1:9">
      <c r="A538" s="6" t="str">
        <f>IF(B538&lt;&gt;"",IF(OR(AND(G538="154",'154 - CPSX'!$L$7="..."),AND(G538="632",'632 - CPSX'!$K$7="..."),AND(G538="641",'641 - CPSX'!$K$7="..."),AND(G538="642",'642 - CPSX'!$M$7="..."),AND(G538="242",'242 - CPSX'!$L$7="...")),"...",MONTH(B538)),"")</f>
        <v/>
      </c>
      <c r="B538" s="10"/>
      <c r="C538" s="11"/>
      <c r="D538" s="10"/>
      <c r="E538" s="8"/>
      <c r="F538" s="5"/>
      <c r="G538" s="15"/>
      <c r="H538" s="7"/>
      <c r="I538" s="5" t="str">
        <f>IF(AND(G538="154",'154 - CPSX'!$L$7=TH!A538),"154",IF(AND(G538="632",'632 - CPSX'!$K$7=TH!A538),"632",IF(AND(G538="641",'641 - CPSX'!$K$7=TH!A538),"641",IF(AND(G538="642",'642 - CPSX'!$M$7=TH!A538),"642",IF(AND(G538="242",'242 - CPSX'!$L$7=TH!A538),"242","")))))</f>
        <v/>
      </c>
    </row>
    <row r="539" spans="1:9">
      <c r="A539" s="6" t="str">
        <f>IF(B539&lt;&gt;"",IF(OR(AND(G539="154",'154 - CPSX'!$L$7="..."),AND(G539="632",'632 - CPSX'!$K$7="..."),AND(G539="641",'641 - CPSX'!$K$7="..."),AND(G539="642",'642 - CPSX'!$M$7="..."),AND(G539="242",'242 - CPSX'!$L$7="...")),"...",MONTH(B539)),"")</f>
        <v/>
      </c>
      <c r="B539" s="10"/>
      <c r="C539" s="11"/>
      <c r="D539" s="10"/>
      <c r="E539" s="8"/>
      <c r="F539" s="5"/>
      <c r="G539" s="15"/>
      <c r="H539" s="7"/>
      <c r="I539" s="5" t="str">
        <f>IF(AND(G539="154",'154 - CPSX'!$L$7=TH!A539),"154",IF(AND(G539="632",'632 - CPSX'!$K$7=TH!A539),"632",IF(AND(G539="641",'641 - CPSX'!$K$7=TH!A539),"641",IF(AND(G539="642",'642 - CPSX'!$M$7=TH!A539),"642",IF(AND(G539="242",'242 - CPSX'!$L$7=TH!A539),"242","")))))</f>
        <v/>
      </c>
    </row>
    <row r="540" spans="1:9">
      <c r="A540" s="6" t="str">
        <f>IF(B540&lt;&gt;"",IF(OR(AND(G540="154",'154 - CPSX'!$L$7="..."),AND(G540="632",'632 - CPSX'!$K$7="..."),AND(G540="641",'641 - CPSX'!$K$7="..."),AND(G540="642",'642 - CPSX'!$M$7="..."),AND(G540="242",'242 - CPSX'!$L$7="...")),"...",MONTH(B540)),"")</f>
        <v/>
      </c>
      <c r="B540" s="10"/>
      <c r="C540" s="11"/>
      <c r="D540" s="10"/>
      <c r="E540" s="8"/>
      <c r="F540" s="5"/>
      <c r="G540" s="15"/>
      <c r="H540" s="7"/>
      <c r="I540" s="5" t="str">
        <f>IF(AND(G540="154",'154 - CPSX'!$L$7=TH!A540),"154",IF(AND(G540="632",'632 - CPSX'!$K$7=TH!A540),"632",IF(AND(G540="641",'641 - CPSX'!$K$7=TH!A540),"641",IF(AND(G540="642",'642 - CPSX'!$M$7=TH!A540),"642",IF(AND(G540="242",'242 - CPSX'!$L$7=TH!A540),"242","")))))</f>
        <v/>
      </c>
    </row>
    <row r="541" spans="1:9">
      <c r="A541" s="6" t="str">
        <f>IF(B541&lt;&gt;"",IF(OR(AND(G541="154",'154 - CPSX'!$L$7="..."),AND(G541="632",'632 - CPSX'!$K$7="..."),AND(G541="641",'641 - CPSX'!$K$7="..."),AND(G541="642",'642 - CPSX'!$M$7="..."),AND(G541="242",'242 - CPSX'!$L$7="...")),"...",MONTH(B541)),"")</f>
        <v/>
      </c>
      <c r="B541" s="10"/>
      <c r="C541" s="11"/>
      <c r="D541" s="10"/>
      <c r="E541" s="8"/>
      <c r="F541" s="5"/>
      <c r="G541" s="15"/>
      <c r="H541" s="7"/>
      <c r="I541" s="5" t="str">
        <f>IF(AND(G541="154",'154 - CPSX'!$L$7=TH!A541),"154",IF(AND(G541="632",'632 - CPSX'!$K$7=TH!A541),"632",IF(AND(G541="641",'641 - CPSX'!$K$7=TH!A541),"641",IF(AND(G541="642",'642 - CPSX'!$M$7=TH!A541),"642",IF(AND(G541="242",'242 - CPSX'!$L$7=TH!A541),"242","")))))</f>
        <v/>
      </c>
    </row>
    <row r="542" spans="1:9">
      <c r="A542" s="6" t="str">
        <f>IF(B542&lt;&gt;"",IF(OR(AND(G542="154",'154 - CPSX'!$L$7="..."),AND(G542="632",'632 - CPSX'!$K$7="..."),AND(G542="641",'641 - CPSX'!$K$7="..."),AND(G542="642",'642 - CPSX'!$M$7="..."),AND(G542="242",'242 - CPSX'!$L$7="...")),"...",MONTH(B542)),"")</f>
        <v/>
      </c>
      <c r="B542" s="10"/>
      <c r="C542" s="11"/>
      <c r="D542" s="10"/>
      <c r="E542" s="8"/>
      <c r="F542" s="5"/>
      <c r="G542" s="15"/>
      <c r="H542" s="7"/>
      <c r="I542" s="5" t="str">
        <f>IF(AND(G542="154",'154 - CPSX'!$L$7=TH!A542),"154",IF(AND(G542="632",'632 - CPSX'!$K$7=TH!A542),"632",IF(AND(G542="641",'641 - CPSX'!$K$7=TH!A542),"641",IF(AND(G542="642",'642 - CPSX'!$M$7=TH!A542),"642",IF(AND(G542="242",'242 - CPSX'!$L$7=TH!A542),"242","")))))</f>
        <v/>
      </c>
    </row>
    <row r="543" spans="1:9">
      <c r="A543" s="6" t="str">
        <f>IF(B543&lt;&gt;"",IF(OR(AND(G543="154",'154 - CPSX'!$L$7="..."),AND(G543="632",'632 - CPSX'!$K$7="..."),AND(G543="641",'641 - CPSX'!$K$7="..."),AND(G543="642",'642 - CPSX'!$M$7="..."),AND(G543="242",'242 - CPSX'!$L$7="...")),"...",MONTH(B543)),"")</f>
        <v/>
      </c>
      <c r="B543" s="10"/>
      <c r="C543" s="11"/>
      <c r="D543" s="10"/>
      <c r="E543" s="8"/>
      <c r="F543" s="5"/>
      <c r="G543" s="15"/>
      <c r="H543" s="7"/>
      <c r="I543" s="5" t="str">
        <f>IF(AND(G543="154",'154 - CPSX'!$L$7=TH!A543),"154",IF(AND(G543="632",'632 - CPSX'!$K$7=TH!A543),"632",IF(AND(G543="641",'641 - CPSX'!$K$7=TH!A543),"641",IF(AND(G543="642",'642 - CPSX'!$M$7=TH!A543),"642",IF(AND(G543="242",'242 - CPSX'!$L$7=TH!A543),"242","")))))</f>
        <v/>
      </c>
    </row>
    <row r="544" spans="1:9">
      <c r="A544" s="6" t="str">
        <f>IF(B544&lt;&gt;"",IF(OR(AND(G544="154",'154 - CPSX'!$L$7="..."),AND(G544="632",'632 - CPSX'!$K$7="..."),AND(G544="641",'641 - CPSX'!$K$7="..."),AND(G544="642",'642 - CPSX'!$M$7="..."),AND(G544="242",'242 - CPSX'!$L$7="...")),"...",MONTH(B544)),"")</f>
        <v/>
      </c>
      <c r="B544" s="10"/>
      <c r="C544" s="11"/>
      <c r="D544" s="10"/>
      <c r="E544" s="8"/>
      <c r="F544" s="5"/>
      <c r="G544" s="15"/>
      <c r="H544" s="7"/>
      <c r="I544" s="5" t="str">
        <f>IF(AND(G544="154",'154 - CPSX'!$L$7=TH!A544),"154",IF(AND(G544="632",'632 - CPSX'!$K$7=TH!A544),"632",IF(AND(G544="641",'641 - CPSX'!$K$7=TH!A544),"641",IF(AND(G544="642",'642 - CPSX'!$M$7=TH!A544),"642",IF(AND(G544="242",'242 - CPSX'!$L$7=TH!A544),"242","")))))</f>
        <v/>
      </c>
    </row>
    <row r="545" spans="1:9">
      <c r="A545" s="6" t="str">
        <f>IF(B545&lt;&gt;"",IF(OR(AND(G545="154",'154 - CPSX'!$L$7="..."),AND(G545="632",'632 - CPSX'!$K$7="..."),AND(G545="641",'641 - CPSX'!$K$7="..."),AND(G545="642",'642 - CPSX'!$M$7="..."),AND(G545="242",'242 - CPSX'!$L$7="...")),"...",MONTH(B545)),"")</f>
        <v/>
      </c>
      <c r="B545" s="10"/>
      <c r="C545" s="11"/>
      <c r="D545" s="10"/>
      <c r="E545" s="8"/>
      <c r="F545" s="5"/>
      <c r="G545" s="15"/>
      <c r="H545" s="7"/>
      <c r="I545" s="5" t="str">
        <f>IF(AND(G545="154",'154 - CPSX'!$L$7=TH!A545),"154",IF(AND(G545="632",'632 - CPSX'!$K$7=TH!A545),"632",IF(AND(G545="641",'641 - CPSX'!$K$7=TH!A545),"641",IF(AND(G545="642",'642 - CPSX'!$M$7=TH!A545),"642",IF(AND(G545="242",'242 - CPSX'!$L$7=TH!A545),"242","")))))</f>
        <v/>
      </c>
    </row>
    <row r="546" spans="1:9">
      <c r="A546" s="6" t="str">
        <f>IF(B546&lt;&gt;"",IF(OR(AND(G546="154",'154 - CPSX'!$L$7="..."),AND(G546="632",'632 - CPSX'!$K$7="..."),AND(G546="641",'641 - CPSX'!$K$7="..."),AND(G546="642",'642 - CPSX'!$M$7="..."),AND(G546="242",'242 - CPSX'!$L$7="...")),"...",MONTH(B546)),"")</f>
        <v/>
      </c>
      <c r="B546" s="10"/>
      <c r="C546" s="11"/>
      <c r="D546" s="10"/>
      <c r="E546" s="8"/>
      <c r="F546" s="5"/>
      <c r="G546" s="15"/>
      <c r="H546" s="7"/>
      <c r="I546" s="5" t="str">
        <f>IF(AND(G546="154",'154 - CPSX'!$L$7=TH!A546),"154",IF(AND(G546="632",'632 - CPSX'!$K$7=TH!A546),"632",IF(AND(G546="641",'641 - CPSX'!$K$7=TH!A546),"641",IF(AND(G546="642",'642 - CPSX'!$M$7=TH!A546),"642",IF(AND(G546="242",'242 - CPSX'!$L$7=TH!A546),"242","")))))</f>
        <v/>
      </c>
    </row>
    <row r="547" spans="1:9">
      <c r="A547" s="6" t="str">
        <f>IF(B547&lt;&gt;"",IF(OR(AND(G547="154",'154 - CPSX'!$L$7="..."),AND(G547="632",'632 - CPSX'!$K$7="..."),AND(G547="641",'641 - CPSX'!$K$7="..."),AND(G547="642",'642 - CPSX'!$M$7="..."),AND(G547="242",'242 - CPSX'!$L$7="...")),"...",MONTH(B547)),"")</f>
        <v/>
      </c>
      <c r="B547" s="10"/>
      <c r="C547" s="11"/>
      <c r="D547" s="10"/>
      <c r="E547" s="8"/>
      <c r="F547" s="5"/>
      <c r="G547" s="15"/>
      <c r="H547" s="7"/>
      <c r="I547" s="5" t="str">
        <f>IF(AND(G547="154",'154 - CPSX'!$L$7=TH!A547),"154",IF(AND(G547="632",'632 - CPSX'!$K$7=TH!A547),"632",IF(AND(G547="641",'641 - CPSX'!$K$7=TH!A547),"641",IF(AND(G547="642",'642 - CPSX'!$M$7=TH!A547),"642",IF(AND(G547="242",'242 - CPSX'!$L$7=TH!A547),"242","")))))</f>
        <v/>
      </c>
    </row>
    <row r="548" spans="1:9">
      <c r="A548" s="6" t="str">
        <f>IF(B548&lt;&gt;"",IF(OR(AND(G548="154",'154 - CPSX'!$L$7="..."),AND(G548="632",'632 - CPSX'!$K$7="..."),AND(G548="641",'641 - CPSX'!$K$7="..."),AND(G548="642",'642 - CPSX'!$M$7="..."),AND(G548="242",'242 - CPSX'!$L$7="...")),"...",MONTH(B548)),"")</f>
        <v/>
      </c>
      <c r="B548" s="10"/>
      <c r="C548" s="11"/>
      <c r="D548" s="10"/>
      <c r="E548" s="8"/>
      <c r="F548" s="5"/>
      <c r="G548" s="15"/>
      <c r="H548" s="7"/>
      <c r="I548" s="5" t="str">
        <f>IF(AND(G548="154",'154 - CPSX'!$L$7=TH!A548),"154",IF(AND(G548="632",'632 - CPSX'!$K$7=TH!A548),"632",IF(AND(G548="641",'641 - CPSX'!$K$7=TH!A548),"641",IF(AND(G548="642",'642 - CPSX'!$M$7=TH!A548),"642",IF(AND(G548="242",'242 - CPSX'!$L$7=TH!A548),"242","")))))</f>
        <v/>
      </c>
    </row>
    <row r="549" spans="1:9">
      <c r="A549" s="6" t="str">
        <f>IF(B549&lt;&gt;"",IF(OR(AND(G549="154",'154 - CPSX'!$L$7="..."),AND(G549="632",'632 - CPSX'!$K$7="..."),AND(G549="641",'641 - CPSX'!$K$7="..."),AND(G549="642",'642 - CPSX'!$M$7="..."),AND(G549="242",'242 - CPSX'!$L$7="...")),"...",MONTH(B549)),"")</f>
        <v/>
      </c>
      <c r="B549" s="10"/>
      <c r="C549" s="11"/>
      <c r="D549" s="10"/>
      <c r="E549" s="8"/>
      <c r="F549" s="5"/>
      <c r="G549" s="15"/>
      <c r="H549" s="7"/>
      <c r="I549" s="5" t="str">
        <f>IF(AND(G549="154",'154 - CPSX'!$L$7=TH!A549),"154",IF(AND(G549="632",'632 - CPSX'!$K$7=TH!A549),"632",IF(AND(G549="641",'641 - CPSX'!$K$7=TH!A549),"641",IF(AND(G549="642",'642 - CPSX'!$M$7=TH!A549),"642",IF(AND(G549="242",'242 - CPSX'!$L$7=TH!A549),"242","")))))</f>
        <v/>
      </c>
    </row>
    <row r="550" spans="1:9">
      <c r="A550" s="6" t="str">
        <f>IF(B550&lt;&gt;"",IF(OR(AND(G550="154",'154 - CPSX'!$L$7="..."),AND(G550="632",'632 - CPSX'!$K$7="..."),AND(G550="641",'641 - CPSX'!$K$7="..."),AND(G550="642",'642 - CPSX'!$M$7="..."),AND(G550="242",'242 - CPSX'!$L$7="...")),"...",MONTH(B550)),"")</f>
        <v/>
      </c>
      <c r="B550" s="10"/>
      <c r="C550" s="11"/>
      <c r="D550" s="10"/>
      <c r="E550" s="8"/>
      <c r="F550" s="5"/>
      <c r="G550" s="15"/>
      <c r="H550" s="7"/>
      <c r="I550" s="5" t="str">
        <f>IF(AND(G550="154",'154 - CPSX'!$L$7=TH!A550),"154",IF(AND(G550="632",'632 - CPSX'!$K$7=TH!A550),"632",IF(AND(G550="641",'641 - CPSX'!$K$7=TH!A550),"641",IF(AND(G550="642",'642 - CPSX'!$M$7=TH!A550),"642",IF(AND(G550="242",'242 - CPSX'!$L$7=TH!A550),"242","")))))</f>
        <v/>
      </c>
    </row>
    <row r="551" spans="1:9">
      <c r="A551" s="6" t="str">
        <f>IF(B551&lt;&gt;"",IF(OR(AND(G551="154",'154 - CPSX'!$L$7="..."),AND(G551="632",'632 - CPSX'!$K$7="..."),AND(G551="641",'641 - CPSX'!$K$7="..."),AND(G551="642",'642 - CPSX'!$M$7="..."),AND(G551="242",'242 - CPSX'!$L$7="...")),"...",MONTH(B551)),"")</f>
        <v/>
      </c>
      <c r="B551" s="10"/>
      <c r="C551" s="11"/>
      <c r="D551" s="10"/>
      <c r="E551" s="8"/>
      <c r="F551" s="5"/>
      <c r="G551" s="15"/>
      <c r="H551" s="7"/>
      <c r="I551" s="5" t="str">
        <f>IF(AND(G551="154",'154 - CPSX'!$L$7=TH!A551),"154",IF(AND(G551="632",'632 - CPSX'!$K$7=TH!A551),"632",IF(AND(G551="641",'641 - CPSX'!$K$7=TH!A551),"641",IF(AND(G551="642",'642 - CPSX'!$M$7=TH!A551),"642",IF(AND(G551="242",'242 - CPSX'!$L$7=TH!A551),"242","")))))</f>
        <v/>
      </c>
    </row>
    <row r="552" spans="1:9">
      <c r="A552" s="6" t="str">
        <f>IF(B552&lt;&gt;"",IF(OR(AND(G552="154",'154 - CPSX'!$L$7="..."),AND(G552="632",'632 - CPSX'!$K$7="..."),AND(G552="641",'641 - CPSX'!$K$7="..."),AND(G552="642",'642 - CPSX'!$M$7="..."),AND(G552="242",'242 - CPSX'!$L$7="...")),"...",MONTH(B552)),"")</f>
        <v/>
      </c>
      <c r="B552" s="10"/>
      <c r="C552" s="11"/>
      <c r="D552" s="10"/>
      <c r="E552" s="8"/>
      <c r="F552" s="5"/>
      <c r="G552" s="15"/>
      <c r="H552" s="7"/>
      <c r="I552" s="5" t="str">
        <f>IF(AND(G552="154",'154 - CPSX'!$L$7=TH!A552),"154",IF(AND(G552="632",'632 - CPSX'!$K$7=TH!A552),"632",IF(AND(G552="641",'641 - CPSX'!$K$7=TH!A552),"641",IF(AND(G552="642",'642 - CPSX'!$M$7=TH!A552),"642",IF(AND(G552="242",'242 - CPSX'!$L$7=TH!A552),"242","")))))</f>
        <v/>
      </c>
    </row>
    <row r="553" spans="1:9">
      <c r="A553" s="6" t="str">
        <f>IF(B553&lt;&gt;"",IF(OR(AND(G553="154",'154 - CPSX'!$L$7="..."),AND(G553="632",'632 - CPSX'!$K$7="..."),AND(G553="641",'641 - CPSX'!$K$7="..."),AND(G553="642",'642 - CPSX'!$M$7="..."),AND(G553="242",'242 - CPSX'!$L$7="...")),"...",MONTH(B553)),"")</f>
        <v/>
      </c>
      <c r="B553" s="10"/>
      <c r="C553" s="11"/>
      <c r="D553" s="10"/>
      <c r="E553" s="8"/>
      <c r="F553" s="5"/>
      <c r="G553" s="15"/>
      <c r="H553" s="7"/>
      <c r="I553" s="5" t="str">
        <f>IF(AND(G553="154",'154 - CPSX'!$L$7=TH!A553),"154",IF(AND(G553="632",'632 - CPSX'!$K$7=TH!A553),"632",IF(AND(G553="641",'641 - CPSX'!$K$7=TH!A553),"641",IF(AND(G553="642",'642 - CPSX'!$M$7=TH!A553),"642",IF(AND(G553="242",'242 - CPSX'!$L$7=TH!A553),"242","")))))</f>
        <v/>
      </c>
    </row>
    <row r="554" spans="1:9">
      <c r="A554" s="6" t="str">
        <f>IF(B554&lt;&gt;"",IF(OR(AND(G554="154",'154 - CPSX'!$L$7="..."),AND(G554="632",'632 - CPSX'!$K$7="..."),AND(G554="641",'641 - CPSX'!$K$7="..."),AND(G554="642",'642 - CPSX'!$M$7="..."),AND(G554="242",'242 - CPSX'!$L$7="...")),"...",MONTH(B554)),"")</f>
        <v/>
      </c>
      <c r="B554" s="10"/>
      <c r="C554" s="11"/>
      <c r="D554" s="10"/>
      <c r="E554" s="8"/>
      <c r="F554" s="5"/>
      <c r="G554" s="15"/>
      <c r="H554" s="7"/>
      <c r="I554" s="5" t="str">
        <f>IF(AND(G554="154",'154 - CPSX'!$L$7=TH!A554),"154",IF(AND(G554="632",'632 - CPSX'!$K$7=TH!A554),"632",IF(AND(G554="641",'641 - CPSX'!$K$7=TH!A554),"641",IF(AND(G554="642",'642 - CPSX'!$M$7=TH!A554),"642",IF(AND(G554="242",'242 - CPSX'!$L$7=TH!A554),"242","")))))</f>
        <v/>
      </c>
    </row>
    <row r="555" spans="1:9">
      <c r="A555" s="6" t="str">
        <f>IF(B555&lt;&gt;"",IF(OR(AND(G555="154",'154 - CPSX'!$L$7="..."),AND(G555="632",'632 - CPSX'!$K$7="..."),AND(G555="641",'641 - CPSX'!$K$7="..."),AND(G555="642",'642 - CPSX'!$M$7="..."),AND(G555="242",'242 - CPSX'!$L$7="...")),"...",MONTH(B555)),"")</f>
        <v/>
      </c>
      <c r="B555" s="10"/>
      <c r="C555" s="11"/>
      <c r="D555" s="10"/>
      <c r="E555" s="8"/>
      <c r="F555" s="5"/>
      <c r="G555" s="15"/>
      <c r="H555" s="7"/>
      <c r="I555" s="5" t="str">
        <f>IF(AND(G555="154",'154 - CPSX'!$L$7=TH!A555),"154",IF(AND(G555="632",'632 - CPSX'!$K$7=TH!A555),"632",IF(AND(G555="641",'641 - CPSX'!$K$7=TH!A555),"641",IF(AND(G555="642",'642 - CPSX'!$M$7=TH!A555),"642",IF(AND(G555="242",'242 - CPSX'!$L$7=TH!A555),"242","")))))</f>
        <v/>
      </c>
    </row>
    <row r="556" spans="1:9">
      <c r="A556" s="6" t="str">
        <f>IF(B556&lt;&gt;"",IF(OR(AND(G556="154",'154 - CPSX'!$L$7="..."),AND(G556="632",'632 - CPSX'!$K$7="..."),AND(G556="641",'641 - CPSX'!$K$7="..."),AND(G556="642",'642 - CPSX'!$M$7="..."),AND(G556="242",'242 - CPSX'!$L$7="...")),"...",MONTH(B556)),"")</f>
        <v/>
      </c>
      <c r="B556" s="10"/>
      <c r="C556" s="11"/>
      <c r="D556" s="10"/>
      <c r="E556" s="8"/>
      <c r="F556" s="5"/>
      <c r="G556" s="15"/>
      <c r="H556" s="7"/>
      <c r="I556" s="5" t="str">
        <f>IF(AND(G556="154",'154 - CPSX'!$L$7=TH!A556),"154",IF(AND(G556="632",'632 - CPSX'!$K$7=TH!A556),"632",IF(AND(G556="641",'641 - CPSX'!$K$7=TH!A556),"641",IF(AND(G556="642",'642 - CPSX'!$M$7=TH!A556),"642",IF(AND(G556="242",'242 - CPSX'!$L$7=TH!A556),"242","")))))</f>
        <v/>
      </c>
    </row>
    <row r="557" spans="1:9">
      <c r="A557" s="6" t="str">
        <f>IF(B557&lt;&gt;"",IF(OR(AND(G557="154",'154 - CPSX'!$L$7="..."),AND(G557="632",'632 - CPSX'!$K$7="..."),AND(G557="641",'641 - CPSX'!$K$7="..."),AND(G557="642",'642 - CPSX'!$M$7="..."),AND(G557="242",'242 - CPSX'!$L$7="...")),"...",MONTH(B557)),"")</f>
        <v/>
      </c>
      <c r="B557" s="10"/>
      <c r="C557" s="11"/>
      <c r="D557" s="10"/>
      <c r="E557" s="8"/>
      <c r="F557" s="5"/>
      <c r="G557" s="15"/>
      <c r="H557" s="7"/>
      <c r="I557" s="5" t="str">
        <f>IF(AND(G557="154",'154 - CPSX'!$L$7=TH!A557),"154",IF(AND(G557="632",'632 - CPSX'!$K$7=TH!A557),"632",IF(AND(G557="641",'641 - CPSX'!$K$7=TH!A557),"641",IF(AND(G557="642",'642 - CPSX'!$M$7=TH!A557),"642",IF(AND(G557="242",'242 - CPSX'!$L$7=TH!A557),"242","")))))</f>
        <v/>
      </c>
    </row>
    <row r="558" spans="1:9">
      <c r="A558" s="6" t="str">
        <f>IF(B558&lt;&gt;"",IF(OR(AND(G558="154",'154 - CPSX'!$L$7="..."),AND(G558="632",'632 - CPSX'!$K$7="..."),AND(G558="641",'641 - CPSX'!$K$7="..."),AND(G558="642",'642 - CPSX'!$M$7="..."),AND(G558="242",'242 - CPSX'!$L$7="...")),"...",MONTH(B558)),"")</f>
        <v/>
      </c>
      <c r="B558" s="10"/>
      <c r="C558" s="11"/>
      <c r="D558" s="10"/>
      <c r="E558" s="8"/>
      <c r="F558" s="5"/>
      <c r="G558" s="15"/>
      <c r="H558" s="7"/>
      <c r="I558" s="5" t="str">
        <f>IF(AND(G558="154",'154 - CPSX'!$L$7=TH!A558),"154",IF(AND(G558="632",'632 - CPSX'!$K$7=TH!A558),"632",IF(AND(G558="641",'641 - CPSX'!$K$7=TH!A558),"641",IF(AND(G558="642",'642 - CPSX'!$M$7=TH!A558),"642",IF(AND(G558="242",'242 - CPSX'!$L$7=TH!A558),"242","")))))</f>
        <v/>
      </c>
    </row>
    <row r="559" spans="1:9">
      <c r="A559" s="6" t="str">
        <f>IF(B559&lt;&gt;"",IF(OR(AND(G559="154",'154 - CPSX'!$L$7="..."),AND(G559="632",'632 - CPSX'!$K$7="..."),AND(G559="641",'641 - CPSX'!$K$7="..."),AND(G559="642",'642 - CPSX'!$M$7="..."),AND(G559="242",'242 - CPSX'!$L$7="...")),"...",MONTH(B559)),"")</f>
        <v/>
      </c>
      <c r="B559" s="10"/>
      <c r="C559" s="11"/>
      <c r="D559" s="10"/>
      <c r="E559" s="8"/>
      <c r="F559" s="5"/>
      <c r="G559" s="15"/>
      <c r="H559" s="7"/>
      <c r="I559" s="5" t="str">
        <f>IF(AND(G559="154",'154 - CPSX'!$L$7=TH!A559),"154",IF(AND(G559="632",'632 - CPSX'!$K$7=TH!A559),"632",IF(AND(G559="641",'641 - CPSX'!$K$7=TH!A559),"641",IF(AND(G559="642",'642 - CPSX'!$M$7=TH!A559),"642",IF(AND(G559="242",'242 - CPSX'!$L$7=TH!A559),"242","")))))</f>
        <v/>
      </c>
    </row>
    <row r="560" spans="1:9">
      <c r="A560" s="6" t="str">
        <f>IF(B560&lt;&gt;"",IF(OR(AND(G560="154",'154 - CPSX'!$L$7="..."),AND(G560="632",'632 - CPSX'!$K$7="..."),AND(G560="641",'641 - CPSX'!$K$7="..."),AND(G560="642",'642 - CPSX'!$M$7="..."),AND(G560="242",'242 - CPSX'!$L$7="...")),"...",MONTH(B560)),"")</f>
        <v/>
      </c>
      <c r="B560" s="10"/>
      <c r="C560" s="11"/>
      <c r="D560" s="10"/>
      <c r="E560" s="8"/>
      <c r="F560" s="5"/>
      <c r="G560" s="15"/>
      <c r="H560" s="7"/>
      <c r="I560" s="5" t="str">
        <f>IF(AND(G560="154",'154 - CPSX'!$L$7=TH!A560),"154",IF(AND(G560="632",'632 - CPSX'!$K$7=TH!A560),"632",IF(AND(G560="641",'641 - CPSX'!$K$7=TH!A560),"641",IF(AND(G560="642",'642 - CPSX'!$M$7=TH!A560),"642",IF(AND(G560="242",'242 - CPSX'!$L$7=TH!A560),"242","")))))</f>
        <v/>
      </c>
    </row>
    <row r="561" spans="1:9">
      <c r="A561" s="6" t="str">
        <f>IF(B561&lt;&gt;"",IF(OR(AND(G561="154",'154 - CPSX'!$L$7="..."),AND(G561="632",'632 - CPSX'!$K$7="..."),AND(G561="641",'641 - CPSX'!$K$7="..."),AND(G561="642",'642 - CPSX'!$M$7="..."),AND(G561="242",'242 - CPSX'!$L$7="...")),"...",MONTH(B561)),"")</f>
        <v/>
      </c>
      <c r="B561" s="10"/>
      <c r="C561" s="11"/>
      <c r="D561" s="10"/>
      <c r="E561" s="8"/>
      <c r="F561" s="5"/>
      <c r="G561" s="15"/>
      <c r="H561" s="7"/>
      <c r="I561" s="5" t="str">
        <f>IF(AND(G561="154",'154 - CPSX'!$L$7=TH!A561),"154",IF(AND(G561="632",'632 - CPSX'!$K$7=TH!A561),"632",IF(AND(G561="641",'641 - CPSX'!$K$7=TH!A561),"641",IF(AND(G561="642",'642 - CPSX'!$M$7=TH!A561),"642",IF(AND(G561="242",'242 - CPSX'!$L$7=TH!A561),"242","")))))</f>
        <v/>
      </c>
    </row>
    <row r="562" spans="1:9">
      <c r="A562" s="6" t="str">
        <f>IF(B562&lt;&gt;"",IF(OR(AND(G562="154",'154 - CPSX'!$L$7="..."),AND(G562="632",'632 - CPSX'!$K$7="..."),AND(G562="641",'641 - CPSX'!$K$7="..."),AND(G562="642",'642 - CPSX'!$M$7="..."),AND(G562="242",'242 - CPSX'!$L$7="...")),"...",MONTH(B562)),"")</f>
        <v/>
      </c>
      <c r="B562" s="10"/>
      <c r="C562" s="11"/>
      <c r="D562" s="10"/>
      <c r="E562" s="8"/>
      <c r="F562" s="5"/>
      <c r="G562" s="15"/>
      <c r="H562" s="7"/>
      <c r="I562" s="5" t="str">
        <f>IF(AND(G562="154",'154 - CPSX'!$L$7=TH!A562),"154",IF(AND(G562="632",'632 - CPSX'!$K$7=TH!A562),"632",IF(AND(G562="641",'641 - CPSX'!$K$7=TH!A562),"641",IF(AND(G562="642",'642 - CPSX'!$M$7=TH!A562),"642",IF(AND(G562="242",'242 - CPSX'!$L$7=TH!A562),"242","")))))</f>
        <v/>
      </c>
    </row>
    <row r="563" spans="1:9">
      <c r="A563" s="6" t="str">
        <f>IF(B563&lt;&gt;"",IF(OR(AND(G563="154",'154 - CPSX'!$L$7="..."),AND(G563="632",'632 - CPSX'!$K$7="..."),AND(G563="641",'641 - CPSX'!$K$7="..."),AND(G563="642",'642 - CPSX'!$M$7="..."),AND(G563="242",'242 - CPSX'!$L$7="...")),"...",MONTH(B563)),"")</f>
        <v/>
      </c>
      <c r="B563" s="10"/>
      <c r="C563" s="11"/>
      <c r="D563" s="10"/>
      <c r="E563" s="8"/>
      <c r="F563" s="5"/>
      <c r="G563" s="15"/>
      <c r="H563" s="7"/>
      <c r="I563" s="5" t="str">
        <f>IF(AND(G563="154",'154 - CPSX'!$L$7=TH!A563),"154",IF(AND(G563="632",'632 - CPSX'!$K$7=TH!A563),"632",IF(AND(G563="641",'641 - CPSX'!$K$7=TH!A563),"641",IF(AND(G563="642",'642 - CPSX'!$M$7=TH!A563),"642",IF(AND(G563="242",'242 - CPSX'!$L$7=TH!A563),"242","")))))</f>
        <v/>
      </c>
    </row>
    <row r="564" spans="1:9">
      <c r="A564" s="6" t="str">
        <f>IF(B564&lt;&gt;"",IF(OR(AND(G564="154",'154 - CPSX'!$L$7="..."),AND(G564="632",'632 - CPSX'!$K$7="..."),AND(G564="641",'641 - CPSX'!$K$7="..."),AND(G564="642",'642 - CPSX'!$M$7="..."),AND(G564="242",'242 - CPSX'!$L$7="...")),"...",MONTH(B564)),"")</f>
        <v/>
      </c>
      <c r="B564" s="10"/>
      <c r="C564" s="11"/>
      <c r="D564" s="10"/>
      <c r="E564" s="8"/>
      <c r="F564" s="5"/>
      <c r="G564" s="15"/>
      <c r="H564" s="7"/>
      <c r="I564" s="5" t="str">
        <f>IF(AND(G564="154",'154 - CPSX'!$L$7=TH!A564),"154",IF(AND(G564="632",'632 - CPSX'!$K$7=TH!A564),"632",IF(AND(G564="641",'641 - CPSX'!$K$7=TH!A564),"641",IF(AND(G564="642",'642 - CPSX'!$M$7=TH!A564),"642",IF(AND(G564="242",'242 - CPSX'!$L$7=TH!A564),"242","")))))</f>
        <v/>
      </c>
    </row>
    <row r="565" spans="1:9">
      <c r="A565" s="6" t="str">
        <f>IF(B565&lt;&gt;"",IF(OR(AND(G565="154",'154 - CPSX'!$L$7="..."),AND(G565="632",'632 - CPSX'!$K$7="..."),AND(G565="641",'641 - CPSX'!$K$7="..."),AND(G565="642",'642 - CPSX'!$M$7="..."),AND(G565="242",'242 - CPSX'!$L$7="...")),"...",MONTH(B565)),"")</f>
        <v/>
      </c>
      <c r="B565" s="10"/>
      <c r="C565" s="11"/>
      <c r="D565" s="10"/>
      <c r="E565" s="8"/>
      <c r="F565" s="5"/>
      <c r="G565" s="15"/>
      <c r="H565" s="7"/>
      <c r="I565" s="5" t="str">
        <f>IF(AND(G565="154",'154 - CPSX'!$L$7=TH!A565),"154",IF(AND(G565="632",'632 - CPSX'!$K$7=TH!A565),"632",IF(AND(G565="641",'641 - CPSX'!$K$7=TH!A565),"641",IF(AND(G565="642",'642 - CPSX'!$M$7=TH!A565),"642",IF(AND(G565="242",'242 - CPSX'!$L$7=TH!A565),"242","")))))</f>
        <v/>
      </c>
    </row>
    <row r="566" spans="1:9">
      <c r="A566" s="6" t="str">
        <f>IF(B566&lt;&gt;"",IF(OR(AND(G566="154",'154 - CPSX'!$L$7="..."),AND(G566="632",'632 - CPSX'!$K$7="..."),AND(G566="641",'641 - CPSX'!$K$7="..."),AND(G566="642",'642 - CPSX'!$M$7="..."),AND(G566="242",'242 - CPSX'!$L$7="...")),"...",MONTH(B566)),"")</f>
        <v/>
      </c>
      <c r="B566" s="10"/>
      <c r="C566" s="11"/>
      <c r="D566" s="10"/>
      <c r="E566" s="8"/>
      <c r="F566" s="5"/>
      <c r="G566" s="15"/>
      <c r="H566" s="7"/>
      <c r="I566" s="5" t="str">
        <f>IF(AND(G566="154",'154 - CPSX'!$L$7=TH!A566),"154",IF(AND(G566="632",'632 - CPSX'!$K$7=TH!A566),"632",IF(AND(G566="641",'641 - CPSX'!$K$7=TH!A566),"641",IF(AND(G566="642",'642 - CPSX'!$M$7=TH!A566),"642",IF(AND(G566="242",'242 - CPSX'!$L$7=TH!A566),"242","")))))</f>
        <v/>
      </c>
    </row>
    <row r="567" spans="1:9">
      <c r="A567" s="6" t="str">
        <f>IF(B567&lt;&gt;"",IF(OR(AND(G567="154",'154 - CPSX'!$L$7="..."),AND(G567="632",'632 - CPSX'!$K$7="..."),AND(G567="641",'641 - CPSX'!$K$7="..."),AND(G567="642",'642 - CPSX'!$M$7="..."),AND(G567="242",'242 - CPSX'!$L$7="...")),"...",MONTH(B567)),"")</f>
        <v/>
      </c>
      <c r="B567" s="10"/>
      <c r="C567" s="11"/>
      <c r="D567" s="10"/>
      <c r="E567" s="8"/>
      <c r="F567" s="5"/>
      <c r="G567" s="15"/>
      <c r="H567" s="7"/>
      <c r="I567" s="5" t="str">
        <f>IF(AND(G567="154",'154 - CPSX'!$L$7=TH!A567),"154",IF(AND(G567="632",'632 - CPSX'!$K$7=TH!A567),"632",IF(AND(G567="641",'641 - CPSX'!$K$7=TH!A567),"641",IF(AND(G567="642",'642 - CPSX'!$M$7=TH!A567),"642",IF(AND(G567="242",'242 - CPSX'!$L$7=TH!A567),"242","")))))</f>
        <v/>
      </c>
    </row>
    <row r="568" spans="1:9">
      <c r="A568" s="6" t="str">
        <f>IF(B568&lt;&gt;"",IF(OR(AND(G568="154",'154 - CPSX'!$L$7="..."),AND(G568="632",'632 - CPSX'!$K$7="..."),AND(G568="641",'641 - CPSX'!$K$7="..."),AND(G568="642",'642 - CPSX'!$M$7="..."),AND(G568="242",'242 - CPSX'!$L$7="...")),"...",MONTH(B568)),"")</f>
        <v/>
      </c>
      <c r="B568" s="10"/>
      <c r="C568" s="11"/>
      <c r="D568" s="10"/>
      <c r="E568" s="8"/>
      <c r="F568" s="5"/>
      <c r="G568" s="15"/>
      <c r="H568" s="7"/>
      <c r="I568" s="5" t="str">
        <f>IF(AND(G568="154",'154 - CPSX'!$L$7=TH!A568),"154",IF(AND(G568="632",'632 - CPSX'!$K$7=TH!A568),"632",IF(AND(G568="641",'641 - CPSX'!$K$7=TH!A568),"641",IF(AND(G568="642",'642 - CPSX'!$M$7=TH!A568),"642",IF(AND(G568="242",'242 - CPSX'!$L$7=TH!A568),"242","")))))</f>
        <v/>
      </c>
    </row>
    <row r="569" spans="1:9">
      <c r="A569" s="6" t="str">
        <f>IF(B569&lt;&gt;"",IF(OR(AND(G569="154",'154 - CPSX'!$L$7="..."),AND(G569="632",'632 - CPSX'!$K$7="..."),AND(G569="641",'641 - CPSX'!$K$7="..."),AND(G569="642",'642 - CPSX'!$M$7="..."),AND(G569="242",'242 - CPSX'!$L$7="...")),"...",MONTH(B569)),"")</f>
        <v/>
      </c>
      <c r="B569" s="10"/>
      <c r="C569" s="11"/>
      <c r="D569" s="10"/>
      <c r="E569" s="8"/>
      <c r="F569" s="5"/>
      <c r="G569" s="15"/>
      <c r="H569" s="7"/>
      <c r="I569" s="5" t="str">
        <f>IF(AND(G569="154",'154 - CPSX'!$L$7=TH!A569),"154",IF(AND(G569="632",'632 - CPSX'!$K$7=TH!A569),"632",IF(AND(G569="641",'641 - CPSX'!$K$7=TH!A569),"641",IF(AND(G569="642",'642 - CPSX'!$M$7=TH!A569),"642",IF(AND(G569="242",'242 - CPSX'!$L$7=TH!A569),"242","")))))</f>
        <v/>
      </c>
    </row>
    <row r="570" spans="1:9">
      <c r="A570" s="6" t="str">
        <f>IF(B570&lt;&gt;"",IF(OR(AND(G570="154",'154 - CPSX'!$L$7="..."),AND(G570="632",'632 - CPSX'!$K$7="..."),AND(G570="641",'641 - CPSX'!$K$7="..."),AND(G570="642",'642 - CPSX'!$M$7="..."),AND(G570="242",'242 - CPSX'!$L$7="...")),"...",MONTH(B570)),"")</f>
        <v/>
      </c>
      <c r="B570" s="10"/>
      <c r="C570" s="11"/>
      <c r="D570" s="10"/>
      <c r="E570" s="8"/>
      <c r="F570" s="5"/>
      <c r="G570" s="15"/>
      <c r="H570" s="7"/>
      <c r="I570" s="5" t="str">
        <f>IF(AND(G570="154",'154 - CPSX'!$L$7=TH!A570),"154",IF(AND(G570="632",'632 - CPSX'!$K$7=TH!A570),"632",IF(AND(G570="641",'641 - CPSX'!$K$7=TH!A570),"641",IF(AND(G570="642",'642 - CPSX'!$M$7=TH!A570),"642",IF(AND(G570="242",'242 - CPSX'!$L$7=TH!A570),"242","")))))</f>
        <v/>
      </c>
    </row>
    <row r="571" spans="1:9">
      <c r="A571" s="6" t="str">
        <f>IF(B571&lt;&gt;"",IF(OR(AND(G571="154",'154 - CPSX'!$L$7="..."),AND(G571="632",'632 - CPSX'!$K$7="..."),AND(G571="641",'641 - CPSX'!$K$7="..."),AND(G571="642",'642 - CPSX'!$M$7="..."),AND(G571="242",'242 - CPSX'!$L$7="...")),"...",MONTH(B571)),"")</f>
        <v/>
      </c>
      <c r="B571" s="10"/>
      <c r="C571" s="11"/>
      <c r="D571" s="10"/>
      <c r="E571" s="8"/>
      <c r="F571" s="5"/>
      <c r="G571" s="15"/>
      <c r="H571" s="7"/>
      <c r="I571" s="5" t="str">
        <f>IF(AND(G571="154",'154 - CPSX'!$L$7=TH!A571),"154",IF(AND(G571="632",'632 - CPSX'!$K$7=TH!A571),"632",IF(AND(G571="641",'641 - CPSX'!$K$7=TH!A571),"641",IF(AND(G571="642",'642 - CPSX'!$M$7=TH!A571),"642",IF(AND(G571="242",'242 - CPSX'!$L$7=TH!A571),"242","")))))</f>
        <v/>
      </c>
    </row>
    <row r="572" spans="1:9">
      <c r="A572" s="6" t="str">
        <f>IF(B572&lt;&gt;"",IF(OR(AND(G572="154",'154 - CPSX'!$L$7="..."),AND(G572="632",'632 - CPSX'!$K$7="..."),AND(G572="641",'641 - CPSX'!$K$7="..."),AND(G572="642",'642 - CPSX'!$M$7="..."),AND(G572="242",'242 - CPSX'!$L$7="...")),"...",MONTH(B572)),"")</f>
        <v/>
      </c>
      <c r="B572" s="10"/>
      <c r="C572" s="11"/>
      <c r="D572" s="10"/>
      <c r="E572" s="8"/>
      <c r="F572" s="5"/>
      <c r="G572" s="15"/>
      <c r="H572" s="7"/>
      <c r="I572" s="5" t="str">
        <f>IF(AND(G572="154",'154 - CPSX'!$L$7=TH!A572),"154",IF(AND(G572="632",'632 - CPSX'!$K$7=TH!A572),"632",IF(AND(G572="641",'641 - CPSX'!$K$7=TH!A572),"641",IF(AND(G572="642",'642 - CPSX'!$M$7=TH!A572),"642",IF(AND(G572="242",'242 - CPSX'!$L$7=TH!A572),"242","")))))</f>
        <v/>
      </c>
    </row>
    <row r="573" spans="1:9">
      <c r="A573" s="6" t="str">
        <f>IF(B573&lt;&gt;"",IF(OR(AND(G573="154",'154 - CPSX'!$L$7="..."),AND(G573="632",'632 - CPSX'!$K$7="..."),AND(G573="641",'641 - CPSX'!$K$7="..."),AND(G573="642",'642 - CPSX'!$M$7="..."),AND(G573="242",'242 - CPSX'!$L$7="...")),"...",MONTH(B573)),"")</f>
        <v/>
      </c>
      <c r="B573" s="10"/>
      <c r="C573" s="11"/>
      <c r="D573" s="10"/>
      <c r="E573" s="8"/>
      <c r="F573" s="5"/>
      <c r="G573" s="15"/>
      <c r="H573" s="7"/>
      <c r="I573" s="5" t="str">
        <f>IF(AND(G573="154",'154 - CPSX'!$L$7=TH!A573),"154",IF(AND(G573="632",'632 - CPSX'!$K$7=TH!A573),"632",IF(AND(G573="641",'641 - CPSX'!$K$7=TH!A573),"641",IF(AND(G573="642",'642 - CPSX'!$M$7=TH!A573),"642",IF(AND(G573="242",'242 - CPSX'!$L$7=TH!A573),"242","")))))</f>
        <v/>
      </c>
    </row>
    <row r="574" spans="1:9">
      <c r="A574" s="6" t="str">
        <f>IF(B574&lt;&gt;"",IF(OR(AND(G574="154",'154 - CPSX'!$L$7="..."),AND(G574="632",'632 - CPSX'!$K$7="..."),AND(G574="641",'641 - CPSX'!$K$7="..."),AND(G574="642",'642 - CPSX'!$M$7="..."),AND(G574="242",'242 - CPSX'!$L$7="...")),"...",MONTH(B574)),"")</f>
        <v/>
      </c>
      <c r="B574" s="10"/>
      <c r="C574" s="11"/>
      <c r="D574" s="10"/>
      <c r="E574" s="8"/>
      <c r="F574" s="5"/>
      <c r="G574" s="15"/>
      <c r="H574" s="7"/>
      <c r="I574" s="5" t="str">
        <f>IF(AND(G574="154",'154 - CPSX'!$L$7=TH!A574),"154",IF(AND(G574="632",'632 - CPSX'!$K$7=TH!A574),"632",IF(AND(G574="641",'641 - CPSX'!$K$7=TH!A574),"641",IF(AND(G574="642",'642 - CPSX'!$M$7=TH!A574),"642",IF(AND(G574="242",'242 - CPSX'!$L$7=TH!A574),"242","")))))</f>
        <v/>
      </c>
    </row>
    <row r="575" spans="1:9">
      <c r="A575" s="6" t="str">
        <f>IF(B575&lt;&gt;"",IF(OR(AND(G575="154",'154 - CPSX'!$L$7="..."),AND(G575="632",'632 - CPSX'!$K$7="..."),AND(G575="641",'641 - CPSX'!$K$7="..."),AND(G575="642",'642 - CPSX'!$M$7="..."),AND(G575="242",'242 - CPSX'!$L$7="...")),"...",MONTH(B575)),"")</f>
        <v/>
      </c>
      <c r="B575" s="10"/>
      <c r="C575" s="11"/>
      <c r="D575" s="10"/>
      <c r="E575" s="8"/>
      <c r="F575" s="5"/>
      <c r="G575" s="15"/>
      <c r="H575" s="7"/>
      <c r="I575" s="5" t="str">
        <f>IF(AND(G575="154",'154 - CPSX'!$L$7=TH!A575),"154",IF(AND(G575="632",'632 - CPSX'!$K$7=TH!A575),"632",IF(AND(G575="641",'641 - CPSX'!$K$7=TH!A575),"641",IF(AND(G575="642",'642 - CPSX'!$M$7=TH!A575),"642",IF(AND(G575="242",'242 - CPSX'!$L$7=TH!A575),"242","")))))</f>
        <v/>
      </c>
    </row>
    <row r="576" spans="1:9">
      <c r="A576" s="6" t="str">
        <f>IF(B576&lt;&gt;"",IF(OR(AND(G576="154",'154 - CPSX'!$L$7="..."),AND(G576="632",'632 - CPSX'!$K$7="..."),AND(G576="641",'641 - CPSX'!$K$7="..."),AND(G576="642",'642 - CPSX'!$M$7="..."),AND(G576="242",'242 - CPSX'!$L$7="...")),"...",MONTH(B576)),"")</f>
        <v/>
      </c>
      <c r="B576" s="10"/>
      <c r="C576" s="11"/>
      <c r="D576" s="10"/>
      <c r="E576" s="8"/>
      <c r="F576" s="5"/>
      <c r="G576" s="15"/>
      <c r="H576" s="7"/>
      <c r="I576" s="5" t="str">
        <f>IF(AND(G576="154",'154 - CPSX'!$L$7=TH!A576),"154",IF(AND(G576="632",'632 - CPSX'!$K$7=TH!A576),"632",IF(AND(G576="641",'641 - CPSX'!$K$7=TH!A576),"641",IF(AND(G576="642",'642 - CPSX'!$M$7=TH!A576),"642",IF(AND(G576="242",'242 - CPSX'!$L$7=TH!A576),"242","")))))</f>
        <v/>
      </c>
    </row>
    <row r="577" spans="1:9">
      <c r="A577" s="6" t="str">
        <f>IF(B577&lt;&gt;"",IF(OR(AND(G577="154",'154 - CPSX'!$L$7="..."),AND(G577="632",'632 - CPSX'!$K$7="..."),AND(G577="641",'641 - CPSX'!$K$7="..."),AND(G577="642",'642 - CPSX'!$M$7="..."),AND(G577="242",'242 - CPSX'!$L$7="...")),"...",MONTH(B577)),"")</f>
        <v/>
      </c>
      <c r="B577" s="10"/>
      <c r="C577" s="11"/>
      <c r="D577" s="10"/>
      <c r="E577" s="8"/>
      <c r="F577" s="5"/>
      <c r="G577" s="15"/>
      <c r="H577" s="7"/>
      <c r="I577" s="5" t="str">
        <f>IF(AND(G577="154",'154 - CPSX'!$L$7=TH!A577),"154",IF(AND(G577="632",'632 - CPSX'!$K$7=TH!A577),"632",IF(AND(G577="641",'641 - CPSX'!$K$7=TH!A577),"641",IF(AND(G577="642",'642 - CPSX'!$M$7=TH!A577),"642",IF(AND(G577="242",'242 - CPSX'!$L$7=TH!A577),"242","")))))</f>
        <v/>
      </c>
    </row>
    <row r="578" spans="1:9">
      <c r="A578" s="6" t="str">
        <f>IF(B578&lt;&gt;"",IF(OR(AND(G578="154",'154 - CPSX'!$L$7="..."),AND(G578="632",'632 - CPSX'!$K$7="..."),AND(G578="641",'641 - CPSX'!$K$7="..."),AND(G578="642",'642 - CPSX'!$M$7="..."),AND(G578="242",'242 - CPSX'!$L$7="...")),"...",MONTH(B578)),"")</f>
        <v/>
      </c>
      <c r="B578" s="10"/>
      <c r="C578" s="11"/>
      <c r="D578" s="10"/>
      <c r="E578" s="8"/>
      <c r="F578" s="5"/>
      <c r="G578" s="15"/>
      <c r="H578" s="7"/>
      <c r="I578" s="5" t="str">
        <f>IF(AND(G578="154",'154 - CPSX'!$L$7=TH!A578),"154",IF(AND(G578="632",'632 - CPSX'!$K$7=TH!A578),"632",IF(AND(G578="641",'641 - CPSX'!$K$7=TH!A578),"641",IF(AND(G578="642",'642 - CPSX'!$M$7=TH!A578),"642",IF(AND(G578="242",'242 - CPSX'!$L$7=TH!A578),"242","")))))</f>
        <v/>
      </c>
    </row>
    <row r="579" spans="1:9">
      <c r="A579" s="6" t="str">
        <f>IF(B579&lt;&gt;"",IF(OR(AND(G579="154",'154 - CPSX'!$L$7="..."),AND(G579="632",'632 - CPSX'!$K$7="..."),AND(G579="641",'641 - CPSX'!$K$7="..."),AND(G579="642",'642 - CPSX'!$M$7="..."),AND(G579="242",'242 - CPSX'!$L$7="...")),"...",MONTH(B579)),"")</f>
        <v/>
      </c>
      <c r="B579" s="10"/>
      <c r="C579" s="11"/>
      <c r="D579" s="10"/>
      <c r="E579" s="8"/>
      <c r="F579" s="5"/>
      <c r="G579" s="15"/>
      <c r="H579" s="7"/>
      <c r="I579" s="5" t="str">
        <f>IF(AND(G579="154",'154 - CPSX'!$L$7=TH!A579),"154",IF(AND(G579="632",'632 - CPSX'!$K$7=TH!A579),"632",IF(AND(G579="641",'641 - CPSX'!$K$7=TH!A579),"641",IF(AND(G579="642",'642 - CPSX'!$M$7=TH!A579),"642",IF(AND(G579="242",'242 - CPSX'!$L$7=TH!A579),"242","")))))</f>
        <v/>
      </c>
    </row>
    <row r="580" spans="1:9">
      <c r="A580" s="6" t="str">
        <f>IF(B580&lt;&gt;"",IF(OR(AND(G580="154",'154 - CPSX'!$L$7="..."),AND(G580="632",'632 - CPSX'!$K$7="..."),AND(G580="641",'641 - CPSX'!$K$7="..."),AND(G580="642",'642 - CPSX'!$M$7="..."),AND(G580="242",'242 - CPSX'!$L$7="...")),"...",MONTH(B580)),"")</f>
        <v/>
      </c>
      <c r="B580" s="10"/>
      <c r="C580" s="11"/>
      <c r="D580" s="10"/>
      <c r="E580" s="8"/>
      <c r="F580" s="5"/>
      <c r="G580" s="15"/>
      <c r="H580" s="7"/>
      <c r="I580" s="5" t="str">
        <f>IF(AND(G580="154",'154 - CPSX'!$L$7=TH!A580),"154",IF(AND(G580="632",'632 - CPSX'!$K$7=TH!A580),"632",IF(AND(G580="641",'641 - CPSX'!$K$7=TH!A580),"641",IF(AND(G580="642",'642 - CPSX'!$M$7=TH!A580),"642",IF(AND(G580="242",'242 - CPSX'!$L$7=TH!A580),"242","")))))</f>
        <v/>
      </c>
    </row>
    <row r="581" spans="1:9">
      <c r="A581" s="6" t="str">
        <f>IF(B581&lt;&gt;"",IF(OR(AND(G581="154",'154 - CPSX'!$L$7="..."),AND(G581="632",'632 - CPSX'!$K$7="..."),AND(G581="641",'641 - CPSX'!$K$7="..."),AND(G581="642",'642 - CPSX'!$M$7="..."),AND(G581="242",'242 - CPSX'!$L$7="...")),"...",MONTH(B581)),"")</f>
        <v/>
      </c>
      <c r="B581" s="10"/>
      <c r="C581" s="11"/>
      <c r="D581" s="10"/>
      <c r="E581" s="8"/>
      <c r="F581" s="5"/>
      <c r="G581" s="15"/>
      <c r="H581" s="7"/>
      <c r="I581" s="5" t="str">
        <f>IF(AND(G581="154",'154 - CPSX'!$L$7=TH!A581),"154",IF(AND(G581="632",'632 - CPSX'!$K$7=TH!A581),"632",IF(AND(G581="641",'641 - CPSX'!$K$7=TH!A581),"641",IF(AND(G581="642",'642 - CPSX'!$M$7=TH!A581),"642",IF(AND(G581="242",'242 - CPSX'!$L$7=TH!A581),"242","")))))</f>
        <v/>
      </c>
    </row>
    <row r="582" spans="1:9">
      <c r="A582" s="6" t="str">
        <f>IF(B582&lt;&gt;"",IF(OR(AND(G582="154",'154 - CPSX'!$L$7="..."),AND(G582="632",'632 - CPSX'!$K$7="..."),AND(G582="641",'641 - CPSX'!$K$7="..."),AND(G582="642",'642 - CPSX'!$M$7="..."),AND(G582="242",'242 - CPSX'!$L$7="...")),"...",MONTH(B582)),"")</f>
        <v/>
      </c>
      <c r="B582" s="10"/>
      <c r="C582" s="11"/>
      <c r="D582" s="10"/>
      <c r="E582" s="8"/>
      <c r="F582" s="5"/>
      <c r="G582" s="15"/>
      <c r="H582" s="7"/>
      <c r="I582" s="5" t="str">
        <f>IF(AND(G582="154",'154 - CPSX'!$L$7=TH!A582),"154",IF(AND(G582="632",'632 - CPSX'!$K$7=TH!A582),"632",IF(AND(G582="641",'641 - CPSX'!$K$7=TH!A582),"641",IF(AND(G582="642",'642 - CPSX'!$M$7=TH!A582),"642",IF(AND(G582="242",'242 - CPSX'!$L$7=TH!A582),"242","")))))</f>
        <v/>
      </c>
    </row>
    <row r="583" spans="1:9">
      <c r="A583" s="6" t="str">
        <f>IF(B583&lt;&gt;"",IF(OR(AND(G583="154",'154 - CPSX'!$L$7="..."),AND(G583="632",'632 - CPSX'!$K$7="..."),AND(G583="641",'641 - CPSX'!$K$7="..."),AND(G583="642",'642 - CPSX'!$M$7="..."),AND(G583="242",'242 - CPSX'!$L$7="...")),"...",MONTH(B583)),"")</f>
        <v/>
      </c>
      <c r="B583" s="10"/>
      <c r="C583" s="11"/>
      <c r="D583" s="10"/>
      <c r="E583" s="8"/>
      <c r="F583" s="5"/>
      <c r="G583" s="15"/>
      <c r="H583" s="7"/>
      <c r="I583" s="5" t="str">
        <f>IF(AND(G583="154",'154 - CPSX'!$L$7=TH!A583),"154",IF(AND(G583="632",'632 - CPSX'!$K$7=TH!A583),"632",IF(AND(G583="641",'641 - CPSX'!$K$7=TH!A583),"641",IF(AND(G583="642",'642 - CPSX'!$M$7=TH!A583),"642",IF(AND(G583="242",'242 - CPSX'!$L$7=TH!A583),"242","")))))</f>
        <v/>
      </c>
    </row>
    <row r="584" spans="1:9">
      <c r="A584" s="6" t="str">
        <f>IF(B584&lt;&gt;"",IF(OR(AND(G584="154",'154 - CPSX'!$L$7="..."),AND(G584="632",'632 - CPSX'!$K$7="..."),AND(G584="641",'641 - CPSX'!$K$7="..."),AND(G584="642",'642 - CPSX'!$M$7="..."),AND(G584="242",'242 - CPSX'!$L$7="...")),"...",MONTH(B584)),"")</f>
        <v/>
      </c>
      <c r="B584" s="10"/>
      <c r="C584" s="11"/>
      <c r="D584" s="10"/>
      <c r="E584" s="8"/>
      <c r="F584" s="5"/>
      <c r="G584" s="15"/>
      <c r="H584" s="7"/>
      <c r="I584" s="5" t="str">
        <f>IF(AND(G584="154",'154 - CPSX'!$L$7=TH!A584),"154",IF(AND(G584="632",'632 - CPSX'!$K$7=TH!A584),"632",IF(AND(G584="641",'641 - CPSX'!$K$7=TH!A584),"641",IF(AND(G584="642",'642 - CPSX'!$M$7=TH!A584),"642",IF(AND(G584="242",'242 - CPSX'!$L$7=TH!A584),"242","")))))</f>
        <v/>
      </c>
    </row>
    <row r="585" spans="1:9">
      <c r="A585" s="6" t="str">
        <f>IF(B585&lt;&gt;"",IF(OR(AND(G585="154",'154 - CPSX'!$L$7="..."),AND(G585="632",'632 - CPSX'!$K$7="..."),AND(G585="641",'641 - CPSX'!$K$7="..."),AND(G585="642",'642 - CPSX'!$M$7="..."),AND(G585="242",'242 - CPSX'!$L$7="...")),"...",MONTH(B585)),"")</f>
        <v/>
      </c>
      <c r="B585" s="10"/>
      <c r="C585" s="11"/>
      <c r="D585" s="10"/>
      <c r="E585" s="8"/>
      <c r="F585" s="5"/>
      <c r="G585" s="15"/>
      <c r="H585" s="7"/>
      <c r="I585" s="5" t="str">
        <f>IF(AND(G585="154",'154 - CPSX'!$L$7=TH!A585),"154",IF(AND(G585="632",'632 - CPSX'!$K$7=TH!A585),"632",IF(AND(G585="641",'641 - CPSX'!$K$7=TH!A585),"641",IF(AND(G585="642",'642 - CPSX'!$M$7=TH!A585),"642",IF(AND(G585="242",'242 - CPSX'!$L$7=TH!A585),"242","")))))</f>
        <v/>
      </c>
    </row>
    <row r="586" spans="1:9">
      <c r="A586" s="6" t="str">
        <f>IF(B586&lt;&gt;"",IF(OR(AND(G586="154",'154 - CPSX'!$L$7="..."),AND(G586="632",'632 - CPSX'!$K$7="..."),AND(G586="641",'641 - CPSX'!$K$7="..."),AND(G586="642",'642 - CPSX'!$M$7="..."),AND(G586="242",'242 - CPSX'!$L$7="...")),"...",MONTH(B586)),"")</f>
        <v/>
      </c>
      <c r="B586" s="10"/>
      <c r="C586" s="11"/>
      <c r="D586" s="10"/>
      <c r="E586" s="8"/>
      <c r="F586" s="5"/>
      <c r="G586" s="15"/>
      <c r="H586" s="7"/>
      <c r="I586" s="5" t="str">
        <f>IF(AND(G586="154",'154 - CPSX'!$L$7=TH!A586),"154",IF(AND(G586="632",'632 - CPSX'!$K$7=TH!A586),"632",IF(AND(G586="641",'641 - CPSX'!$K$7=TH!A586),"641",IF(AND(G586="642",'642 - CPSX'!$M$7=TH!A586),"642",IF(AND(G586="242",'242 - CPSX'!$L$7=TH!A586),"242","")))))</f>
        <v/>
      </c>
    </row>
    <row r="587" spans="1:9">
      <c r="A587" s="6" t="str">
        <f>IF(B587&lt;&gt;"",IF(OR(AND(G587="154",'154 - CPSX'!$L$7="..."),AND(G587="632",'632 - CPSX'!$K$7="..."),AND(G587="641",'641 - CPSX'!$K$7="..."),AND(G587="642",'642 - CPSX'!$M$7="..."),AND(G587="242",'242 - CPSX'!$L$7="...")),"...",MONTH(B587)),"")</f>
        <v/>
      </c>
      <c r="B587" s="10"/>
      <c r="C587" s="11"/>
      <c r="D587" s="10"/>
      <c r="E587" s="8"/>
      <c r="F587" s="5"/>
      <c r="G587" s="15"/>
      <c r="H587" s="7"/>
      <c r="I587" s="5" t="str">
        <f>IF(AND(G587="154",'154 - CPSX'!$L$7=TH!A587),"154",IF(AND(G587="632",'632 - CPSX'!$K$7=TH!A587),"632",IF(AND(G587="641",'641 - CPSX'!$K$7=TH!A587),"641",IF(AND(G587="642",'642 - CPSX'!$M$7=TH!A587),"642",IF(AND(G587="242",'242 - CPSX'!$L$7=TH!A587),"242","")))))</f>
        <v/>
      </c>
    </row>
    <row r="588" spans="1:9">
      <c r="A588" s="6" t="str">
        <f>IF(B588&lt;&gt;"",IF(OR(AND(G588="154",'154 - CPSX'!$L$7="..."),AND(G588="632",'632 - CPSX'!$K$7="..."),AND(G588="641",'641 - CPSX'!$K$7="..."),AND(G588="642",'642 - CPSX'!$M$7="..."),AND(G588="242",'242 - CPSX'!$L$7="...")),"...",MONTH(B588)),"")</f>
        <v/>
      </c>
      <c r="B588" s="10"/>
      <c r="C588" s="11"/>
      <c r="D588" s="10"/>
      <c r="E588" s="8"/>
      <c r="F588" s="5"/>
      <c r="G588" s="15"/>
      <c r="H588" s="7"/>
      <c r="I588" s="5" t="str">
        <f>IF(AND(G588="154",'154 - CPSX'!$L$7=TH!A588),"154",IF(AND(G588="632",'632 - CPSX'!$K$7=TH!A588),"632",IF(AND(G588="641",'641 - CPSX'!$K$7=TH!A588),"641",IF(AND(G588="642",'642 - CPSX'!$M$7=TH!A588),"642",IF(AND(G588="242",'242 - CPSX'!$L$7=TH!A588),"242","")))))</f>
        <v/>
      </c>
    </row>
    <row r="589" spans="1:9">
      <c r="A589" s="6" t="str">
        <f>IF(B589&lt;&gt;"",IF(OR(AND(G589="154",'154 - CPSX'!$L$7="..."),AND(G589="632",'632 - CPSX'!$K$7="..."),AND(G589="641",'641 - CPSX'!$K$7="..."),AND(G589="642",'642 - CPSX'!$M$7="..."),AND(G589="242",'242 - CPSX'!$L$7="...")),"...",MONTH(B589)),"")</f>
        <v/>
      </c>
      <c r="B589" s="10"/>
      <c r="C589" s="11"/>
      <c r="D589" s="10"/>
      <c r="E589" s="8"/>
      <c r="F589" s="5"/>
      <c r="G589" s="15"/>
      <c r="H589" s="7"/>
      <c r="I589" s="5" t="str">
        <f>IF(AND(G589="154",'154 - CPSX'!$L$7=TH!A589),"154",IF(AND(G589="632",'632 - CPSX'!$K$7=TH!A589),"632",IF(AND(G589="641",'641 - CPSX'!$K$7=TH!A589),"641",IF(AND(G589="642",'642 - CPSX'!$M$7=TH!A589),"642",IF(AND(G589="242",'242 - CPSX'!$L$7=TH!A589),"242","")))))</f>
        <v/>
      </c>
    </row>
    <row r="590" spans="1:9">
      <c r="A590" s="6" t="str">
        <f>IF(B590&lt;&gt;"",IF(OR(AND(G590="154",'154 - CPSX'!$L$7="..."),AND(G590="632",'632 - CPSX'!$K$7="..."),AND(G590="641",'641 - CPSX'!$K$7="..."),AND(G590="642",'642 - CPSX'!$M$7="..."),AND(G590="242",'242 - CPSX'!$L$7="...")),"...",MONTH(B590)),"")</f>
        <v/>
      </c>
      <c r="B590" s="10"/>
      <c r="C590" s="11"/>
      <c r="D590" s="10"/>
      <c r="E590" s="8"/>
      <c r="F590" s="5"/>
      <c r="G590" s="15"/>
      <c r="H590" s="7"/>
      <c r="I590" s="5" t="str">
        <f>IF(AND(G590="154",'154 - CPSX'!$L$7=TH!A590),"154",IF(AND(G590="632",'632 - CPSX'!$K$7=TH!A590),"632",IF(AND(G590="641",'641 - CPSX'!$K$7=TH!A590),"641",IF(AND(G590="642",'642 - CPSX'!$M$7=TH!A590),"642",IF(AND(G590="242",'242 - CPSX'!$L$7=TH!A590),"242","")))))</f>
        <v/>
      </c>
    </row>
    <row r="591" spans="1:9">
      <c r="A591" s="6" t="str">
        <f>IF(B591&lt;&gt;"",IF(OR(AND(G591="154",'154 - CPSX'!$L$7="..."),AND(G591="632",'632 - CPSX'!$K$7="..."),AND(G591="641",'641 - CPSX'!$K$7="..."),AND(G591="642",'642 - CPSX'!$M$7="..."),AND(G591="242",'242 - CPSX'!$L$7="...")),"...",MONTH(B591)),"")</f>
        <v/>
      </c>
      <c r="B591" s="10"/>
      <c r="C591" s="11"/>
      <c r="D591" s="10"/>
      <c r="E591" s="8"/>
      <c r="F591" s="5"/>
      <c r="G591" s="15"/>
      <c r="H591" s="7"/>
      <c r="I591" s="5" t="str">
        <f>IF(AND(G591="154",'154 - CPSX'!$L$7=TH!A591),"154",IF(AND(G591="632",'632 - CPSX'!$K$7=TH!A591),"632",IF(AND(G591="641",'641 - CPSX'!$K$7=TH!A591),"641",IF(AND(G591="642",'642 - CPSX'!$M$7=TH!A591),"642",IF(AND(G591="242",'242 - CPSX'!$L$7=TH!A591),"242","")))))</f>
        <v/>
      </c>
    </row>
    <row r="592" spans="1:9">
      <c r="A592" s="6" t="str">
        <f>IF(B592&lt;&gt;"",IF(OR(AND(G592="154",'154 - CPSX'!$L$7="..."),AND(G592="632",'632 - CPSX'!$K$7="..."),AND(G592="641",'641 - CPSX'!$K$7="..."),AND(G592="642",'642 - CPSX'!$M$7="..."),AND(G592="242",'242 - CPSX'!$L$7="...")),"...",MONTH(B592)),"")</f>
        <v/>
      </c>
      <c r="B592" s="10"/>
      <c r="C592" s="11"/>
      <c r="D592" s="10"/>
      <c r="E592" s="8"/>
      <c r="F592" s="5"/>
      <c r="G592" s="15"/>
      <c r="H592" s="7"/>
      <c r="I592" s="5" t="str">
        <f>IF(AND(G592="154",'154 - CPSX'!$L$7=TH!A592),"154",IF(AND(G592="632",'632 - CPSX'!$K$7=TH!A592),"632",IF(AND(G592="641",'641 - CPSX'!$K$7=TH!A592),"641",IF(AND(G592="642",'642 - CPSX'!$M$7=TH!A592),"642",IF(AND(G592="242",'242 - CPSX'!$L$7=TH!A592),"242","")))))</f>
        <v/>
      </c>
    </row>
    <row r="593" spans="1:9">
      <c r="A593" s="6" t="str">
        <f>IF(B593&lt;&gt;"",IF(OR(AND(G593="154",'154 - CPSX'!$L$7="..."),AND(G593="632",'632 - CPSX'!$K$7="..."),AND(G593="641",'641 - CPSX'!$K$7="..."),AND(G593="642",'642 - CPSX'!$M$7="..."),AND(G593="242",'242 - CPSX'!$L$7="...")),"...",MONTH(B593)),"")</f>
        <v/>
      </c>
      <c r="B593" s="10"/>
      <c r="C593" s="11"/>
      <c r="D593" s="10"/>
      <c r="E593" s="8"/>
      <c r="F593" s="5"/>
      <c r="G593" s="15"/>
      <c r="H593" s="7"/>
      <c r="I593" s="5" t="str">
        <f>IF(AND(G593="154",'154 - CPSX'!$L$7=TH!A593),"154",IF(AND(G593="632",'632 - CPSX'!$K$7=TH!A593),"632",IF(AND(G593="641",'641 - CPSX'!$K$7=TH!A593),"641",IF(AND(G593="642",'642 - CPSX'!$M$7=TH!A593),"642",IF(AND(G593="242",'242 - CPSX'!$L$7=TH!A593),"242","")))))</f>
        <v/>
      </c>
    </row>
    <row r="594" spans="1:9">
      <c r="A594" s="6" t="str">
        <f>IF(B594&lt;&gt;"",IF(OR(AND(G594="154",'154 - CPSX'!$L$7="..."),AND(G594="632",'632 - CPSX'!$K$7="..."),AND(G594="641",'641 - CPSX'!$K$7="..."),AND(G594="642",'642 - CPSX'!$M$7="..."),AND(G594="242",'242 - CPSX'!$L$7="...")),"...",MONTH(B594)),"")</f>
        <v/>
      </c>
      <c r="B594" s="10"/>
      <c r="C594" s="11"/>
      <c r="D594" s="10"/>
      <c r="E594" s="8"/>
      <c r="F594" s="5"/>
      <c r="G594" s="15"/>
      <c r="H594" s="7"/>
      <c r="I594" s="5" t="str">
        <f>IF(AND(G594="154",'154 - CPSX'!$L$7=TH!A594),"154",IF(AND(G594="632",'632 - CPSX'!$K$7=TH!A594),"632",IF(AND(G594="641",'641 - CPSX'!$K$7=TH!A594),"641",IF(AND(G594="642",'642 - CPSX'!$M$7=TH!A594),"642",IF(AND(G594="242",'242 - CPSX'!$L$7=TH!A594),"242","")))))</f>
        <v/>
      </c>
    </row>
    <row r="595" spans="1:9">
      <c r="A595" s="6" t="str">
        <f>IF(B595&lt;&gt;"",IF(OR(AND(G595="154",'154 - CPSX'!$L$7="..."),AND(G595="632",'632 - CPSX'!$K$7="..."),AND(G595="641",'641 - CPSX'!$K$7="..."),AND(G595="642",'642 - CPSX'!$M$7="..."),AND(G595="242",'242 - CPSX'!$L$7="...")),"...",MONTH(B595)),"")</f>
        <v/>
      </c>
      <c r="B595" s="10"/>
      <c r="C595" s="11"/>
      <c r="D595" s="10"/>
      <c r="E595" s="8"/>
      <c r="F595" s="5"/>
      <c r="G595" s="15"/>
      <c r="H595" s="7"/>
      <c r="I595" s="5" t="str">
        <f>IF(AND(G595="154",'154 - CPSX'!$L$7=TH!A595),"154",IF(AND(G595="632",'632 - CPSX'!$K$7=TH!A595),"632",IF(AND(G595="641",'641 - CPSX'!$K$7=TH!A595),"641",IF(AND(G595="642",'642 - CPSX'!$M$7=TH!A595),"642",IF(AND(G595="242",'242 - CPSX'!$L$7=TH!A595),"242","")))))</f>
        <v/>
      </c>
    </row>
    <row r="596" spans="1:9">
      <c r="A596" s="6" t="str">
        <f>IF(B596&lt;&gt;"",IF(OR(AND(G596="154",'154 - CPSX'!$L$7="..."),AND(G596="632",'632 - CPSX'!$K$7="..."),AND(G596="641",'641 - CPSX'!$K$7="..."),AND(G596="642",'642 - CPSX'!$M$7="..."),AND(G596="242",'242 - CPSX'!$L$7="...")),"...",MONTH(B596)),"")</f>
        <v/>
      </c>
      <c r="B596" s="10"/>
      <c r="C596" s="11"/>
      <c r="D596" s="10"/>
      <c r="E596" s="8"/>
      <c r="F596" s="5"/>
      <c r="G596" s="15"/>
      <c r="H596" s="7"/>
      <c r="I596" s="5" t="str">
        <f>IF(AND(G596="154",'154 - CPSX'!$L$7=TH!A596),"154",IF(AND(G596="632",'632 - CPSX'!$K$7=TH!A596),"632",IF(AND(G596="641",'641 - CPSX'!$K$7=TH!A596),"641",IF(AND(G596="642",'642 - CPSX'!$M$7=TH!A596),"642",IF(AND(G596="242",'242 - CPSX'!$L$7=TH!A596),"242","")))))</f>
        <v/>
      </c>
    </row>
    <row r="597" spans="1:9">
      <c r="A597" s="6" t="str">
        <f>IF(B597&lt;&gt;"",IF(OR(AND(G597="154",'154 - CPSX'!$L$7="..."),AND(G597="632",'632 - CPSX'!$K$7="..."),AND(G597="641",'641 - CPSX'!$K$7="..."),AND(G597="642",'642 - CPSX'!$M$7="..."),AND(G597="242",'242 - CPSX'!$L$7="...")),"...",MONTH(B597)),"")</f>
        <v/>
      </c>
      <c r="B597" s="10"/>
      <c r="C597" s="11"/>
      <c r="D597" s="10"/>
      <c r="E597" s="8"/>
      <c r="F597" s="5"/>
      <c r="G597" s="15"/>
      <c r="H597" s="7"/>
      <c r="I597" s="5" t="str">
        <f>IF(AND(G597="154",'154 - CPSX'!$L$7=TH!A597),"154",IF(AND(G597="632",'632 - CPSX'!$K$7=TH!A597),"632",IF(AND(G597="641",'641 - CPSX'!$K$7=TH!A597),"641",IF(AND(G597="642",'642 - CPSX'!$M$7=TH!A597),"642",IF(AND(G597="242",'242 - CPSX'!$L$7=TH!A597),"242","")))))</f>
        <v/>
      </c>
    </row>
    <row r="598" spans="1:9">
      <c r="A598" s="6" t="str">
        <f>IF(B598&lt;&gt;"",IF(OR(AND(G598="154",'154 - CPSX'!$L$7="..."),AND(G598="632",'632 - CPSX'!$K$7="..."),AND(G598="641",'641 - CPSX'!$K$7="..."),AND(G598="642",'642 - CPSX'!$M$7="..."),AND(G598="242",'242 - CPSX'!$L$7="...")),"...",MONTH(B598)),"")</f>
        <v/>
      </c>
      <c r="B598" s="10"/>
      <c r="C598" s="11"/>
      <c r="D598" s="10"/>
      <c r="E598" s="8"/>
      <c r="F598" s="5"/>
      <c r="G598" s="15"/>
      <c r="H598" s="7"/>
      <c r="I598" s="5" t="str">
        <f>IF(AND(G598="154",'154 - CPSX'!$L$7=TH!A598),"154",IF(AND(G598="632",'632 - CPSX'!$K$7=TH!A598),"632",IF(AND(G598="641",'641 - CPSX'!$K$7=TH!A598),"641",IF(AND(G598="642",'642 - CPSX'!$M$7=TH!A598),"642",IF(AND(G598="242",'242 - CPSX'!$L$7=TH!A598),"242","")))))</f>
        <v/>
      </c>
    </row>
    <row r="599" spans="1:9">
      <c r="A599" s="6" t="str">
        <f>IF(B599&lt;&gt;"",IF(OR(AND(G599="154",'154 - CPSX'!$L$7="..."),AND(G599="632",'632 - CPSX'!$K$7="..."),AND(G599="641",'641 - CPSX'!$K$7="..."),AND(G599="642",'642 - CPSX'!$M$7="..."),AND(G599="242",'242 - CPSX'!$L$7="...")),"...",MONTH(B599)),"")</f>
        <v/>
      </c>
      <c r="B599" s="10"/>
      <c r="C599" s="11"/>
      <c r="D599" s="10"/>
      <c r="E599" s="8"/>
      <c r="F599" s="5"/>
      <c r="G599" s="15"/>
      <c r="H599" s="7"/>
      <c r="I599" s="5" t="str">
        <f>IF(AND(G599="154",'154 - CPSX'!$L$7=TH!A599),"154",IF(AND(G599="632",'632 - CPSX'!$K$7=TH!A599),"632",IF(AND(G599="641",'641 - CPSX'!$K$7=TH!A599),"641",IF(AND(G599="642",'642 - CPSX'!$M$7=TH!A599),"642",IF(AND(G599="242",'242 - CPSX'!$L$7=TH!A599),"242","")))))</f>
        <v/>
      </c>
    </row>
    <row r="600" spans="1:9">
      <c r="A600" s="6" t="str">
        <f>IF(B600&lt;&gt;"",IF(OR(AND(G600="154",'154 - CPSX'!$L$7="..."),AND(G600="632",'632 - CPSX'!$K$7="..."),AND(G600="641",'641 - CPSX'!$K$7="..."),AND(G600="642",'642 - CPSX'!$M$7="..."),AND(G600="242",'242 - CPSX'!$L$7="...")),"...",MONTH(B600)),"")</f>
        <v/>
      </c>
      <c r="B600" s="10"/>
      <c r="C600" s="11"/>
      <c r="D600" s="10"/>
      <c r="E600" s="8"/>
      <c r="F600" s="5"/>
      <c r="G600" s="15"/>
      <c r="H600" s="7"/>
      <c r="I600" s="5" t="str">
        <f>IF(AND(G600="154",'154 - CPSX'!$L$7=TH!A600),"154",IF(AND(G600="632",'632 - CPSX'!$K$7=TH!A600),"632",IF(AND(G600="641",'641 - CPSX'!$K$7=TH!A600),"641",IF(AND(G600="642",'642 - CPSX'!$M$7=TH!A600),"642",IF(AND(G600="242",'242 - CPSX'!$L$7=TH!A600),"242","")))))</f>
        <v/>
      </c>
    </row>
    <row r="601" spans="1:9">
      <c r="A601" s="6" t="str">
        <f>IF(B601&lt;&gt;"",IF(OR(AND(G601="154",'154 - CPSX'!$L$7="..."),AND(G601="632",'632 - CPSX'!$K$7="..."),AND(G601="641",'641 - CPSX'!$K$7="..."),AND(G601="642",'642 - CPSX'!$M$7="..."),AND(G601="242",'242 - CPSX'!$L$7="...")),"...",MONTH(B601)),"")</f>
        <v/>
      </c>
      <c r="B601" s="10"/>
      <c r="C601" s="11"/>
      <c r="D601" s="10"/>
      <c r="E601" s="8"/>
      <c r="F601" s="5"/>
      <c r="G601" s="15"/>
      <c r="H601" s="7"/>
      <c r="I601" s="5" t="str">
        <f>IF(AND(G601="154",'154 - CPSX'!$L$7=TH!A601),"154",IF(AND(G601="632",'632 - CPSX'!$K$7=TH!A601),"632",IF(AND(G601="641",'641 - CPSX'!$K$7=TH!A601),"641",IF(AND(G601="642",'642 - CPSX'!$M$7=TH!A601),"642",IF(AND(G601="242",'242 - CPSX'!$L$7=TH!A601),"242","")))))</f>
        <v/>
      </c>
    </row>
    <row r="602" spans="1:9">
      <c r="A602" s="6" t="str">
        <f>IF(B602&lt;&gt;"",IF(OR(AND(G602="154",'154 - CPSX'!$L$7="..."),AND(G602="632",'632 - CPSX'!$K$7="..."),AND(G602="641",'641 - CPSX'!$K$7="..."),AND(G602="642",'642 - CPSX'!$M$7="..."),AND(G602="242",'242 - CPSX'!$L$7="...")),"...",MONTH(B602)),"")</f>
        <v/>
      </c>
      <c r="B602" s="10"/>
      <c r="C602" s="11"/>
      <c r="D602" s="10"/>
      <c r="E602" s="8"/>
      <c r="F602" s="5"/>
      <c r="G602" s="15"/>
      <c r="H602" s="7"/>
      <c r="I602" s="5" t="str">
        <f>IF(AND(G602="154",'154 - CPSX'!$L$7=TH!A602),"154",IF(AND(G602="632",'632 - CPSX'!$K$7=TH!A602),"632",IF(AND(G602="641",'641 - CPSX'!$K$7=TH!A602),"641",IF(AND(G602="642",'642 - CPSX'!$M$7=TH!A602),"642",IF(AND(G602="242",'242 - CPSX'!$L$7=TH!A602),"242","")))))</f>
        <v/>
      </c>
    </row>
    <row r="603" spans="1:9">
      <c r="A603" s="6" t="str">
        <f>IF(B603&lt;&gt;"",IF(OR(AND(G603="154",'154 - CPSX'!$L$7="..."),AND(G603="632",'632 - CPSX'!$K$7="..."),AND(G603="641",'641 - CPSX'!$K$7="..."),AND(G603="642",'642 - CPSX'!$M$7="..."),AND(G603="242",'242 - CPSX'!$L$7="...")),"...",MONTH(B603)),"")</f>
        <v/>
      </c>
      <c r="B603" s="10"/>
      <c r="C603" s="11"/>
      <c r="D603" s="10"/>
      <c r="E603" s="8"/>
      <c r="F603" s="5"/>
      <c r="G603" s="15"/>
      <c r="H603" s="7"/>
      <c r="I603" s="5" t="str">
        <f>IF(AND(G603="154",'154 - CPSX'!$L$7=TH!A603),"154",IF(AND(G603="632",'632 - CPSX'!$K$7=TH!A603),"632",IF(AND(G603="641",'641 - CPSX'!$K$7=TH!A603),"641",IF(AND(G603="642",'642 - CPSX'!$M$7=TH!A603),"642",IF(AND(G603="242",'242 - CPSX'!$L$7=TH!A603),"242","")))))</f>
        <v/>
      </c>
    </row>
    <row r="604" spans="1:9">
      <c r="A604" s="6" t="str">
        <f>IF(B604&lt;&gt;"",IF(OR(AND(G604="154",'154 - CPSX'!$L$7="..."),AND(G604="632",'632 - CPSX'!$K$7="..."),AND(G604="641",'641 - CPSX'!$K$7="..."),AND(G604="642",'642 - CPSX'!$M$7="..."),AND(G604="242",'242 - CPSX'!$L$7="...")),"...",MONTH(B604)),"")</f>
        <v/>
      </c>
      <c r="B604" s="10"/>
      <c r="C604" s="11"/>
      <c r="D604" s="10"/>
      <c r="E604" s="8"/>
      <c r="F604" s="5"/>
      <c r="G604" s="15"/>
      <c r="H604" s="7"/>
      <c r="I604" s="5" t="str">
        <f>IF(AND(G604="154",'154 - CPSX'!$L$7=TH!A604),"154",IF(AND(G604="632",'632 - CPSX'!$K$7=TH!A604),"632",IF(AND(G604="641",'641 - CPSX'!$K$7=TH!A604),"641",IF(AND(G604="642",'642 - CPSX'!$M$7=TH!A604),"642",IF(AND(G604="242",'242 - CPSX'!$L$7=TH!A604),"242","")))))</f>
        <v/>
      </c>
    </row>
    <row r="605" spans="1:9">
      <c r="A605" s="6" t="str">
        <f>IF(B605&lt;&gt;"",IF(OR(AND(G605="154",'154 - CPSX'!$L$7="..."),AND(G605="632",'632 - CPSX'!$K$7="..."),AND(G605="641",'641 - CPSX'!$K$7="..."),AND(G605="642",'642 - CPSX'!$M$7="..."),AND(G605="242",'242 - CPSX'!$L$7="...")),"...",MONTH(B605)),"")</f>
        <v/>
      </c>
      <c r="B605" s="10"/>
      <c r="C605" s="11"/>
      <c r="D605" s="10"/>
      <c r="E605" s="8"/>
      <c r="F605" s="5"/>
      <c r="G605" s="15"/>
      <c r="H605" s="7"/>
      <c r="I605" s="5" t="str">
        <f>IF(AND(G605="154",'154 - CPSX'!$L$7=TH!A605),"154",IF(AND(G605="632",'632 - CPSX'!$K$7=TH!A605),"632",IF(AND(G605="641",'641 - CPSX'!$K$7=TH!A605),"641",IF(AND(G605="642",'642 - CPSX'!$M$7=TH!A605),"642",IF(AND(G605="242",'242 - CPSX'!$L$7=TH!A605),"242","")))))</f>
        <v/>
      </c>
    </row>
    <row r="606" spans="1:9">
      <c r="A606" s="6" t="str">
        <f>IF(B606&lt;&gt;"",IF(OR(AND(G606="154",'154 - CPSX'!$L$7="..."),AND(G606="632",'632 - CPSX'!$K$7="..."),AND(G606="641",'641 - CPSX'!$K$7="..."),AND(G606="642",'642 - CPSX'!$M$7="..."),AND(G606="242",'242 - CPSX'!$L$7="...")),"...",MONTH(B606)),"")</f>
        <v/>
      </c>
      <c r="B606" s="10"/>
      <c r="C606" s="11"/>
      <c r="D606" s="10"/>
      <c r="E606" s="8"/>
      <c r="F606" s="5"/>
      <c r="G606" s="15"/>
      <c r="H606" s="7"/>
      <c r="I606" s="5" t="str">
        <f>IF(AND(G606="154",'154 - CPSX'!$L$7=TH!A606),"154",IF(AND(G606="632",'632 - CPSX'!$K$7=TH!A606),"632",IF(AND(G606="641",'641 - CPSX'!$K$7=TH!A606),"641",IF(AND(G606="642",'642 - CPSX'!$M$7=TH!A606),"642",IF(AND(G606="242",'242 - CPSX'!$L$7=TH!A606),"242","")))))</f>
        <v/>
      </c>
    </row>
    <row r="607" spans="1:9">
      <c r="A607" s="6" t="str">
        <f>IF(B607&lt;&gt;"",IF(OR(AND(G607="154",'154 - CPSX'!$L$7="..."),AND(G607="632",'632 - CPSX'!$K$7="..."),AND(G607="641",'641 - CPSX'!$K$7="..."),AND(G607="642",'642 - CPSX'!$M$7="..."),AND(G607="242",'242 - CPSX'!$L$7="...")),"...",MONTH(B607)),"")</f>
        <v/>
      </c>
      <c r="B607" s="10"/>
      <c r="C607" s="11"/>
      <c r="D607" s="10"/>
      <c r="E607" s="8"/>
      <c r="F607" s="5"/>
      <c r="G607" s="15"/>
      <c r="H607" s="7"/>
      <c r="I607" s="5" t="str">
        <f>IF(AND(G607="154",'154 - CPSX'!$L$7=TH!A607),"154",IF(AND(G607="632",'632 - CPSX'!$K$7=TH!A607),"632",IF(AND(G607="641",'641 - CPSX'!$K$7=TH!A607),"641",IF(AND(G607="642",'642 - CPSX'!$M$7=TH!A607),"642",IF(AND(G607="242",'242 - CPSX'!$L$7=TH!A607),"242","")))))</f>
        <v/>
      </c>
    </row>
    <row r="608" spans="1:9">
      <c r="A608" s="6" t="str">
        <f>IF(B608&lt;&gt;"",IF(OR(AND(G608="154",'154 - CPSX'!$L$7="..."),AND(G608="632",'632 - CPSX'!$K$7="..."),AND(G608="641",'641 - CPSX'!$K$7="..."),AND(G608="642",'642 - CPSX'!$M$7="..."),AND(G608="242",'242 - CPSX'!$L$7="...")),"...",MONTH(B608)),"")</f>
        <v/>
      </c>
      <c r="B608" s="10"/>
      <c r="C608" s="11"/>
      <c r="D608" s="10"/>
      <c r="E608" s="8"/>
      <c r="F608" s="5"/>
      <c r="G608" s="15"/>
      <c r="H608" s="7"/>
      <c r="I608" s="5" t="str">
        <f>IF(AND(G608="154",'154 - CPSX'!$L$7=TH!A608),"154",IF(AND(G608="632",'632 - CPSX'!$K$7=TH!A608),"632",IF(AND(G608="641",'641 - CPSX'!$K$7=TH!A608),"641",IF(AND(G608="642",'642 - CPSX'!$M$7=TH!A608),"642",IF(AND(G608="242",'242 - CPSX'!$L$7=TH!A608),"242","")))))</f>
        <v/>
      </c>
    </row>
    <row r="609" spans="1:9">
      <c r="A609" s="6" t="str">
        <f>IF(B609&lt;&gt;"",IF(OR(AND(G609="154",'154 - CPSX'!$L$7="..."),AND(G609="632",'632 - CPSX'!$K$7="..."),AND(G609="641",'641 - CPSX'!$K$7="..."),AND(G609="642",'642 - CPSX'!$M$7="..."),AND(G609="242",'242 - CPSX'!$L$7="...")),"...",MONTH(B609)),"")</f>
        <v/>
      </c>
      <c r="B609" s="10"/>
      <c r="C609" s="11"/>
      <c r="D609" s="10"/>
      <c r="E609" s="8"/>
      <c r="F609" s="5"/>
      <c r="G609" s="15"/>
      <c r="H609" s="7"/>
      <c r="I609" s="5" t="str">
        <f>IF(AND(G609="154",'154 - CPSX'!$L$7=TH!A609),"154",IF(AND(G609="632",'632 - CPSX'!$K$7=TH!A609),"632",IF(AND(G609="641",'641 - CPSX'!$K$7=TH!A609),"641",IF(AND(G609="642",'642 - CPSX'!$M$7=TH!A609),"642",IF(AND(G609="242",'242 - CPSX'!$L$7=TH!A609),"242","")))))</f>
        <v/>
      </c>
    </row>
    <row r="610" spans="1:9">
      <c r="A610" s="6" t="str">
        <f>IF(B610&lt;&gt;"",IF(OR(AND(G610="154",'154 - CPSX'!$L$7="..."),AND(G610="632",'632 - CPSX'!$K$7="..."),AND(G610="641",'641 - CPSX'!$K$7="..."),AND(G610="642",'642 - CPSX'!$M$7="..."),AND(G610="242",'242 - CPSX'!$L$7="...")),"...",MONTH(B610)),"")</f>
        <v/>
      </c>
      <c r="B610" s="10"/>
      <c r="C610" s="11"/>
      <c r="D610" s="10"/>
      <c r="E610" s="8"/>
      <c r="F610" s="5"/>
      <c r="G610" s="15"/>
      <c r="H610" s="7"/>
      <c r="I610" s="5" t="str">
        <f>IF(AND(G610="154",'154 - CPSX'!$L$7=TH!A610),"154",IF(AND(G610="632",'632 - CPSX'!$K$7=TH!A610),"632",IF(AND(G610="641",'641 - CPSX'!$K$7=TH!A610),"641",IF(AND(G610="642",'642 - CPSX'!$M$7=TH!A610),"642",IF(AND(G610="242",'242 - CPSX'!$L$7=TH!A610),"242","")))))</f>
        <v/>
      </c>
    </row>
    <row r="611" spans="1:9">
      <c r="A611" s="6" t="str">
        <f>IF(B611&lt;&gt;"",IF(OR(AND(G611="154",'154 - CPSX'!$L$7="..."),AND(G611="632",'632 - CPSX'!$K$7="..."),AND(G611="641",'641 - CPSX'!$K$7="..."),AND(G611="642",'642 - CPSX'!$M$7="..."),AND(G611="242",'242 - CPSX'!$L$7="...")),"...",MONTH(B611)),"")</f>
        <v/>
      </c>
      <c r="B611" s="10"/>
      <c r="C611" s="11"/>
      <c r="D611" s="10"/>
      <c r="E611" s="8"/>
      <c r="F611" s="5"/>
      <c r="G611" s="15"/>
      <c r="H611" s="7"/>
      <c r="I611" s="5" t="str">
        <f>IF(AND(G611="154",'154 - CPSX'!$L$7=TH!A611),"154",IF(AND(G611="632",'632 - CPSX'!$K$7=TH!A611),"632",IF(AND(G611="641",'641 - CPSX'!$K$7=TH!A611),"641",IF(AND(G611="642",'642 - CPSX'!$M$7=TH!A611),"642",IF(AND(G611="242",'242 - CPSX'!$L$7=TH!A611),"242","")))))</f>
        <v/>
      </c>
    </row>
    <row r="612" spans="1:9">
      <c r="A612" s="6" t="str">
        <f>IF(B612&lt;&gt;"",IF(OR(AND(G612="154",'154 - CPSX'!$L$7="..."),AND(G612="632",'632 - CPSX'!$K$7="..."),AND(G612="641",'641 - CPSX'!$K$7="..."),AND(G612="642",'642 - CPSX'!$M$7="..."),AND(G612="242",'242 - CPSX'!$L$7="...")),"...",MONTH(B612)),"")</f>
        <v/>
      </c>
      <c r="B612" s="10"/>
      <c r="C612" s="11"/>
      <c r="D612" s="10"/>
      <c r="E612" s="8"/>
      <c r="F612" s="5"/>
      <c r="G612" s="15"/>
      <c r="H612" s="7"/>
      <c r="I612" s="5" t="str">
        <f>IF(AND(G612="154",'154 - CPSX'!$L$7=TH!A612),"154",IF(AND(G612="632",'632 - CPSX'!$K$7=TH!A612),"632",IF(AND(G612="641",'641 - CPSX'!$K$7=TH!A612),"641",IF(AND(G612="642",'642 - CPSX'!$M$7=TH!A612),"642",IF(AND(G612="242",'242 - CPSX'!$L$7=TH!A612),"242","")))))</f>
        <v/>
      </c>
    </row>
    <row r="613" spans="1:9">
      <c r="A613" s="6" t="str">
        <f>IF(B613&lt;&gt;"",IF(OR(AND(G613="154",'154 - CPSX'!$L$7="..."),AND(G613="632",'632 - CPSX'!$K$7="..."),AND(G613="641",'641 - CPSX'!$K$7="..."),AND(G613="642",'642 - CPSX'!$M$7="..."),AND(G613="242",'242 - CPSX'!$L$7="...")),"...",MONTH(B613)),"")</f>
        <v/>
      </c>
      <c r="B613" s="10"/>
      <c r="C613" s="11"/>
      <c r="D613" s="10"/>
      <c r="E613" s="8"/>
      <c r="F613" s="5"/>
      <c r="G613" s="15"/>
      <c r="H613" s="7"/>
      <c r="I613" s="5" t="str">
        <f>IF(AND(G613="154",'154 - CPSX'!$L$7=TH!A613),"154",IF(AND(G613="632",'632 - CPSX'!$K$7=TH!A613),"632",IF(AND(G613="641",'641 - CPSX'!$K$7=TH!A613),"641",IF(AND(G613="642",'642 - CPSX'!$M$7=TH!A613),"642",IF(AND(G613="242",'242 - CPSX'!$L$7=TH!A613),"242","")))))</f>
        <v/>
      </c>
    </row>
    <row r="614" spans="1:9">
      <c r="A614" s="6" t="str">
        <f>IF(B614&lt;&gt;"",IF(OR(AND(G614="154",'154 - CPSX'!$L$7="..."),AND(G614="632",'632 - CPSX'!$K$7="..."),AND(G614="641",'641 - CPSX'!$K$7="..."),AND(G614="642",'642 - CPSX'!$M$7="..."),AND(G614="242",'242 - CPSX'!$L$7="...")),"...",MONTH(B614)),"")</f>
        <v/>
      </c>
      <c r="B614" s="10"/>
      <c r="C614" s="11"/>
      <c r="D614" s="10"/>
      <c r="E614" s="8"/>
      <c r="F614" s="5"/>
      <c r="G614" s="15"/>
      <c r="H614" s="7"/>
      <c r="I614" s="5" t="str">
        <f>IF(AND(G614="154",'154 - CPSX'!$L$7=TH!A614),"154",IF(AND(G614="632",'632 - CPSX'!$K$7=TH!A614),"632",IF(AND(G614="641",'641 - CPSX'!$K$7=TH!A614),"641",IF(AND(G614="642",'642 - CPSX'!$M$7=TH!A614),"642",IF(AND(G614="242",'242 - CPSX'!$L$7=TH!A614),"242","")))))</f>
        <v/>
      </c>
    </row>
    <row r="615" spans="1:9">
      <c r="A615" s="6" t="str">
        <f>IF(B615&lt;&gt;"",IF(OR(AND(G615="154",'154 - CPSX'!$L$7="..."),AND(G615="632",'632 - CPSX'!$K$7="..."),AND(G615="641",'641 - CPSX'!$K$7="..."),AND(G615="642",'642 - CPSX'!$M$7="..."),AND(G615="242",'242 - CPSX'!$L$7="...")),"...",MONTH(B615)),"")</f>
        <v/>
      </c>
      <c r="B615" s="10"/>
      <c r="C615" s="11"/>
      <c r="D615" s="10"/>
      <c r="E615" s="8"/>
      <c r="F615" s="5"/>
      <c r="G615" s="15"/>
      <c r="H615" s="7"/>
      <c r="I615" s="5" t="str">
        <f>IF(AND(G615="154",'154 - CPSX'!$L$7=TH!A615),"154",IF(AND(G615="632",'632 - CPSX'!$K$7=TH!A615),"632",IF(AND(G615="641",'641 - CPSX'!$K$7=TH!A615),"641",IF(AND(G615="642",'642 - CPSX'!$M$7=TH!A615),"642",IF(AND(G615="242",'242 - CPSX'!$L$7=TH!A615),"242","")))))</f>
        <v/>
      </c>
    </row>
    <row r="616" spans="1:9">
      <c r="A616" s="6" t="str">
        <f>IF(B616&lt;&gt;"",IF(OR(AND(G616="154",'154 - CPSX'!$L$7="..."),AND(G616="632",'632 - CPSX'!$K$7="..."),AND(G616="641",'641 - CPSX'!$K$7="..."),AND(G616="642",'642 - CPSX'!$M$7="..."),AND(G616="242",'242 - CPSX'!$L$7="...")),"...",MONTH(B616)),"")</f>
        <v/>
      </c>
      <c r="B616" s="10"/>
      <c r="C616" s="11"/>
      <c r="D616" s="10"/>
      <c r="E616" s="8"/>
      <c r="F616" s="5"/>
      <c r="G616" s="15"/>
      <c r="H616" s="7"/>
      <c r="I616" s="5" t="str">
        <f>IF(AND(G616="154",'154 - CPSX'!$L$7=TH!A616),"154",IF(AND(G616="632",'632 - CPSX'!$K$7=TH!A616),"632",IF(AND(G616="641",'641 - CPSX'!$K$7=TH!A616),"641",IF(AND(G616="642",'642 - CPSX'!$M$7=TH!A616),"642",IF(AND(G616="242",'242 - CPSX'!$L$7=TH!A616),"242","")))))</f>
        <v/>
      </c>
    </row>
    <row r="617" spans="1:9">
      <c r="A617" s="6" t="str">
        <f>IF(B617&lt;&gt;"",IF(OR(AND(G617="154",'154 - CPSX'!$L$7="..."),AND(G617="632",'632 - CPSX'!$K$7="..."),AND(G617="641",'641 - CPSX'!$K$7="..."),AND(G617="642",'642 - CPSX'!$M$7="..."),AND(G617="242",'242 - CPSX'!$L$7="...")),"...",MONTH(B617)),"")</f>
        <v/>
      </c>
      <c r="B617" s="10"/>
      <c r="C617" s="11"/>
      <c r="D617" s="10"/>
      <c r="E617" s="8"/>
      <c r="F617" s="5"/>
      <c r="G617" s="15"/>
      <c r="H617" s="7"/>
      <c r="I617" s="5" t="str">
        <f>IF(AND(G617="154",'154 - CPSX'!$L$7=TH!A617),"154",IF(AND(G617="632",'632 - CPSX'!$K$7=TH!A617),"632",IF(AND(G617="641",'641 - CPSX'!$K$7=TH!A617),"641",IF(AND(G617="642",'642 - CPSX'!$M$7=TH!A617),"642",IF(AND(G617="242",'242 - CPSX'!$L$7=TH!A617),"242","")))))</f>
        <v/>
      </c>
    </row>
    <row r="618" spans="1:9">
      <c r="A618" s="6" t="str">
        <f>IF(B618&lt;&gt;"",IF(OR(AND(G618="154",'154 - CPSX'!$L$7="..."),AND(G618="632",'632 - CPSX'!$K$7="..."),AND(G618="641",'641 - CPSX'!$K$7="..."),AND(G618="642",'642 - CPSX'!$M$7="..."),AND(G618="242",'242 - CPSX'!$L$7="...")),"...",MONTH(B618)),"")</f>
        <v/>
      </c>
      <c r="B618" s="10"/>
      <c r="C618" s="11"/>
      <c r="D618" s="10"/>
      <c r="E618" s="8"/>
      <c r="F618" s="5"/>
      <c r="G618" s="15"/>
      <c r="H618" s="7"/>
      <c r="I618" s="5" t="str">
        <f>IF(AND(G618="154",'154 - CPSX'!$L$7=TH!A618),"154",IF(AND(G618="632",'632 - CPSX'!$K$7=TH!A618),"632",IF(AND(G618="641",'641 - CPSX'!$K$7=TH!A618),"641",IF(AND(G618="642",'642 - CPSX'!$M$7=TH!A618),"642",IF(AND(G618="242",'242 - CPSX'!$L$7=TH!A618),"242","")))))</f>
        <v/>
      </c>
    </row>
    <row r="619" spans="1:9">
      <c r="A619" s="6" t="str">
        <f>IF(B619&lt;&gt;"",IF(OR(AND(G619="154",'154 - CPSX'!$L$7="..."),AND(G619="632",'632 - CPSX'!$K$7="..."),AND(G619="641",'641 - CPSX'!$K$7="..."),AND(G619="642",'642 - CPSX'!$M$7="..."),AND(G619="242",'242 - CPSX'!$L$7="...")),"...",MONTH(B619)),"")</f>
        <v/>
      </c>
      <c r="B619" s="10"/>
      <c r="C619" s="11"/>
      <c r="D619" s="10"/>
      <c r="E619" s="8"/>
      <c r="F619" s="5"/>
      <c r="G619" s="15"/>
      <c r="H619" s="7"/>
      <c r="I619" s="5" t="str">
        <f>IF(AND(G619="154",'154 - CPSX'!$L$7=TH!A619),"154",IF(AND(G619="632",'632 - CPSX'!$K$7=TH!A619),"632",IF(AND(G619="641",'641 - CPSX'!$K$7=TH!A619),"641",IF(AND(G619="642",'642 - CPSX'!$M$7=TH!A619),"642",IF(AND(G619="242",'242 - CPSX'!$L$7=TH!A619),"242","")))))</f>
        <v/>
      </c>
    </row>
    <row r="620" spans="1:9">
      <c r="A620" s="6" t="str">
        <f>IF(B620&lt;&gt;"",IF(OR(AND(G620="154",'154 - CPSX'!$L$7="..."),AND(G620="632",'632 - CPSX'!$K$7="..."),AND(G620="641",'641 - CPSX'!$K$7="..."),AND(G620="642",'642 - CPSX'!$M$7="..."),AND(G620="242",'242 - CPSX'!$L$7="...")),"...",MONTH(B620)),"")</f>
        <v/>
      </c>
      <c r="B620" s="10"/>
      <c r="C620" s="11"/>
      <c r="D620" s="10"/>
      <c r="E620" s="8"/>
      <c r="F620" s="5"/>
      <c r="G620" s="15"/>
      <c r="H620" s="7"/>
      <c r="I620" s="5" t="str">
        <f>IF(AND(G620="154",'154 - CPSX'!$L$7=TH!A620),"154",IF(AND(G620="632",'632 - CPSX'!$K$7=TH!A620),"632",IF(AND(G620="641",'641 - CPSX'!$K$7=TH!A620),"641",IF(AND(G620="642",'642 - CPSX'!$M$7=TH!A620),"642",IF(AND(G620="242",'242 - CPSX'!$L$7=TH!A620),"242","")))))</f>
        <v/>
      </c>
    </row>
    <row r="621" spans="1:9">
      <c r="A621" s="6" t="str">
        <f>IF(B621&lt;&gt;"",IF(OR(AND(G621="154",'154 - CPSX'!$L$7="..."),AND(G621="632",'632 - CPSX'!$K$7="..."),AND(G621="641",'641 - CPSX'!$K$7="..."),AND(G621="642",'642 - CPSX'!$M$7="..."),AND(G621="242",'242 - CPSX'!$L$7="...")),"...",MONTH(B621)),"")</f>
        <v/>
      </c>
      <c r="B621" s="10"/>
      <c r="C621" s="11"/>
      <c r="D621" s="10"/>
      <c r="E621" s="8"/>
      <c r="F621" s="5"/>
      <c r="G621" s="15"/>
      <c r="H621" s="7"/>
      <c r="I621" s="5" t="str">
        <f>IF(AND(G621="154",'154 - CPSX'!$L$7=TH!A621),"154",IF(AND(G621="632",'632 - CPSX'!$K$7=TH!A621),"632",IF(AND(G621="641",'641 - CPSX'!$K$7=TH!A621),"641",IF(AND(G621="642",'642 - CPSX'!$M$7=TH!A621),"642",IF(AND(G621="242",'242 - CPSX'!$L$7=TH!A621),"242","")))))</f>
        <v/>
      </c>
    </row>
    <row r="622" spans="1:9">
      <c r="A622" s="6" t="str">
        <f>IF(B622&lt;&gt;"",IF(OR(AND(G622="154",'154 - CPSX'!$L$7="..."),AND(G622="632",'632 - CPSX'!$K$7="..."),AND(G622="641",'641 - CPSX'!$K$7="..."),AND(G622="642",'642 - CPSX'!$M$7="..."),AND(G622="242",'242 - CPSX'!$L$7="...")),"...",MONTH(B622)),"")</f>
        <v/>
      </c>
      <c r="B622" s="10"/>
      <c r="C622" s="11"/>
      <c r="D622" s="10"/>
      <c r="E622" s="8"/>
      <c r="F622" s="5"/>
      <c r="G622" s="15"/>
      <c r="H622" s="7"/>
      <c r="I622" s="5" t="str">
        <f>IF(AND(G622="154",'154 - CPSX'!$L$7=TH!A622),"154",IF(AND(G622="632",'632 - CPSX'!$K$7=TH!A622),"632",IF(AND(G622="641",'641 - CPSX'!$K$7=TH!A622),"641",IF(AND(G622="642",'642 - CPSX'!$M$7=TH!A622),"642",IF(AND(G622="242",'242 - CPSX'!$L$7=TH!A622),"242","")))))</f>
        <v/>
      </c>
    </row>
    <row r="623" spans="1:9">
      <c r="A623" s="6" t="str">
        <f>IF(B623&lt;&gt;"",IF(OR(AND(G623="154",'154 - CPSX'!$L$7="..."),AND(G623="632",'632 - CPSX'!$K$7="..."),AND(G623="641",'641 - CPSX'!$K$7="..."),AND(G623="642",'642 - CPSX'!$M$7="..."),AND(G623="242",'242 - CPSX'!$L$7="...")),"...",MONTH(B623)),"")</f>
        <v/>
      </c>
      <c r="B623" s="10"/>
      <c r="C623" s="11"/>
      <c r="D623" s="10"/>
      <c r="E623" s="8"/>
      <c r="F623" s="5"/>
      <c r="G623" s="15"/>
      <c r="H623" s="7"/>
      <c r="I623" s="5" t="str">
        <f>IF(AND(G623="154",'154 - CPSX'!$L$7=TH!A623),"154",IF(AND(G623="632",'632 - CPSX'!$K$7=TH!A623),"632",IF(AND(G623="641",'641 - CPSX'!$K$7=TH!A623),"641",IF(AND(G623="642",'642 - CPSX'!$M$7=TH!A623),"642",IF(AND(G623="242",'242 - CPSX'!$L$7=TH!A623),"242","")))))</f>
        <v/>
      </c>
    </row>
    <row r="624" spans="1:9">
      <c r="A624" s="6" t="str">
        <f>IF(B624&lt;&gt;"",IF(OR(AND(G624="154",'154 - CPSX'!$L$7="..."),AND(G624="632",'632 - CPSX'!$K$7="..."),AND(G624="641",'641 - CPSX'!$K$7="..."),AND(G624="642",'642 - CPSX'!$M$7="..."),AND(G624="242",'242 - CPSX'!$L$7="...")),"...",MONTH(B624)),"")</f>
        <v/>
      </c>
      <c r="B624" s="10"/>
      <c r="C624" s="11"/>
      <c r="D624" s="10"/>
      <c r="E624" s="8"/>
      <c r="F624" s="5"/>
      <c r="G624" s="15"/>
      <c r="H624" s="7"/>
      <c r="I624" s="5" t="str">
        <f>IF(AND(G624="154",'154 - CPSX'!$L$7=TH!A624),"154",IF(AND(G624="632",'632 - CPSX'!$K$7=TH!A624),"632",IF(AND(G624="641",'641 - CPSX'!$K$7=TH!A624),"641",IF(AND(G624="642",'642 - CPSX'!$M$7=TH!A624),"642",IF(AND(G624="242",'242 - CPSX'!$L$7=TH!A624),"242","")))))</f>
        <v/>
      </c>
    </row>
    <row r="625" spans="1:9">
      <c r="A625" s="6" t="str">
        <f>IF(B625&lt;&gt;"",IF(OR(AND(G625="154",'154 - CPSX'!$L$7="..."),AND(G625="632",'632 - CPSX'!$K$7="..."),AND(G625="641",'641 - CPSX'!$K$7="..."),AND(G625="642",'642 - CPSX'!$M$7="..."),AND(G625="242",'242 - CPSX'!$L$7="...")),"...",MONTH(B625)),"")</f>
        <v/>
      </c>
      <c r="B625" s="10"/>
      <c r="C625" s="11"/>
      <c r="D625" s="10"/>
      <c r="E625" s="8"/>
      <c r="F625" s="5"/>
      <c r="G625" s="15"/>
      <c r="H625" s="7"/>
      <c r="I625" s="5" t="str">
        <f>IF(AND(G625="154",'154 - CPSX'!$L$7=TH!A625),"154",IF(AND(G625="632",'632 - CPSX'!$K$7=TH!A625),"632",IF(AND(G625="641",'641 - CPSX'!$K$7=TH!A625),"641",IF(AND(G625="642",'642 - CPSX'!$M$7=TH!A625),"642",IF(AND(G625="242",'242 - CPSX'!$L$7=TH!A625),"242","")))))</f>
        <v/>
      </c>
    </row>
    <row r="626" spans="1:9">
      <c r="A626" s="6" t="str">
        <f>IF(B626&lt;&gt;"",IF(OR(AND(G626="154",'154 - CPSX'!$L$7="..."),AND(G626="632",'632 - CPSX'!$K$7="..."),AND(G626="641",'641 - CPSX'!$K$7="..."),AND(G626="642",'642 - CPSX'!$M$7="..."),AND(G626="242",'242 - CPSX'!$L$7="...")),"...",MONTH(B626)),"")</f>
        <v/>
      </c>
      <c r="B626" s="10"/>
      <c r="C626" s="11"/>
      <c r="D626" s="10"/>
      <c r="E626" s="8"/>
      <c r="F626" s="5"/>
      <c r="G626" s="15"/>
      <c r="H626" s="7"/>
      <c r="I626" s="5" t="str">
        <f>IF(AND(G626="154",'154 - CPSX'!$L$7=TH!A626),"154",IF(AND(G626="632",'632 - CPSX'!$K$7=TH!A626),"632",IF(AND(G626="641",'641 - CPSX'!$K$7=TH!A626),"641",IF(AND(G626="642",'642 - CPSX'!$M$7=TH!A626),"642",IF(AND(G626="242",'242 - CPSX'!$L$7=TH!A626),"242","")))))</f>
        <v/>
      </c>
    </row>
    <row r="627" spans="1:9">
      <c r="A627" s="6" t="str">
        <f>IF(B627&lt;&gt;"",IF(OR(AND(G627="154",'154 - CPSX'!$L$7="..."),AND(G627="632",'632 - CPSX'!$K$7="..."),AND(G627="641",'641 - CPSX'!$K$7="..."),AND(G627="642",'642 - CPSX'!$M$7="..."),AND(G627="242",'242 - CPSX'!$L$7="...")),"...",MONTH(B627)),"")</f>
        <v/>
      </c>
      <c r="B627" s="10"/>
      <c r="C627" s="11"/>
      <c r="D627" s="10"/>
      <c r="E627" s="8"/>
      <c r="F627" s="5"/>
      <c r="G627" s="15"/>
      <c r="H627" s="7"/>
      <c r="I627" s="5" t="str">
        <f>IF(AND(G627="154",'154 - CPSX'!$L$7=TH!A627),"154",IF(AND(G627="632",'632 - CPSX'!$K$7=TH!A627),"632",IF(AND(G627="641",'641 - CPSX'!$K$7=TH!A627),"641",IF(AND(G627="642",'642 - CPSX'!$M$7=TH!A627),"642",IF(AND(G627="242",'242 - CPSX'!$L$7=TH!A627),"242","")))))</f>
        <v/>
      </c>
    </row>
    <row r="628" spans="1:9">
      <c r="A628" s="6" t="str">
        <f>IF(B628&lt;&gt;"",IF(OR(AND(G628="154",'154 - CPSX'!$L$7="..."),AND(G628="632",'632 - CPSX'!$K$7="..."),AND(G628="641",'641 - CPSX'!$K$7="..."),AND(G628="642",'642 - CPSX'!$M$7="..."),AND(G628="242",'242 - CPSX'!$L$7="...")),"...",MONTH(B628)),"")</f>
        <v/>
      </c>
      <c r="B628" s="10"/>
      <c r="C628" s="11"/>
      <c r="D628" s="10"/>
      <c r="E628" s="8"/>
      <c r="F628" s="5"/>
      <c r="G628" s="15"/>
      <c r="H628" s="7"/>
      <c r="I628" s="5" t="str">
        <f>IF(AND(G628="154",'154 - CPSX'!$L$7=TH!A628),"154",IF(AND(G628="632",'632 - CPSX'!$K$7=TH!A628),"632",IF(AND(G628="641",'641 - CPSX'!$K$7=TH!A628),"641",IF(AND(G628="642",'642 - CPSX'!$M$7=TH!A628),"642",IF(AND(G628="242",'242 - CPSX'!$L$7=TH!A628),"242","")))))</f>
        <v/>
      </c>
    </row>
    <row r="629" spans="1:9">
      <c r="A629" s="6" t="str">
        <f>IF(B629&lt;&gt;"",IF(OR(AND(G629="154",'154 - CPSX'!$L$7="..."),AND(G629="632",'632 - CPSX'!$K$7="..."),AND(G629="641",'641 - CPSX'!$K$7="..."),AND(G629="642",'642 - CPSX'!$M$7="..."),AND(G629="242",'242 - CPSX'!$L$7="...")),"...",MONTH(B629)),"")</f>
        <v/>
      </c>
      <c r="B629" s="10"/>
      <c r="C629" s="11"/>
      <c r="D629" s="10"/>
      <c r="E629" s="8"/>
      <c r="F629" s="5"/>
      <c r="G629" s="15"/>
      <c r="H629" s="7"/>
      <c r="I629" s="5" t="str">
        <f>IF(AND(G629="154",'154 - CPSX'!$L$7=TH!A629),"154",IF(AND(G629="632",'632 - CPSX'!$K$7=TH!A629),"632",IF(AND(G629="641",'641 - CPSX'!$K$7=TH!A629),"641",IF(AND(G629="642",'642 - CPSX'!$M$7=TH!A629),"642",IF(AND(G629="242",'242 - CPSX'!$L$7=TH!A629),"242","")))))</f>
        <v/>
      </c>
    </row>
    <row r="630" spans="1:9">
      <c r="A630" s="6" t="str">
        <f>IF(B630&lt;&gt;"",IF(OR(AND(G630="154",'154 - CPSX'!$L$7="..."),AND(G630="632",'632 - CPSX'!$K$7="..."),AND(G630="641",'641 - CPSX'!$K$7="..."),AND(G630="642",'642 - CPSX'!$M$7="..."),AND(G630="242",'242 - CPSX'!$L$7="...")),"...",MONTH(B630)),"")</f>
        <v/>
      </c>
      <c r="B630" s="10"/>
      <c r="C630" s="11"/>
      <c r="D630" s="10"/>
      <c r="E630" s="8"/>
      <c r="F630" s="5"/>
      <c r="G630" s="15"/>
      <c r="H630" s="7"/>
      <c r="I630" s="5" t="str">
        <f>IF(AND(G630="154",'154 - CPSX'!$L$7=TH!A630),"154",IF(AND(G630="632",'632 - CPSX'!$K$7=TH!A630),"632",IF(AND(G630="641",'641 - CPSX'!$K$7=TH!A630),"641",IF(AND(G630="642",'642 - CPSX'!$M$7=TH!A630),"642",IF(AND(G630="242",'242 - CPSX'!$L$7=TH!A630),"242","")))))</f>
        <v/>
      </c>
    </row>
    <row r="631" spans="1:9">
      <c r="A631" s="6" t="str">
        <f>IF(B631&lt;&gt;"",IF(OR(AND(G631="154",'154 - CPSX'!$L$7="..."),AND(G631="632",'632 - CPSX'!$K$7="..."),AND(G631="641",'641 - CPSX'!$K$7="..."),AND(G631="642",'642 - CPSX'!$M$7="..."),AND(G631="242",'242 - CPSX'!$L$7="...")),"...",MONTH(B631)),"")</f>
        <v/>
      </c>
      <c r="B631" s="10"/>
      <c r="C631" s="11"/>
      <c r="D631" s="10"/>
      <c r="E631" s="8"/>
      <c r="F631" s="5"/>
      <c r="G631" s="15"/>
      <c r="H631" s="7"/>
      <c r="I631" s="5" t="str">
        <f>IF(AND(G631="154",'154 - CPSX'!$L$7=TH!A631),"154",IF(AND(G631="632",'632 - CPSX'!$K$7=TH!A631),"632",IF(AND(G631="641",'641 - CPSX'!$K$7=TH!A631),"641",IF(AND(G631="642",'642 - CPSX'!$M$7=TH!A631),"642",IF(AND(G631="242",'242 - CPSX'!$L$7=TH!A631),"242","")))))</f>
        <v/>
      </c>
    </row>
    <row r="632" spans="1:9">
      <c r="A632" s="6" t="str">
        <f>IF(B632&lt;&gt;"",IF(OR(AND(G632="154",'154 - CPSX'!$L$7="..."),AND(G632="632",'632 - CPSX'!$K$7="..."),AND(G632="641",'641 - CPSX'!$K$7="..."),AND(G632="642",'642 - CPSX'!$M$7="..."),AND(G632="242",'242 - CPSX'!$L$7="...")),"...",MONTH(B632)),"")</f>
        <v/>
      </c>
      <c r="B632" s="10"/>
      <c r="C632" s="11"/>
      <c r="D632" s="10"/>
      <c r="E632" s="8"/>
      <c r="F632" s="5"/>
      <c r="G632" s="15"/>
      <c r="H632" s="7"/>
      <c r="I632" s="5" t="str">
        <f>IF(AND(G632="154",'154 - CPSX'!$L$7=TH!A632),"154",IF(AND(G632="632",'632 - CPSX'!$K$7=TH!A632),"632",IF(AND(G632="641",'641 - CPSX'!$K$7=TH!A632),"641",IF(AND(G632="642",'642 - CPSX'!$M$7=TH!A632),"642",IF(AND(G632="242",'242 - CPSX'!$L$7=TH!A632),"242","")))))</f>
        <v/>
      </c>
    </row>
    <row r="633" spans="1:9">
      <c r="A633" s="6" t="str">
        <f>IF(B633&lt;&gt;"",IF(OR(AND(G633="154",'154 - CPSX'!$L$7="..."),AND(G633="632",'632 - CPSX'!$K$7="..."),AND(G633="641",'641 - CPSX'!$K$7="..."),AND(G633="642",'642 - CPSX'!$M$7="..."),AND(G633="242",'242 - CPSX'!$L$7="...")),"...",MONTH(B633)),"")</f>
        <v/>
      </c>
      <c r="B633" s="10"/>
      <c r="C633" s="11"/>
      <c r="D633" s="10"/>
      <c r="E633" s="8"/>
      <c r="F633" s="5"/>
      <c r="G633" s="15"/>
      <c r="H633" s="7"/>
      <c r="I633" s="5" t="str">
        <f>IF(AND(G633="154",'154 - CPSX'!$L$7=TH!A633),"154",IF(AND(G633="632",'632 - CPSX'!$K$7=TH!A633),"632",IF(AND(G633="641",'641 - CPSX'!$K$7=TH!A633),"641",IF(AND(G633="642",'642 - CPSX'!$M$7=TH!A633),"642",IF(AND(G633="242",'242 - CPSX'!$L$7=TH!A633),"242","")))))</f>
        <v/>
      </c>
    </row>
    <row r="634" spans="1:9">
      <c r="A634" s="6" t="str">
        <f>IF(B634&lt;&gt;"",IF(OR(AND(G634="154",'154 - CPSX'!$L$7="..."),AND(G634="632",'632 - CPSX'!$K$7="..."),AND(G634="641",'641 - CPSX'!$K$7="..."),AND(G634="642",'642 - CPSX'!$M$7="..."),AND(G634="242",'242 - CPSX'!$L$7="...")),"...",MONTH(B634)),"")</f>
        <v/>
      </c>
      <c r="B634" s="10"/>
      <c r="C634" s="11"/>
      <c r="D634" s="10"/>
      <c r="E634" s="8"/>
      <c r="F634" s="5"/>
      <c r="G634" s="15"/>
      <c r="H634" s="7"/>
      <c r="I634" s="5" t="str">
        <f>IF(AND(G634="154",'154 - CPSX'!$L$7=TH!A634),"154",IF(AND(G634="632",'632 - CPSX'!$K$7=TH!A634),"632",IF(AND(G634="641",'641 - CPSX'!$K$7=TH!A634),"641",IF(AND(G634="642",'642 - CPSX'!$M$7=TH!A634),"642",IF(AND(G634="242",'242 - CPSX'!$L$7=TH!A634),"242","")))))</f>
        <v/>
      </c>
    </row>
    <row r="635" spans="1:9">
      <c r="A635" s="6" t="str">
        <f>IF(B635&lt;&gt;"",IF(OR(AND(G635="154",'154 - CPSX'!$L$7="..."),AND(G635="632",'632 - CPSX'!$K$7="..."),AND(G635="641",'641 - CPSX'!$K$7="..."),AND(G635="642",'642 - CPSX'!$M$7="..."),AND(G635="242",'242 - CPSX'!$L$7="...")),"...",MONTH(B635)),"")</f>
        <v/>
      </c>
      <c r="B635" s="10"/>
      <c r="C635" s="11"/>
      <c r="D635" s="10"/>
      <c r="E635" s="8"/>
      <c r="F635" s="5"/>
      <c r="G635" s="15"/>
      <c r="H635" s="7"/>
      <c r="I635" s="5" t="str">
        <f>IF(AND(G635="154",'154 - CPSX'!$L$7=TH!A635),"154",IF(AND(G635="632",'632 - CPSX'!$K$7=TH!A635),"632",IF(AND(G635="641",'641 - CPSX'!$K$7=TH!A635),"641",IF(AND(G635="642",'642 - CPSX'!$M$7=TH!A635),"642",IF(AND(G635="242",'242 - CPSX'!$L$7=TH!A635),"242","")))))</f>
        <v/>
      </c>
    </row>
    <row r="636" spans="1:9">
      <c r="A636" s="6" t="str">
        <f>IF(B636&lt;&gt;"",IF(OR(AND(G636="154",'154 - CPSX'!$L$7="..."),AND(G636="632",'632 - CPSX'!$K$7="..."),AND(G636="641",'641 - CPSX'!$K$7="..."),AND(G636="642",'642 - CPSX'!$M$7="..."),AND(G636="242",'242 - CPSX'!$L$7="...")),"...",MONTH(B636)),"")</f>
        <v/>
      </c>
      <c r="B636" s="10"/>
      <c r="C636" s="11"/>
      <c r="D636" s="10"/>
      <c r="E636" s="8"/>
      <c r="F636" s="5"/>
      <c r="G636" s="15"/>
      <c r="H636" s="7"/>
      <c r="I636" s="5" t="str">
        <f>IF(AND(G636="154",'154 - CPSX'!$L$7=TH!A636),"154",IF(AND(G636="632",'632 - CPSX'!$K$7=TH!A636),"632",IF(AND(G636="641",'641 - CPSX'!$K$7=TH!A636),"641",IF(AND(G636="642",'642 - CPSX'!$M$7=TH!A636),"642",IF(AND(G636="242",'242 - CPSX'!$L$7=TH!A636),"242","")))))</f>
        <v/>
      </c>
    </row>
    <row r="637" spans="1:9">
      <c r="A637" s="6" t="str">
        <f>IF(B637&lt;&gt;"",IF(OR(AND(G637="154",'154 - CPSX'!$L$7="..."),AND(G637="632",'632 - CPSX'!$K$7="..."),AND(G637="641",'641 - CPSX'!$K$7="..."),AND(G637="642",'642 - CPSX'!$M$7="..."),AND(G637="242",'242 - CPSX'!$L$7="...")),"...",MONTH(B637)),"")</f>
        <v/>
      </c>
      <c r="B637" s="10"/>
      <c r="C637" s="11"/>
      <c r="D637" s="10"/>
      <c r="E637" s="8"/>
      <c r="F637" s="5"/>
      <c r="G637" s="15"/>
      <c r="H637" s="7"/>
      <c r="I637" s="5" t="str">
        <f>IF(AND(G637="154",'154 - CPSX'!$L$7=TH!A637),"154",IF(AND(G637="632",'632 - CPSX'!$K$7=TH!A637),"632",IF(AND(G637="641",'641 - CPSX'!$K$7=TH!A637),"641",IF(AND(G637="642",'642 - CPSX'!$M$7=TH!A637),"642",IF(AND(G637="242",'242 - CPSX'!$L$7=TH!A637),"242","")))))</f>
        <v/>
      </c>
    </row>
    <row r="638" spans="1:9">
      <c r="A638" s="6" t="str">
        <f>IF(B638&lt;&gt;"",IF(OR(AND(G638="154",'154 - CPSX'!$L$7="..."),AND(G638="632",'632 - CPSX'!$K$7="..."),AND(G638="641",'641 - CPSX'!$K$7="..."),AND(G638="642",'642 - CPSX'!$M$7="..."),AND(G638="242",'242 - CPSX'!$L$7="...")),"...",MONTH(B638)),"")</f>
        <v/>
      </c>
      <c r="B638" s="10"/>
      <c r="C638" s="11"/>
      <c r="D638" s="10"/>
      <c r="E638" s="8"/>
      <c r="F638" s="5"/>
      <c r="G638" s="15"/>
      <c r="H638" s="7"/>
      <c r="I638" s="5" t="str">
        <f>IF(AND(G638="154",'154 - CPSX'!$L$7=TH!A638),"154",IF(AND(G638="632",'632 - CPSX'!$K$7=TH!A638),"632",IF(AND(G638="641",'641 - CPSX'!$K$7=TH!A638),"641",IF(AND(G638="642",'642 - CPSX'!$M$7=TH!A638),"642",IF(AND(G638="242",'242 - CPSX'!$L$7=TH!A638),"242","")))))</f>
        <v/>
      </c>
    </row>
    <row r="639" spans="1:9">
      <c r="A639" s="6" t="str">
        <f>IF(B639&lt;&gt;"",IF(OR(AND(G639="154",'154 - CPSX'!$L$7="..."),AND(G639="632",'632 - CPSX'!$K$7="..."),AND(G639="641",'641 - CPSX'!$K$7="..."),AND(G639="642",'642 - CPSX'!$M$7="..."),AND(G639="242",'242 - CPSX'!$L$7="...")),"...",MONTH(B639)),"")</f>
        <v/>
      </c>
      <c r="B639" s="10"/>
      <c r="C639" s="11"/>
      <c r="D639" s="10"/>
      <c r="E639" s="8"/>
      <c r="F639" s="5"/>
      <c r="G639" s="15"/>
      <c r="H639" s="7"/>
      <c r="I639" s="5" t="str">
        <f>IF(AND(G639="154",'154 - CPSX'!$L$7=TH!A639),"154",IF(AND(G639="632",'632 - CPSX'!$K$7=TH!A639),"632",IF(AND(G639="641",'641 - CPSX'!$K$7=TH!A639),"641",IF(AND(G639="642",'642 - CPSX'!$M$7=TH!A639),"642",IF(AND(G639="242",'242 - CPSX'!$L$7=TH!A639),"242","")))))</f>
        <v/>
      </c>
    </row>
    <row r="640" spans="1:9">
      <c r="A640" s="6" t="str">
        <f>IF(B640&lt;&gt;"",IF(OR(AND(G640="154",'154 - CPSX'!$L$7="..."),AND(G640="632",'632 - CPSX'!$K$7="..."),AND(G640="641",'641 - CPSX'!$K$7="..."),AND(G640="642",'642 - CPSX'!$M$7="..."),AND(G640="242",'242 - CPSX'!$L$7="...")),"...",MONTH(B640)),"")</f>
        <v/>
      </c>
      <c r="B640" s="10"/>
      <c r="C640" s="11"/>
      <c r="D640" s="10"/>
      <c r="E640" s="8"/>
      <c r="F640" s="5"/>
      <c r="G640" s="15"/>
      <c r="H640" s="7"/>
      <c r="I640" s="5" t="str">
        <f>IF(AND(G640="154",'154 - CPSX'!$L$7=TH!A640),"154",IF(AND(G640="632",'632 - CPSX'!$K$7=TH!A640),"632",IF(AND(G640="641",'641 - CPSX'!$K$7=TH!A640),"641",IF(AND(G640="642",'642 - CPSX'!$M$7=TH!A640),"642",IF(AND(G640="242",'242 - CPSX'!$L$7=TH!A640),"242","")))))</f>
        <v/>
      </c>
    </row>
    <row r="641" spans="1:9">
      <c r="A641" s="6" t="str">
        <f>IF(B641&lt;&gt;"",IF(OR(AND(G641="154",'154 - CPSX'!$L$7="..."),AND(G641="632",'632 - CPSX'!$K$7="..."),AND(G641="641",'641 - CPSX'!$K$7="..."),AND(G641="642",'642 - CPSX'!$M$7="..."),AND(G641="242",'242 - CPSX'!$L$7="...")),"...",MONTH(B641)),"")</f>
        <v/>
      </c>
      <c r="B641" s="10"/>
      <c r="C641" s="11"/>
      <c r="D641" s="10"/>
      <c r="E641" s="8"/>
      <c r="F641" s="5"/>
      <c r="G641" s="15"/>
      <c r="H641" s="7"/>
      <c r="I641" s="5" t="str">
        <f>IF(AND(G641="154",'154 - CPSX'!$L$7=TH!A641),"154",IF(AND(G641="632",'632 - CPSX'!$K$7=TH!A641),"632",IF(AND(G641="641",'641 - CPSX'!$K$7=TH!A641),"641",IF(AND(G641="642",'642 - CPSX'!$M$7=TH!A641),"642",IF(AND(G641="242",'242 - CPSX'!$L$7=TH!A641),"242","")))))</f>
        <v/>
      </c>
    </row>
    <row r="642" spans="1:9">
      <c r="A642" s="6" t="str">
        <f>IF(B642&lt;&gt;"",IF(OR(AND(G642="154",'154 - CPSX'!$L$7="..."),AND(G642="632",'632 - CPSX'!$K$7="..."),AND(G642="641",'641 - CPSX'!$K$7="..."),AND(G642="642",'642 - CPSX'!$M$7="..."),AND(G642="242",'242 - CPSX'!$L$7="...")),"...",MONTH(B642)),"")</f>
        <v/>
      </c>
      <c r="B642" s="10"/>
      <c r="C642" s="11"/>
      <c r="D642" s="10"/>
      <c r="E642" s="8"/>
      <c r="F642" s="5"/>
      <c r="G642" s="15"/>
      <c r="H642" s="7"/>
      <c r="I642" s="5" t="str">
        <f>IF(AND(G642="154",'154 - CPSX'!$L$7=TH!A642),"154",IF(AND(G642="632",'632 - CPSX'!$K$7=TH!A642),"632",IF(AND(G642="641",'641 - CPSX'!$K$7=TH!A642),"641",IF(AND(G642="642",'642 - CPSX'!$M$7=TH!A642),"642",IF(AND(G642="242",'242 - CPSX'!$L$7=TH!A642),"242","")))))</f>
        <v/>
      </c>
    </row>
    <row r="643" spans="1:9">
      <c r="A643" s="6" t="str">
        <f>IF(B643&lt;&gt;"",IF(OR(AND(G643="154",'154 - CPSX'!$L$7="..."),AND(G643="632",'632 - CPSX'!$K$7="..."),AND(G643="641",'641 - CPSX'!$K$7="..."),AND(G643="642",'642 - CPSX'!$M$7="..."),AND(G643="242",'242 - CPSX'!$L$7="...")),"...",MONTH(B643)),"")</f>
        <v/>
      </c>
      <c r="B643" s="10"/>
      <c r="C643" s="11"/>
      <c r="D643" s="10"/>
      <c r="E643" s="8"/>
      <c r="F643" s="5"/>
      <c r="G643" s="15"/>
      <c r="H643" s="7"/>
      <c r="I643" s="5" t="str">
        <f>IF(AND(G643="154",'154 - CPSX'!$L$7=TH!A643),"154",IF(AND(G643="632",'632 - CPSX'!$K$7=TH!A643),"632",IF(AND(G643="641",'641 - CPSX'!$K$7=TH!A643),"641",IF(AND(G643="642",'642 - CPSX'!$M$7=TH!A643),"642",IF(AND(G643="242",'242 - CPSX'!$L$7=TH!A643),"242","")))))</f>
        <v/>
      </c>
    </row>
    <row r="644" spans="1:9">
      <c r="A644" s="6" t="str">
        <f>IF(B644&lt;&gt;"",IF(OR(AND(G644="154",'154 - CPSX'!$L$7="..."),AND(G644="632",'632 - CPSX'!$K$7="..."),AND(G644="641",'641 - CPSX'!$K$7="..."),AND(G644="642",'642 - CPSX'!$M$7="..."),AND(G644="242",'242 - CPSX'!$L$7="...")),"...",MONTH(B644)),"")</f>
        <v/>
      </c>
      <c r="B644" s="10"/>
      <c r="C644" s="11"/>
      <c r="D644" s="10"/>
      <c r="E644" s="8"/>
      <c r="F644" s="5"/>
      <c r="G644" s="15"/>
      <c r="H644" s="7"/>
      <c r="I644" s="5" t="str">
        <f>IF(AND(G644="154",'154 - CPSX'!$L$7=TH!A644),"154",IF(AND(G644="632",'632 - CPSX'!$K$7=TH!A644),"632",IF(AND(G644="641",'641 - CPSX'!$K$7=TH!A644),"641",IF(AND(G644="642",'642 - CPSX'!$M$7=TH!A644),"642",IF(AND(G644="242",'242 - CPSX'!$L$7=TH!A644),"242","")))))</f>
        <v/>
      </c>
    </row>
    <row r="645" spans="1:9">
      <c r="A645" s="6" t="str">
        <f>IF(B645&lt;&gt;"",IF(OR(AND(G645="154",'154 - CPSX'!$L$7="..."),AND(G645="632",'632 - CPSX'!$K$7="..."),AND(G645="641",'641 - CPSX'!$K$7="..."),AND(G645="642",'642 - CPSX'!$M$7="..."),AND(G645="242",'242 - CPSX'!$L$7="...")),"...",MONTH(B645)),"")</f>
        <v/>
      </c>
      <c r="B645" s="10"/>
      <c r="C645" s="11"/>
      <c r="D645" s="10"/>
      <c r="E645" s="8"/>
      <c r="F645" s="5"/>
      <c r="G645" s="15"/>
      <c r="H645" s="7"/>
      <c r="I645" s="5" t="str">
        <f>IF(AND(G645="154",'154 - CPSX'!$L$7=TH!A645),"154",IF(AND(G645="632",'632 - CPSX'!$K$7=TH!A645),"632",IF(AND(G645="641",'641 - CPSX'!$K$7=TH!A645),"641",IF(AND(G645="642",'642 - CPSX'!$M$7=TH!A645),"642",IF(AND(G645="242",'242 - CPSX'!$L$7=TH!A645),"242","")))))</f>
        <v/>
      </c>
    </row>
    <row r="646" spans="1:9">
      <c r="A646" s="6" t="str">
        <f>IF(B646&lt;&gt;"",IF(OR(AND(G646="154",'154 - CPSX'!$L$7="..."),AND(G646="632",'632 - CPSX'!$K$7="..."),AND(G646="641",'641 - CPSX'!$K$7="..."),AND(G646="642",'642 - CPSX'!$M$7="..."),AND(G646="242",'242 - CPSX'!$L$7="...")),"...",MONTH(B646)),"")</f>
        <v/>
      </c>
      <c r="B646" s="10"/>
      <c r="C646" s="11"/>
      <c r="D646" s="10"/>
      <c r="E646" s="8"/>
      <c r="F646" s="5"/>
      <c r="G646" s="15"/>
      <c r="H646" s="7"/>
      <c r="I646" s="5" t="str">
        <f>IF(AND(G646="154",'154 - CPSX'!$L$7=TH!A646),"154",IF(AND(G646="632",'632 - CPSX'!$K$7=TH!A646),"632",IF(AND(G646="641",'641 - CPSX'!$K$7=TH!A646),"641",IF(AND(G646="642",'642 - CPSX'!$M$7=TH!A646),"642",IF(AND(G646="242",'242 - CPSX'!$L$7=TH!A646),"242","")))))</f>
        <v/>
      </c>
    </row>
    <row r="647" spans="1:9">
      <c r="A647" s="6" t="str">
        <f>IF(B647&lt;&gt;"",IF(OR(AND(G647="154",'154 - CPSX'!$L$7="..."),AND(G647="632",'632 - CPSX'!$K$7="..."),AND(G647="641",'641 - CPSX'!$K$7="..."),AND(G647="642",'642 - CPSX'!$M$7="..."),AND(G647="242",'242 - CPSX'!$L$7="...")),"...",MONTH(B647)),"")</f>
        <v/>
      </c>
      <c r="B647" s="10"/>
      <c r="C647" s="11"/>
      <c r="D647" s="10"/>
      <c r="E647" s="8"/>
      <c r="F647" s="5"/>
      <c r="G647" s="15"/>
      <c r="H647" s="7"/>
      <c r="I647" s="5" t="str">
        <f>IF(AND(G647="154",'154 - CPSX'!$L$7=TH!A647),"154",IF(AND(G647="632",'632 - CPSX'!$K$7=TH!A647),"632",IF(AND(G647="641",'641 - CPSX'!$K$7=TH!A647),"641",IF(AND(G647="642",'642 - CPSX'!$M$7=TH!A647),"642",IF(AND(G647="242",'242 - CPSX'!$L$7=TH!A647),"242","")))))</f>
        <v/>
      </c>
    </row>
    <row r="648" spans="1:9">
      <c r="A648" s="6" t="str">
        <f>IF(B648&lt;&gt;"",IF(OR(AND(G648="154",'154 - CPSX'!$L$7="..."),AND(G648="632",'632 - CPSX'!$K$7="..."),AND(G648="641",'641 - CPSX'!$K$7="..."),AND(G648="642",'642 - CPSX'!$M$7="..."),AND(G648="242",'242 - CPSX'!$L$7="...")),"...",MONTH(B648)),"")</f>
        <v/>
      </c>
      <c r="B648" s="10"/>
      <c r="C648" s="11"/>
      <c r="D648" s="10"/>
      <c r="E648" s="8"/>
      <c r="F648" s="5"/>
      <c r="G648" s="15"/>
      <c r="H648" s="7"/>
      <c r="I648" s="5" t="str">
        <f>IF(AND(G648="154",'154 - CPSX'!$L$7=TH!A648),"154",IF(AND(G648="632",'632 - CPSX'!$K$7=TH!A648),"632",IF(AND(G648="641",'641 - CPSX'!$K$7=TH!A648),"641",IF(AND(G648="642",'642 - CPSX'!$M$7=TH!A648),"642",IF(AND(G648="242",'242 - CPSX'!$L$7=TH!A648),"242","")))))</f>
        <v/>
      </c>
    </row>
    <row r="649" spans="1:9">
      <c r="A649" s="6" t="str">
        <f>IF(B649&lt;&gt;"",IF(OR(AND(G649="154",'154 - CPSX'!$L$7="..."),AND(G649="632",'632 - CPSX'!$K$7="..."),AND(G649="641",'641 - CPSX'!$K$7="..."),AND(G649="642",'642 - CPSX'!$M$7="..."),AND(G649="242",'242 - CPSX'!$L$7="...")),"...",MONTH(B649)),"")</f>
        <v/>
      </c>
      <c r="B649" s="10"/>
      <c r="C649" s="11"/>
      <c r="D649" s="10"/>
      <c r="E649" s="8"/>
      <c r="F649" s="5"/>
      <c r="G649" s="15"/>
      <c r="H649" s="7"/>
      <c r="I649" s="5" t="str">
        <f>IF(AND(G649="154",'154 - CPSX'!$L$7=TH!A649),"154",IF(AND(G649="632",'632 - CPSX'!$K$7=TH!A649),"632",IF(AND(G649="641",'641 - CPSX'!$K$7=TH!A649),"641",IF(AND(G649="642",'642 - CPSX'!$M$7=TH!A649),"642",IF(AND(G649="242",'242 - CPSX'!$L$7=TH!A649),"242","")))))</f>
        <v/>
      </c>
    </row>
    <row r="650" spans="1:9">
      <c r="A650" s="6" t="str">
        <f>IF(B650&lt;&gt;"",IF(OR(AND(G650="154",'154 - CPSX'!$L$7="..."),AND(G650="632",'632 - CPSX'!$K$7="..."),AND(G650="641",'641 - CPSX'!$K$7="..."),AND(G650="642",'642 - CPSX'!$M$7="..."),AND(G650="242",'242 - CPSX'!$L$7="...")),"...",MONTH(B650)),"")</f>
        <v/>
      </c>
      <c r="B650" s="10"/>
      <c r="C650" s="11"/>
      <c r="D650" s="10"/>
      <c r="E650" s="8"/>
      <c r="F650" s="5"/>
      <c r="G650" s="15"/>
      <c r="H650" s="7"/>
      <c r="I650" s="5" t="str">
        <f>IF(AND(G650="154",'154 - CPSX'!$L$7=TH!A650),"154",IF(AND(G650="632",'632 - CPSX'!$K$7=TH!A650),"632",IF(AND(G650="641",'641 - CPSX'!$K$7=TH!A650),"641",IF(AND(G650="642",'642 - CPSX'!$M$7=TH!A650),"642",IF(AND(G650="242",'242 - CPSX'!$L$7=TH!A650),"242","")))))</f>
        <v/>
      </c>
    </row>
    <row r="651" spans="1:9">
      <c r="A651" s="6" t="str">
        <f>IF(B651&lt;&gt;"",IF(OR(AND(G651="154",'154 - CPSX'!$L$7="..."),AND(G651="632",'632 - CPSX'!$K$7="..."),AND(G651="641",'641 - CPSX'!$K$7="..."),AND(G651="642",'642 - CPSX'!$M$7="..."),AND(G651="242",'242 - CPSX'!$L$7="...")),"...",MONTH(B651)),"")</f>
        <v/>
      </c>
      <c r="B651" s="10"/>
      <c r="C651" s="11"/>
      <c r="D651" s="10"/>
      <c r="E651" s="8"/>
      <c r="F651" s="5"/>
      <c r="G651" s="15"/>
      <c r="H651" s="7"/>
      <c r="I651" s="5" t="str">
        <f>IF(AND(G651="154",'154 - CPSX'!$L$7=TH!A651),"154",IF(AND(G651="632",'632 - CPSX'!$K$7=TH!A651),"632",IF(AND(G651="641",'641 - CPSX'!$K$7=TH!A651),"641",IF(AND(G651="642",'642 - CPSX'!$M$7=TH!A651),"642",IF(AND(G651="242",'242 - CPSX'!$L$7=TH!A651),"242","")))))</f>
        <v/>
      </c>
    </row>
    <row r="652" spans="1:9">
      <c r="A652" s="6" t="str">
        <f>IF(B652&lt;&gt;"",IF(OR(AND(G652="154",'154 - CPSX'!$L$7="..."),AND(G652="632",'632 - CPSX'!$K$7="..."),AND(G652="641",'641 - CPSX'!$K$7="..."),AND(G652="642",'642 - CPSX'!$M$7="..."),AND(G652="242",'242 - CPSX'!$L$7="...")),"...",MONTH(B652)),"")</f>
        <v/>
      </c>
      <c r="B652" s="10"/>
      <c r="C652" s="11"/>
      <c r="D652" s="10"/>
      <c r="E652" s="8"/>
      <c r="F652" s="5"/>
      <c r="G652" s="15"/>
      <c r="H652" s="7"/>
      <c r="I652" s="5" t="str">
        <f>IF(AND(G652="154",'154 - CPSX'!$L$7=TH!A652),"154",IF(AND(G652="632",'632 - CPSX'!$K$7=TH!A652),"632",IF(AND(G652="641",'641 - CPSX'!$K$7=TH!A652),"641",IF(AND(G652="642",'642 - CPSX'!$M$7=TH!A652),"642",IF(AND(G652="242",'242 - CPSX'!$L$7=TH!A652),"242","")))))</f>
        <v/>
      </c>
    </row>
    <row r="653" spans="1:9">
      <c r="A653" s="6" t="str">
        <f>IF(B653&lt;&gt;"",IF(OR(AND(G653="154",'154 - CPSX'!$L$7="..."),AND(G653="632",'632 - CPSX'!$K$7="..."),AND(G653="641",'641 - CPSX'!$K$7="..."),AND(G653="642",'642 - CPSX'!$M$7="..."),AND(G653="242",'242 - CPSX'!$L$7="...")),"...",MONTH(B653)),"")</f>
        <v/>
      </c>
      <c r="B653" s="10"/>
      <c r="C653" s="11"/>
      <c r="D653" s="10"/>
      <c r="E653" s="8"/>
      <c r="F653" s="5"/>
      <c r="G653" s="15"/>
      <c r="H653" s="7"/>
      <c r="I653" s="5" t="str">
        <f>IF(AND(G653="154",'154 - CPSX'!$L$7=TH!A653),"154",IF(AND(G653="632",'632 - CPSX'!$K$7=TH!A653),"632",IF(AND(G653="641",'641 - CPSX'!$K$7=TH!A653),"641",IF(AND(G653="642",'642 - CPSX'!$M$7=TH!A653),"642",IF(AND(G653="242",'242 - CPSX'!$L$7=TH!A653),"242","")))))</f>
        <v/>
      </c>
    </row>
    <row r="654" spans="1:9">
      <c r="A654" s="6" t="str">
        <f>IF(B654&lt;&gt;"",IF(OR(AND(G654="154",'154 - CPSX'!$L$7="..."),AND(G654="632",'632 - CPSX'!$K$7="..."),AND(G654="641",'641 - CPSX'!$K$7="..."),AND(G654="642",'642 - CPSX'!$M$7="..."),AND(G654="242",'242 - CPSX'!$L$7="...")),"...",MONTH(B654)),"")</f>
        <v/>
      </c>
      <c r="B654" s="10"/>
      <c r="C654" s="11"/>
      <c r="D654" s="10"/>
      <c r="E654" s="8"/>
      <c r="F654" s="5"/>
      <c r="G654" s="15"/>
      <c r="H654" s="7"/>
      <c r="I654" s="5" t="str">
        <f>IF(AND(G654="154",'154 - CPSX'!$L$7=TH!A654),"154",IF(AND(G654="632",'632 - CPSX'!$K$7=TH!A654),"632",IF(AND(G654="641",'641 - CPSX'!$K$7=TH!A654),"641",IF(AND(G654="642",'642 - CPSX'!$M$7=TH!A654),"642",IF(AND(G654="242",'242 - CPSX'!$L$7=TH!A654),"242","")))))</f>
        <v/>
      </c>
    </row>
    <row r="655" spans="1:9">
      <c r="A655" s="6" t="str">
        <f>IF(B655&lt;&gt;"",IF(OR(AND(G655="154",'154 - CPSX'!$L$7="..."),AND(G655="632",'632 - CPSX'!$K$7="..."),AND(G655="641",'641 - CPSX'!$K$7="..."),AND(G655="642",'642 - CPSX'!$M$7="..."),AND(G655="242",'242 - CPSX'!$L$7="...")),"...",MONTH(B655)),"")</f>
        <v/>
      </c>
      <c r="B655" s="10"/>
      <c r="C655" s="11"/>
      <c r="D655" s="10"/>
      <c r="E655" s="8"/>
      <c r="F655" s="5"/>
      <c r="G655" s="15"/>
      <c r="H655" s="7"/>
      <c r="I655" s="5" t="str">
        <f>IF(AND(G655="154",'154 - CPSX'!$L$7=TH!A655),"154",IF(AND(G655="632",'632 - CPSX'!$K$7=TH!A655),"632",IF(AND(G655="641",'641 - CPSX'!$K$7=TH!A655),"641",IF(AND(G655="642",'642 - CPSX'!$M$7=TH!A655),"642",IF(AND(G655="242",'242 - CPSX'!$L$7=TH!A655),"242","")))))</f>
        <v/>
      </c>
    </row>
    <row r="656" spans="1:9">
      <c r="A656" s="6" t="str">
        <f>IF(B656&lt;&gt;"",IF(OR(AND(G656="154",'154 - CPSX'!$L$7="..."),AND(G656="632",'632 - CPSX'!$K$7="..."),AND(G656="641",'641 - CPSX'!$K$7="..."),AND(G656="642",'642 - CPSX'!$M$7="..."),AND(G656="242",'242 - CPSX'!$L$7="...")),"...",MONTH(B656)),"")</f>
        <v/>
      </c>
      <c r="B656" s="10"/>
      <c r="C656" s="11"/>
      <c r="D656" s="10"/>
      <c r="E656" s="8"/>
      <c r="F656" s="5"/>
      <c r="G656" s="15"/>
      <c r="H656" s="7"/>
      <c r="I656" s="5" t="str">
        <f>IF(AND(G656="154",'154 - CPSX'!$L$7=TH!A656),"154",IF(AND(G656="632",'632 - CPSX'!$K$7=TH!A656),"632",IF(AND(G656="641",'641 - CPSX'!$K$7=TH!A656),"641",IF(AND(G656="642",'642 - CPSX'!$M$7=TH!A656),"642",IF(AND(G656="242",'242 - CPSX'!$L$7=TH!A656),"242","")))))</f>
        <v/>
      </c>
    </row>
    <row r="657" spans="1:9">
      <c r="A657" s="6" t="str">
        <f>IF(B657&lt;&gt;"",IF(OR(AND(G657="154",'154 - CPSX'!$L$7="..."),AND(G657="632",'632 - CPSX'!$K$7="..."),AND(G657="641",'641 - CPSX'!$K$7="..."),AND(G657="642",'642 - CPSX'!$M$7="..."),AND(G657="242",'242 - CPSX'!$L$7="...")),"...",MONTH(B657)),"")</f>
        <v/>
      </c>
      <c r="B657" s="10"/>
      <c r="C657" s="11"/>
      <c r="D657" s="10"/>
      <c r="E657" s="8"/>
      <c r="F657" s="5"/>
      <c r="G657" s="15"/>
      <c r="H657" s="7"/>
      <c r="I657" s="5" t="str">
        <f>IF(AND(G657="154",'154 - CPSX'!$L$7=TH!A657),"154",IF(AND(G657="632",'632 - CPSX'!$K$7=TH!A657),"632",IF(AND(G657="641",'641 - CPSX'!$K$7=TH!A657),"641",IF(AND(G657="642",'642 - CPSX'!$M$7=TH!A657),"642",IF(AND(G657="242",'242 - CPSX'!$L$7=TH!A657),"242","")))))</f>
        <v/>
      </c>
    </row>
    <row r="658" spans="1:9">
      <c r="A658" s="6" t="str">
        <f>IF(B658&lt;&gt;"",IF(OR(AND(G658="154",'154 - CPSX'!$L$7="..."),AND(G658="632",'632 - CPSX'!$K$7="..."),AND(G658="641",'641 - CPSX'!$K$7="..."),AND(G658="642",'642 - CPSX'!$M$7="..."),AND(G658="242",'242 - CPSX'!$L$7="...")),"...",MONTH(B658)),"")</f>
        <v/>
      </c>
      <c r="B658" s="10"/>
      <c r="C658" s="11"/>
      <c r="D658" s="10"/>
      <c r="E658" s="8"/>
      <c r="F658" s="5"/>
      <c r="G658" s="15"/>
      <c r="H658" s="7"/>
      <c r="I658" s="5" t="str">
        <f>IF(AND(G658="154",'154 - CPSX'!$L$7=TH!A658),"154",IF(AND(G658="632",'632 - CPSX'!$K$7=TH!A658),"632",IF(AND(G658="641",'641 - CPSX'!$K$7=TH!A658),"641",IF(AND(G658="642",'642 - CPSX'!$M$7=TH!A658),"642",IF(AND(G658="242",'242 - CPSX'!$L$7=TH!A658),"242","")))))</f>
        <v/>
      </c>
    </row>
    <row r="659" spans="1:9">
      <c r="A659" s="6" t="str">
        <f>IF(B659&lt;&gt;"",IF(OR(AND(G659="154",'154 - CPSX'!$L$7="..."),AND(G659="632",'632 - CPSX'!$K$7="..."),AND(G659="641",'641 - CPSX'!$K$7="..."),AND(G659="642",'642 - CPSX'!$M$7="..."),AND(G659="242",'242 - CPSX'!$L$7="...")),"...",MONTH(B659)),"")</f>
        <v/>
      </c>
      <c r="B659" s="10"/>
      <c r="C659" s="11"/>
      <c r="D659" s="10"/>
      <c r="E659" s="8"/>
      <c r="F659" s="5"/>
      <c r="G659" s="15"/>
      <c r="H659" s="7"/>
      <c r="I659" s="5" t="str">
        <f>IF(AND(G659="154",'154 - CPSX'!$L$7=TH!A659),"154",IF(AND(G659="632",'632 - CPSX'!$K$7=TH!A659),"632",IF(AND(G659="641",'641 - CPSX'!$K$7=TH!A659),"641",IF(AND(G659="642",'642 - CPSX'!$M$7=TH!A659),"642",IF(AND(G659="242",'242 - CPSX'!$L$7=TH!A659),"242","")))))</f>
        <v/>
      </c>
    </row>
    <row r="660" spans="1:9">
      <c r="A660" s="6" t="str">
        <f>IF(B660&lt;&gt;"",IF(OR(AND(G660="154",'154 - CPSX'!$L$7="..."),AND(G660="632",'632 - CPSX'!$K$7="..."),AND(G660="641",'641 - CPSX'!$K$7="..."),AND(G660="642",'642 - CPSX'!$M$7="..."),AND(G660="242",'242 - CPSX'!$L$7="...")),"...",MONTH(B660)),"")</f>
        <v/>
      </c>
      <c r="B660" s="10"/>
      <c r="C660" s="11"/>
      <c r="D660" s="10"/>
      <c r="E660" s="8"/>
      <c r="F660" s="5"/>
      <c r="G660" s="15"/>
      <c r="H660" s="7"/>
      <c r="I660" s="5" t="str">
        <f>IF(AND(G660="154",'154 - CPSX'!$L$7=TH!A660),"154",IF(AND(G660="632",'632 - CPSX'!$K$7=TH!A660),"632",IF(AND(G660="641",'641 - CPSX'!$K$7=TH!A660),"641",IF(AND(G660="642",'642 - CPSX'!$M$7=TH!A660),"642",IF(AND(G660="242",'242 - CPSX'!$L$7=TH!A660),"242","")))))</f>
        <v/>
      </c>
    </row>
    <row r="661" spans="1:9">
      <c r="A661" s="6" t="str">
        <f>IF(B661&lt;&gt;"",IF(OR(AND(G661="154",'154 - CPSX'!$L$7="..."),AND(G661="632",'632 - CPSX'!$K$7="..."),AND(G661="641",'641 - CPSX'!$K$7="..."),AND(G661="642",'642 - CPSX'!$M$7="..."),AND(G661="242",'242 - CPSX'!$L$7="...")),"...",MONTH(B661)),"")</f>
        <v/>
      </c>
      <c r="B661" s="10"/>
      <c r="C661" s="11"/>
      <c r="D661" s="10"/>
      <c r="E661" s="8"/>
      <c r="F661" s="5"/>
      <c r="G661" s="15"/>
      <c r="H661" s="7"/>
      <c r="I661" s="5" t="str">
        <f>IF(AND(G661="154",'154 - CPSX'!$L$7=TH!A661),"154",IF(AND(G661="632",'632 - CPSX'!$K$7=TH!A661),"632",IF(AND(G661="641",'641 - CPSX'!$K$7=TH!A661),"641",IF(AND(G661="642",'642 - CPSX'!$M$7=TH!A661),"642",IF(AND(G661="242",'242 - CPSX'!$L$7=TH!A661),"242","")))))</f>
        <v/>
      </c>
    </row>
    <row r="662" spans="1:9">
      <c r="A662" s="6" t="str">
        <f>IF(B662&lt;&gt;"",IF(OR(AND(G662="154",'154 - CPSX'!$L$7="..."),AND(G662="632",'632 - CPSX'!$K$7="..."),AND(G662="641",'641 - CPSX'!$K$7="..."),AND(G662="642",'642 - CPSX'!$M$7="..."),AND(G662="242",'242 - CPSX'!$L$7="...")),"...",MONTH(B662)),"")</f>
        <v/>
      </c>
      <c r="B662" s="10"/>
      <c r="C662" s="11"/>
      <c r="D662" s="10"/>
      <c r="E662" s="8"/>
      <c r="F662" s="5"/>
      <c r="G662" s="15"/>
      <c r="H662" s="7"/>
      <c r="I662" s="5" t="str">
        <f>IF(AND(G662="154",'154 - CPSX'!$L$7=TH!A662),"154",IF(AND(G662="632",'632 - CPSX'!$K$7=TH!A662),"632",IF(AND(G662="641",'641 - CPSX'!$K$7=TH!A662),"641",IF(AND(G662="642",'642 - CPSX'!$M$7=TH!A662),"642",IF(AND(G662="242",'242 - CPSX'!$L$7=TH!A662),"242","")))))</f>
        <v/>
      </c>
    </row>
    <row r="663" spans="1:9">
      <c r="A663" s="6" t="str">
        <f>IF(B663&lt;&gt;"",IF(OR(AND(G663="154",'154 - CPSX'!$L$7="..."),AND(G663="632",'632 - CPSX'!$K$7="..."),AND(G663="641",'641 - CPSX'!$K$7="..."),AND(G663="642",'642 - CPSX'!$M$7="..."),AND(G663="242",'242 - CPSX'!$L$7="...")),"...",MONTH(B663)),"")</f>
        <v/>
      </c>
      <c r="B663" s="10"/>
      <c r="C663" s="11"/>
      <c r="D663" s="10"/>
      <c r="E663" s="8"/>
      <c r="F663" s="5"/>
      <c r="G663" s="15"/>
      <c r="H663" s="7"/>
      <c r="I663" s="5" t="str">
        <f>IF(AND(G663="154",'154 - CPSX'!$L$7=TH!A663),"154",IF(AND(G663="632",'632 - CPSX'!$K$7=TH!A663),"632",IF(AND(G663="641",'641 - CPSX'!$K$7=TH!A663),"641",IF(AND(G663="642",'642 - CPSX'!$M$7=TH!A663),"642",IF(AND(G663="242",'242 - CPSX'!$L$7=TH!A663),"242","")))))</f>
        <v/>
      </c>
    </row>
    <row r="664" spans="1:9">
      <c r="A664" s="6" t="str">
        <f>IF(B664&lt;&gt;"",IF(OR(AND(G664="154",'154 - CPSX'!$L$7="..."),AND(G664="632",'632 - CPSX'!$K$7="..."),AND(G664="641",'641 - CPSX'!$K$7="..."),AND(G664="642",'642 - CPSX'!$M$7="..."),AND(G664="242",'242 - CPSX'!$L$7="...")),"...",MONTH(B664)),"")</f>
        <v/>
      </c>
      <c r="B664" s="10"/>
      <c r="C664" s="11"/>
      <c r="D664" s="10"/>
      <c r="E664" s="8"/>
      <c r="F664" s="5"/>
      <c r="G664" s="15"/>
      <c r="H664" s="7"/>
      <c r="I664" s="5" t="str">
        <f>IF(AND(G664="154",'154 - CPSX'!$L$7=TH!A664),"154",IF(AND(G664="632",'632 - CPSX'!$K$7=TH!A664),"632",IF(AND(G664="641",'641 - CPSX'!$K$7=TH!A664),"641",IF(AND(G664="642",'642 - CPSX'!$M$7=TH!A664),"642",IF(AND(G664="242",'242 - CPSX'!$L$7=TH!A664),"242","")))))</f>
        <v/>
      </c>
    </row>
    <row r="665" spans="1:9">
      <c r="A665" s="6" t="str">
        <f>IF(B665&lt;&gt;"",IF(OR(AND(G665="154",'154 - CPSX'!$L$7="..."),AND(G665="632",'632 - CPSX'!$K$7="..."),AND(G665="641",'641 - CPSX'!$K$7="..."),AND(G665="642",'642 - CPSX'!$M$7="..."),AND(G665="242",'242 - CPSX'!$L$7="...")),"...",MONTH(B665)),"")</f>
        <v/>
      </c>
      <c r="B665" s="10"/>
      <c r="C665" s="11"/>
      <c r="D665" s="10"/>
      <c r="E665" s="8"/>
      <c r="F665" s="5"/>
      <c r="G665" s="15"/>
      <c r="H665" s="7"/>
      <c r="I665" s="5" t="str">
        <f>IF(AND(G665="154",'154 - CPSX'!$L$7=TH!A665),"154",IF(AND(G665="632",'632 - CPSX'!$K$7=TH!A665),"632",IF(AND(G665="641",'641 - CPSX'!$K$7=TH!A665),"641",IF(AND(G665="642",'642 - CPSX'!$M$7=TH!A665),"642",IF(AND(G665="242",'242 - CPSX'!$L$7=TH!A665),"242","")))))</f>
        <v/>
      </c>
    </row>
    <row r="666" spans="1:9">
      <c r="A666" s="6" t="str">
        <f>IF(B666&lt;&gt;"",IF(OR(AND(G666="154",'154 - CPSX'!$L$7="..."),AND(G666="632",'632 - CPSX'!$K$7="..."),AND(G666="641",'641 - CPSX'!$K$7="..."),AND(G666="642",'642 - CPSX'!$M$7="..."),AND(G666="242",'242 - CPSX'!$L$7="...")),"...",MONTH(B666)),"")</f>
        <v/>
      </c>
      <c r="B666" s="10"/>
      <c r="C666" s="11"/>
      <c r="D666" s="10"/>
      <c r="E666" s="8"/>
      <c r="F666" s="5"/>
      <c r="G666" s="15"/>
      <c r="H666" s="7"/>
      <c r="I666" s="5" t="str">
        <f>IF(AND(G666="154",'154 - CPSX'!$L$7=TH!A666),"154",IF(AND(G666="632",'632 - CPSX'!$K$7=TH!A666),"632",IF(AND(G666="641",'641 - CPSX'!$K$7=TH!A666),"641",IF(AND(G666="642",'642 - CPSX'!$M$7=TH!A666),"642",IF(AND(G666="242",'242 - CPSX'!$L$7=TH!A666),"242","")))))</f>
        <v/>
      </c>
    </row>
    <row r="667" spans="1:9">
      <c r="A667" s="6" t="str">
        <f>IF(B667&lt;&gt;"",IF(OR(AND(G667="154",'154 - CPSX'!$L$7="..."),AND(G667="632",'632 - CPSX'!$K$7="..."),AND(G667="641",'641 - CPSX'!$K$7="..."),AND(G667="642",'642 - CPSX'!$M$7="..."),AND(G667="242",'242 - CPSX'!$L$7="...")),"...",MONTH(B667)),"")</f>
        <v/>
      </c>
      <c r="B667" s="10"/>
      <c r="C667" s="11"/>
      <c r="D667" s="10"/>
      <c r="E667" s="8"/>
      <c r="F667" s="5"/>
      <c r="G667" s="15"/>
      <c r="H667" s="7"/>
      <c r="I667" s="5" t="str">
        <f>IF(AND(G667="154",'154 - CPSX'!$L$7=TH!A667),"154",IF(AND(G667="632",'632 - CPSX'!$K$7=TH!A667),"632",IF(AND(G667="641",'641 - CPSX'!$K$7=TH!A667),"641",IF(AND(G667="642",'642 - CPSX'!$M$7=TH!A667),"642",IF(AND(G667="242",'242 - CPSX'!$L$7=TH!A667),"242","")))))</f>
        <v/>
      </c>
    </row>
    <row r="668" spans="1:9">
      <c r="A668" s="6" t="str">
        <f>IF(B668&lt;&gt;"",IF(OR(AND(G668="154",'154 - CPSX'!$L$7="..."),AND(G668="632",'632 - CPSX'!$K$7="..."),AND(G668="641",'641 - CPSX'!$K$7="..."),AND(G668="642",'642 - CPSX'!$M$7="..."),AND(G668="242",'242 - CPSX'!$L$7="...")),"...",MONTH(B668)),"")</f>
        <v/>
      </c>
      <c r="B668" s="10"/>
      <c r="C668" s="11"/>
      <c r="D668" s="10"/>
      <c r="E668" s="8"/>
      <c r="F668" s="5"/>
      <c r="G668" s="15"/>
      <c r="H668" s="7"/>
      <c r="I668" s="5" t="str">
        <f>IF(AND(G668="154",'154 - CPSX'!$L$7=TH!A668),"154",IF(AND(G668="632",'632 - CPSX'!$K$7=TH!A668),"632",IF(AND(G668="641",'641 - CPSX'!$K$7=TH!A668),"641",IF(AND(G668="642",'642 - CPSX'!$M$7=TH!A668),"642",IF(AND(G668="242",'242 - CPSX'!$L$7=TH!A668),"242","")))))</f>
        <v/>
      </c>
    </row>
    <row r="669" spans="1:9">
      <c r="A669" s="6" t="str">
        <f>IF(B669&lt;&gt;"",IF(OR(AND(G669="154",'154 - CPSX'!$L$7="..."),AND(G669="632",'632 - CPSX'!$K$7="..."),AND(G669="641",'641 - CPSX'!$K$7="..."),AND(G669="642",'642 - CPSX'!$M$7="..."),AND(G669="242",'242 - CPSX'!$L$7="...")),"...",MONTH(B669)),"")</f>
        <v/>
      </c>
      <c r="B669" s="10"/>
      <c r="C669" s="11"/>
      <c r="D669" s="10"/>
      <c r="E669" s="8"/>
      <c r="F669" s="5"/>
      <c r="G669" s="15"/>
      <c r="H669" s="7"/>
      <c r="I669" s="5" t="str">
        <f>IF(AND(G669="154",'154 - CPSX'!$L$7=TH!A669),"154",IF(AND(G669="632",'632 - CPSX'!$K$7=TH!A669),"632",IF(AND(G669="641",'641 - CPSX'!$K$7=TH!A669),"641",IF(AND(G669="642",'642 - CPSX'!$M$7=TH!A669),"642",IF(AND(G669="242",'242 - CPSX'!$L$7=TH!A669),"242","")))))</f>
        <v/>
      </c>
    </row>
    <row r="670" spans="1:9">
      <c r="A670" s="6" t="str">
        <f>IF(B670&lt;&gt;"",IF(OR(AND(G670="154",'154 - CPSX'!$L$7="..."),AND(G670="632",'632 - CPSX'!$K$7="..."),AND(G670="641",'641 - CPSX'!$K$7="..."),AND(G670="642",'642 - CPSX'!$M$7="..."),AND(G670="242",'242 - CPSX'!$L$7="...")),"...",MONTH(B670)),"")</f>
        <v/>
      </c>
      <c r="B670" s="10"/>
      <c r="C670" s="11"/>
      <c r="D670" s="10"/>
      <c r="E670" s="8"/>
      <c r="F670" s="5"/>
      <c r="G670" s="15"/>
      <c r="H670" s="7"/>
      <c r="I670" s="5" t="str">
        <f>IF(AND(G670="154",'154 - CPSX'!$L$7=TH!A670),"154",IF(AND(G670="632",'632 - CPSX'!$K$7=TH!A670),"632",IF(AND(G670="641",'641 - CPSX'!$K$7=TH!A670),"641",IF(AND(G670="642",'642 - CPSX'!$M$7=TH!A670),"642",IF(AND(G670="242",'242 - CPSX'!$L$7=TH!A670),"242","")))))</f>
        <v/>
      </c>
    </row>
    <row r="671" spans="1:9">
      <c r="A671" s="6" t="str">
        <f>IF(B671&lt;&gt;"",IF(OR(AND(G671="154",'154 - CPSX'!$L$7="..."),AND(G671="632",'632 - CPSX'!$K$7="..."),AND(G671="641",'641 - CPSX'!$K$7="..."),AND(G671="642",'642 - CPSX'!$M$7="..."),AND(G671="242",'242 - CPSX'!$L$7="...")),"...",MONTH(B671)),"")</f>
        <v/>
      </c>
      <c r="B671" s="10"/>
      <c r="C671" s="11"/>
      <c r="D671" s="10"/>
      <c r="E671" s="8"/>
      <c r="F671" s="5"/>
      <c r="G671" s="15"/>
      <c r="H671" s="7"/>
      <c r="I671" s="5" t="str">
        <f>IF(AND(G671="154",'154 - CPSX'!$L$7=TH!A671),"154",IF(AND(G671="632",'632 - CPSX'!$K$7=TH!A671),"632",IF(AND(G671="641",'641 - CPSX'!$K$7=TH!A671),"641",IF(AND(G671="642",'642 - CPSX'!$M$7=TH!A671),"642",IF(AND(G671="242",'242 - CPSX'!$L$7=TH!A671),"242","")))))</f>
        <v/>
      </c>
    </row>
    <row r="672" spans="1:9">
      <c r="A672" s="6" t="str">
        <f>IF(B672&lt;&gt;"",IF(OR(AND(G672="154",'154 - CPSX'!$L$7="..."),AND(G672="632",'632 - CPSX'!$K$7="..."),AND(G672="641",'641 - CPSX'!$K$7="..."),AND(G672="642",'642 - CPSX'!$M$7="..."),AND(G672="242",'242 - CPSX'!$L$7="...")),"...",MONTH(B672)),"")</f>
        <v/>
      </c>
      <c r="B672" s="10"/>
      <c r="C672" s="11"/>
      <c r="D672" s="10"/>
      <c r="E672" s="8"/>
      <c r="F672" s="5"/>
      <c r="G672" s="15"/>
      <c r="H672" s="7"/>
      <c r="I672" s="5" t="str">
        <f>IF(AND(G672="154",'154 - CPSX'!$L$7=TH!A672),"154",IF(AND(G672="632",'632 - CPSX'!$K$7=TH!A672),"632",IF(AND(G672="641",'641 - CPSX'!$K$7=TH!A672),"641",IF(AND(G672="642",'642 - CPSX'!$M$7=TH!A672),"642",IF(AND(G672="242",'242 - CPSX'!$L$7=TH!A672),"242","")))))</f>
        <v/>
      </c>
    </row>
    <row r="673" spans="1:9">
      <c r="A673" s="6" t="str">
        <f>IF(B673&lt;&gt;"",IF(OR(AND(G673="154",'154 - CPSX'!$L$7="..."),AND(G673="632",'632 - CPSX'!$K$7="..."),AND(G673="641",'641 - CPSX'!$K$7="..."),AND(G673="642",'642 - CPSX'!$M$7="..."),AND(G673="242",'242 - CPSX'!$L$7="...")),"...",MONTH(B673)),"")</f>
        <v/>
      </c>
      <c r="B673" s="10"/>
      <c r="C673" s="11"/>
      <c r="D673" s="10"/>
      <c r="E673" s="8"/>
      <c r="F673" s="5"/>
      <c r="G673" s="15"/>
      <c r="H673" s="7"/>
      <c r="I673" s="5" t="str">
        <f>IF(AND(G673="154",'154 - CPSX'!$L$7=TH!A673),"154",IF(AND(G673="632",'632 - CPSX'!$K$7=TH!A673),"632",IF(AND(G673="641",'641 - CPSX'!$K$7=TH!A673),"641",IF(AND(G673="642",'642 - CPSX'!$M$7=TH!A673),"642",IF(AND(G673="242",'242 - CPSX'!$L$7=TH!A673),"242","")))))</f>
        <v/>
      </c>
    </row>
    <row r="674" spans="1:9">
      <c r="A674" s="6" t="str">
        <f>IF(B674&lt;&gt;"",IF(OR(AND(G674="154",'154 - CPSX'!$L$7="..."),AND(G674="632",'632 - CPSX'!$K$7="..."),AND(G674="641",'641 - CPSX'!$K$7="..."),AND(G674="642",'642 - CPSX'!$M$7="..."),AND(G674="242",'242 - CPSX'!$L$7="...")),"...",MONTH(B674)),"")</f>
        <v/>
      </c>
      <c r="B674" s="10"/>
      <c r="C674" s="11"/>
      <c r="D674" s="10"/>
      <c r="E674" s="8"/>
      <c r="F674" s="5"/>
      <c r="G674" s="15"/>
      <c r="H674" s="7"/>
      <c r="I674" s="5" t="str">
        <f>IF(AND(G674="154",'154 - CPSX'!$L$7=TH!A674),"154",IF(AND(G674="632",'632 - CPSX'!$K$7=TH!A674),"632",IF(AND(G674="641",'641 - CPSX'!$K$7=TH!A674),"641",IF(AND(G674="642",'642 - CPSX'!$M$7=TH!A674),"642",IF(AND(G674="242",'242 - CPSX'!$L$7=TH!A674),"242","")))))</f>
        <v/>
      </c>
    </row>
    <row r="675" spans="1:9">
      <c r="A675" s="6" t="str">
        <f>IF(B675&lt;&gt;"",IF(OR(AND(G675="154",'154 - CPSX'!$L$7="..."),AND(G675="632",'632 - CPSX'!$K$7="..."),AND(G675="641",'641 - CPSX'!$K$7="..."),AND(G675="642",'642 - CPSX'!$M$7="..."),AND(G675="242",'242 - CPSX'!$L$7="...")),"...",MONTH(B675)),"")</f>
        <v/>
      </c>
      <c r="B675" s="10"/>
      <c r="C675" s="11"/>
      <c r="D675" s="10"/>
      <c r="E675" s="8"/>
      <c r="F675" s="5"/>
      <c r="G675" s="15"/>
      <c r="H675" s="7"/>
      <c r="I675" s="5" t="str">
        <f>IF(AND(G675="154",'154 - CPSX'!$L$7=TH!A675),"154",IF(AND(G675="632",'632 - CPSX'!$K$7=TH!A675),"632",IF(AND(G675="641",'641 - CPSX'!$K$7=TH!A675),"641",IF(AND(G675="642",'642 - CPSX'!$M$7=TH!A675),"642",IF(AND(G675="242",'242 - CPSX'!$L$7=TH!A675),"242","")))))</f>
        <v/>
      </c>
    </row>
    <row r="676" spans="1:9">
      <c r="A676" s="6" t="str">
        <f>IF(B676&lt;&gt;"",IF(OR(AND(G676="154",'154 - CPSX'!$L$7="..."),AND(G676="632",'632 - CPSX'!$K$7="..."),AND(G676="641",'641 - CPSX'!$K$7="..."),AND(G676="642",'642 - CPSX'!$M$7="..."),AND(G676="242",'242 - CPSX'!$L$7="...")),"...",MONTH(B676)),"")</f>
        <v/>
      </c>
      <c r="B676" s="10"/>
      <c r="C676" s="11"/>
      <c r="D676" s="10"/>
      <c r="E676" s="8"/>
      <c r="F676" s="5"/>
      <c r="G676" s="15"/>
      <c r="H676" s="7"/>
      <c r="I676" s="5" t="str">
        <f>IF(AND(G676="154",'154 - CPSX'!$L$7=TH!A676),"154",IF(AND(G676="632",'632 - CPSX'!$K$7=TH!A676),"632",IF(AND(G676="641",'641 - CPSX'!$K$7=TH!A676),"641",IF(AND(G676="642",'642 - CPSX'!$M$7=TH!A676),"642",IF(AND(G676="242",'242 - CPSX'!$L$7=TH!A676),"242","")))))</f>
        <v/>
      </c>
    </row>
    <row r="677" spans="1:9">
      <c r="A677" s="6" t="str">
        <f>IF(B677&lt;&gt;"",IF(OR(AND(G677="154",'154 - CPSX'!$L$7="..."),AND(G677="632",'632 - CPSX'!$K$7="..."),AND(G677="641",'641 - CPSX'!$K$7="..."),AND(G677="642",'642 - CPSX'!$M$7="..."),AND(G677="242",'242 - CPSX'!$L$7="...")),"...",MONTH(B677)),"")</f>
        <v/>
      </c>
      <c r="B677" s="10"/>
      <c r="C677" s="11"/>
      <c r="D677" s="10"/>
      <c r="E677" s="8"/>
      <c r="F677" s="5"/>
      <c r="G677" s="15"/>
      <c r="H677" s="7"/>
      <c r="I677" s="5" t="str">
        <f>IF(AND(G677="154",'154 - CPSX'!$L$7=TH!A677),"154",IF(AND(G677="632",'632 - CPSX'!$K$7=TH!A677),"632",IF(AND(G677="641",'641 - CPSX'!$K$7=TH!A677),"641",IF(AND(G677="642",'642 - CPSX'!$M$7=TH!A677),"642",IF(AND(G677="242",'242 - CPSX'!$L$7=TH!A677),"242","")))))</f>
        <v/>
      </c>
    </row>
    <row r="678" spans="1:9">
      <c r="A678" s="6" t="str">
        <f>IF(B678&lt;&gt;"",IF(OR(AND(G678="154",'154 - CPSX'!$L$7="..."),AND(G678="632",'632 - CPSX'!$K$7="..."),AND(G678="641",'641 - CPSX'!$K$7="..."),AND(G678="642",'642 - CPSX'!$M$7="..."),AND(G678="242",'242 - CPSX'!$L$7="...")),"...",MONTH(B678)),"")</f>
        <v/>
      </c>
      <c r="B678" s="10"/>
      <c r="C678" s="11"/>
      <c r="D678" s="10"/>
      <c r="E678" s="8"/>
      <c r="F678" s="5"/>
      <c r="G678" s="15"/>
      <c r="H678" s="7"/>
      <c r="I678" s="5" t="str">
        <f>IF(AND(G678="154",'154 - CPSX'!$L$7=TH!A678),"154",IF(AND(G678="632",'632 - CPSX'!$K$7=TH!A678),"632",IF(AND(G678="641",'641 - CPSX'!$K$7=TH!A678),"641",IF(AND(G678="642",'642 - CPSX'!$M$7=TH!A678),"642",IF(AND(G678="242",'242 - CPSX'!$L$7=TH!A678),"242","")))))</f>
        <v/>
      </c>
    </row>
    <row r="679" spans="1:9">
      <c r="A679" s="6" t="str">
        <f>IF(B679&lt;&gt;"",IF(OR(AND(G679="154",'154 - CPSX'!$L$7="..."),AND(G679="632",'632 - CPSX'!$K$7="..."),AND(G679="641",'641 - CPSX'!$K$7="..."),AND(G679="642",'642 - CPSX'!$M$7="..."),AND(G679="242",'242 - CPSX'!$L$7="...")),"...",MONTH(B679)),"")</f>
        <v/>
      </c>
      <c r="B679" s="10"/>
      <c r="C679" s="11"/>
      <c r="D679" s="10"/>
      <c r="E679" s="8"/>
      <c r="F679" s="5"/>
      <c r="G679" s="15"/>
      <c r="H679" s="7"/>
      <c r="I679" s="5" t="str">
        <f>IF(AND(G679="154",'154 - CPSX'!$L$7=TH!A679),"154",IF(AND(G679="632",'632 - CPSX'!$K$7=TH!A679),"632",IF(AND(G679="641",'641 - CPSX'!$K$7=TH!A679),"641",IF(AND(G679="642",'642 - CPSX'!$M$7=TH!A679),"642",IF(AND(G679="242",'242 - CPSX'!$L$7=TH!A679),"242","")))))</f>
        <v/>
      </c>
    </row>
    <row r="680" spans="1:9">
      <c r="A680" s="6" t="str">
        <f>IF(B680&lt;&gt;"",IF(OR(AND(G680="154",'154 - CPSX'!$L$7="..."),AND(G680="632",'632 - CPSX'!$K$7="..."),AND(G680="641",'641 - CPSX'!$K$7="..."),AND(G680="642",'642 - CPSX'!$M$7="..."),AND(G680="242",'242 - CPSX'!$L$7="...")),"...",MONTH(B680)),"")</f>
        <v/>
      </c>
      <c r="B680" s="10"/>
      <c r="C680" s="11"/>
      <c r="D680" s="10"/>
      <c r="E680" s="8"/>
      <c r="F680" s="5"/>
      <c r="G680" s="15"/>
      <c r="H680" s="7"/>
      <c r="I680" s="5" t="str">
        <f>IF(AND(G680="154",'154 - CPSX'!$L$7=TH!A680),"154",IF(AND(G680="632",'632 - CPSX'!$K$7=TH!A680),"632",IF(AND(G680="641",'641 - CPSX'!$K$7=TH!A680),"641",IF(AND(G680="642",'642 - CPSX'!$M$7=TH!A680),"642",IF(AND(G680="242",'242 - CPSX'!$L$7=TH!A680),"242","")))))</f>
        <v/>
      </c>
    </row>
    <row r="681" spans="1:9">
      <c r="A681" s="6" t="str">
        <f>IF(B681&lt;&gt;"",IF(OR(AND(G681="154",'154 - CPSX'!$L$7="..."),AND(G681="632",'632 - CPSX'!$K$7="..."),AND(G681="641",'641 - CPSX'!$K$7="..."),AND(G681="642",'642 - CPSX'!$M$7="..."),AND(G681="242",'242 - CPSX'!$L$7="...")),"...",MONTH(B681)),"")</f>
        <v/>
      </c>
      <c r="B681" s="10"/>
      <c r="C681" s="11"/>
      <c r="D681" s="10"/>
      <c r="E681" s="8"/>
      <c r="F681" s="5"/>
      <c r="G681" s="15"/>
      <c r="H681" s="7"/>
      <c r="I681" s="5" t="str">
        <f>IF(AND(G681="154",'154 - CPSX'!$L$7=TH!A681),"154",IF(AND(G681="632",'632 - CPSX'!$K$7=TH!A681),"632",IF(AND(G681="641",'641 - CPSX'!$K$7=TH!A681),"641",IF(AND(G681="642",'642 - CPSX'!$M$7=TH!A681),"642",IF(AND(G681="242",'242 - CPSX'!$L$7=TH!A681),"242","")))))</f>
        <v/>
      </c>
    </row>
    <row r="682" spans="1:9">
      <c r="A682" s="6" t="str">
        <f>IF(B682&lt;&gt;"",IF(OR(AND(G682="154",'154 - CPSX'!$L$7="..."),AND(G682="632",'632 - CPSX'!$K$7="..."),AND(G682="641",'641 - CPSX'!$K$7="..."),AND(G682="642",'642 - CPSX'!$M$7="..."),AND(G682="242",'242 - CPSX'!$L$7="...")),"...",MONTH(B682)),"")</f>
        <v/>
      </c>
      <c r="B682" s="10"/>
      <c r="C682" s="11"/>
      <c r="D682" s="10"/>
      <c r="E682" s="8"/>
      <c r="F682" s="5"/>
      <c r="G682" s="15"/>
      <c r="H682" s="7"/>
      <c r="I682" s="5" t="str">
        <f>IF(AND(G682="154",'154 - CPSX'!$L$7=TH!A682),"154",IF(AND(G682="632",'632 - CPSX'!$K$7=TH!A682),"632",IF(AND(G682="641",'641 - CPSX'!$K$7=TH!A682),"641",IF(AND(G682="642",'642 - CPSX'!$M$7=TH!A682),"642",IF(AND(G682="242",'242 - CPSX'!$L$7=TH!A682),"242","")))))</f>
        <v/>
      </c>
    </row>
    <row r="683" spans="1:9">
      <c r="A683" s="6" t="str">
        <f>IF(B683&lt;&gt;"",IF(OR(AND(G683="154",'154 - CPSX'!$L$7="..."),AND(G683="632",'632 - CPSX'!$K$7="..."),AND(G683="641",'641 - CPSX'!$K$7="..."),AND(G683="642",'642 - CPSX'!$M$7="..."),AND(G683="242",'242 - CPSX'!$L$7="...")),"...",MONTH(B683)),"")</f>
        <v/>
      </c>
      <c r="B683" s="10"/>
      <c r="C683" s="11"/>
      <c r="D683" s="10"/>
      <c r="E683" s="8"/>
      <c r="F683" s="5"/>
      <c r="G683" s="15"/>
      <c r="H683" s="7"/>
      <c r="I683" s="5" t="str">
        <f>IF(AND(G683="154",'154 - CPSX'!$L$7=TH!A683),"154",IF(AND(G683="632",'632 - CPSX'!$K$7=TH!A683),"632",IF(AND(G683="641",'641 - CPSX'!$K$7=TH!A683),"641",IF(AND(G683="642",'642 - CPSX'!$M$7=TH!A683),"642",IF(AND(G683="242",'242 - CPSX'!$L$7=TH!A683),"242","")))))</f>
        <v/>
      </c>
    </row>
    <row r="684" spans="1:9">
      <c r="A684" s="6" t="str">
        <f>IF(B684&lt;&gt;"",IF(OR(AND(G684="154",'154 - CPSX'!$L$7="..."),AND(G684="632",'632 - CPSX'!$K$7="..."),AND(G684="641",'641 - CPSX'!$K$7="..."),AND(G684="642",'642 - CPSX'!$M$7="..."),AND(G684="242",'242 - CPSX'!$L$7="...")),"...",MONTH(B684)),"")</f>
        <v/>
      </c>
      <c r="B684" s="10"/>
      <c r="C684" s="11"/>
      <c r="D684" s="10"/>
      <c r="E684" s="8"/>
      <c r="F684" s="5"/>
      <c r="G684" s="15"/>
      <c r="H684" s="7"/>
      <c r="I684" s="5" t="str">
        <f>IF(AND(G684="154",'154 - CPSX'!$L$7=TH!A684),"154",IF(AND(G684="632",'632 - CPSX'!$K$7=TH!A684),"632",IF(AND(G684="641",'641 - CPSX'!$K$7=TH!A684),"641",IF(AND(G684="642",'642 - CPSX'!$M$7=TH!A684),"642",IF(AND(G684="242",'242 - CPSX'!$L$7=TH!A684),"242","")))))</f>
        <v/>
      </c>
    </row>
    <row r="685" spans="1:9">
      <c r="A685" s="6" t="str">
        <f>IF(B685&lt;&gt;"",IF(OR(AND(G685="154",'154 - CPSX'!$L$7="..."),AND(G685="632",'632 - CPSX'!$K$7="..."),AND(G685="641",'641 - CPSX'!$K$7="..."),AND(G685="642",'642 - CPSX'!$M$7="..."),AND(G685="242",'242 - CPSX'!$L$7="...")),"...",MONTH(B685)),"")</f>
        <v/>
      </c>
      <c r="B685" s="10"/>
      <c r="C685" s="11"/>
      <c r="D685" s="10"/>
      <c r="E685" s="8"/>
      <c r="F685" s="5"/>
      <c r="G685" s="15"/>
      <c r="H685" s="7"/>
      <c r="I685" s="5" t="str">
        <f>IF(AND(G685="154",'154 - CPSX'!$L$7=TH!A685),"154",IF(AND(G685="632",'632 - CPSX'!$K$7=TH!A685),"632",IF(AND(G685="641",'641 - CPSX'!$K$7=TH!A685),"641",IF(AND(G685="642",'642 - CPSX'!$M$7=TH!A685),"642",IF(AND(G685="242",'242 - CPSX'!$L$7=TH!A685),"242","")))))</f>
        <v/>
      </c>
    </row>
    <row r="686" spans="1:9">
      <c r="A686" s="6" t="str">
        <f>IF(B686&lt;&gt;"",IF(OR(AND(G686="154",'154 - CPSX'!$L$7="..."),AND(G686="632",'632 - CPSX'!$K$7="..."),AND(G686="641",'641 - CPSX'!$K$7="..."),AND(G686="642",'642 - CPSX'!$M$7="..."),AND(G686="242",'242 - CPSX'!$L$7="...")),"...",MONTH(B686)),"")</f>
        <v/>
      </c>
      <c r="B686" s="10"/>
      <c r="C686" s="11"/>
      <c r="D686" s="10"/>
      <c r="E686" s="8"/>
      <c r="F686" s="5"/>
      <c r="G686" s="15"/>
      <c r="H686" s="7"/>
      <c r="I686" s="5" t="str">
        <f>IF(AND(G686="154",'154 - CPSX'!$L$7=TH!A686),"154",IF(AND(G686="632",'632 - CPSX'!$K$7=TH!A686),"632",IF(AND(G686="641",'641 - CPSX'!$K$7=TH!A686),"641",IF(AND(G686="642",'642 - CPSX'!$M$7=TH!A686),"642",IF(AND(G686="242",'242 - CPSX'!$L$7=TH!A686),"242","")))))</f>
        <v/>
      </c>
    </row>
    <row r="687" spans="1:9">
      <c r="A687" s="6" t="str">
        <f>IF(B687&lt;&gt;"",IF(OR(AND(G687="154",'154 - CPSX'!$L$7="..."),AND(G687="632",'632 - CPSX'!$K$7="..."),AND(G687="641",'641 - CPSX'!$K$7="..."),AND(G687="642",'642 - CPSX'!$M$7="..."),AND(G687="242",'242 - CPSX'!$L$7="...")),"...",MONTH(B687)),"")</f>
        <v/>
      </c>
      <c r="B687" s="10"/>
      <c r="C687" s="11"/>
      <c r="D687" s="10"/>
      <c r="E687" s="8"/>
      <c r="F687" s="5"/>
      <c r="G687" s="15"/>
      <c r="H687" s="7"/>
      <c r="I687" s="5" t="str">
        <f>IF(AND(G687="154",'154 - CPSX'!$L$7=TH!A687),"154",IF(AND(G687="632",'632 - CPSX'!$K$7=TH!A687),"632",IF(AND(G687="641",'641 - CPSX'!$K$7=TH!A687),"641",IF(AND(G687="642",'642 - CPSX'!$M$7=TH!A687),"642",IF(AND(G687="242",'242 - CPSX'!$L$7=TH!A687),"242","")))))</f>
        <v/>
      </c>
    </row>
    <row r="688" spans="1:9">
      <c r="A688" s="6" t="str">
        <f>IF(B688&lt;&gt;"",IF(OR(AND(G688="154",'154 - CPSX'!$L$7="..."),AND(G688="632",'632 - CPSX'!$K$7="..."),AND(G688="641",'641 - CPSX'!$K$7="..."),AND(G688="642",'642 - CPSX'!$M$7="..."),AND(G688="242",'242 - CPSX'!$L$7="...")),"...",MONTH(B688)),"")</f>
        <v/>
      </c>
      <c r="B688" s="10"/>
      <c r="C688" s="11"/>
      <c r="D688" s="10"/>
      <c r="E688" s="8"/>
      <c r="F688" s="5"/>
      <c r="G688" s="15"/>
      <c r="H688" s="7"/>
      <c r="I688" s="5" t="str">
        <f>IF(AND(G688="154",'154 - CPSX'!$L$7=TH!A688),"154",IF(AND(G688="632",'632 - CPSX'!$K$7=TH!A688),"632",IF(AND(G688="641",'641 - CPSX'!$K$7=TH!A688),"641",IF(AND(G688="642",'642 - CPSX'!$M$7=TH!A688),"642",IF(AND(G688="242",'242 - CPSX'!$L$7=TH!A688),"242","")))))</f>
        <v/>
      </c>
    </row>
    <row r="689" spans="1:9">
      <c r="A689" s="6" t="str">
        <f>IF(B689&lt;&gt;"",IF(OR(AND(G689="154",'154 - CPSX'!$L$7="..."),AND(G689="632",'632 - CPSX'!$K$7="..."),AND(G689="641",'641 - CPSX'!$K$7="..."),AND(G689="642",'642 - CPSX'!$M$7="..."),AND(G689="242",'242 - CPSX'!$L$7="...")),"...",MONTH(B689)),"")</f>
        <v/>
      </c>
      <c r="B689" s="10"/>
      <c r="C689" s="11"/>
      <c r="D689" s="10"/>
      <c r="E689" s="8"/>
      <c r="F689" s="5"/>
      <c r="G689" s="15"/>
      <c r="H689" s="7"/>
      <c r="I689" s="5" t="str">
        <f>IF(AND(G689="154",'154 - CPSX'!$L$7=TH!A689),"154",IF(AND(G689="632",'632 - CPSX'!$K$7=TH!A689),"632",IF(AND(G689="641",'641 - CPSX'!$K$7=TH!A689),"641",IF(AND(G689="642",'642 - CPSX'!$M$7=TH!A689),"642",IF(AND(G689="242",'242 - CPSX'!$L$7=TH!A689),"242","")))))</f>
        <v/>
      </c>
    </row>
    <row r="690" spans="1:9">
      <c r="A690" s="6" t="str">
        <f>IF(B690&lt;&gt;"",IF(OR(AND(G690="154",'154 - CPSX'!$L$7="..."),AND(G690="632",'632 - CPSX'!$K$7="..."),AND(G690="641",'641 - CPSX'!$K$7="..."),AND(G690="642",'642 - CPSX'!$M$7="..."),AND(G690="242",'242 - CPSX'!$L$7="...")),"...",MONTH(B690)),"")</f>
        <v/>
      </c>
      <c r="B690" s="10"/>
      <c r="C690" s="11"/>
      <c r="D690" s="10"/>
      <c r="E690" s="8"/>
      <c r="F690" s="5"/>
      <c r="G690" s="15"/>
      <c r="H690" s="7"/>
      <c r="I690" s="5" t="str">
        <f>IF(AND(G690="154",'154 - CPSX'!$L$7=TH!A690),"154",IF(AND(G690="632",'632 - CPSX'!$K$7=TH!A690),"632",IF(AND(G690="641",'641 - CPSX'!$K$7=TH!A690),"641",IF(AND(G690="642",'642 - CPSX'!$M$7=TH!A690),"642",IF(AND(G690="242",'242 - CPSX'!$L$7=TH!A690),"242","")))))</f>
        <v/>
      </c>
    </row>
    <row r="691" spans="1:9">
      <c r="A691" s="6" t="str">
        <f>IF(B691&lt;&gt;"",IF(OR(AND(G691="154",'154 - CPSX'!$L$7="..."),AND(G691="632",'632 - CPSX'!$K$7="..."),AND(G691="641",'641 - CPSX'!$K$7="..."),AND(G691="642",'642 - CPSX'!$M$7="..."),AND(G691="242",'242 - CPSX'!$L$7="...")),"...",MONTH(B691)),"")</f>
        <v/>
      </c>
      <c r="B691" s="10"/>
      <c r="C691" s="11"/>
      <c r="D691" s="10"/>
      <c r="E691" s="8"/>
      <c r="F691" s="5"/>
      <c r="G691" s="15"/>
      <c r="H691" s="7"/>
      <c r="I691" s="5" t="str">
        <f>IF(AND(G691="154",'154 - CPSX'!$L$7=TH!A691),"154",IF(AND(G691="632",'632 - CPSX'!$K$7=TH!A691),"632",IF(AND(G691="641",'641 - CPSX'!$K$7=TH!A691),"641",IF(AND(G691="642",'642 - CPSX'!$M$7=TH!A691),"642",IF(AND(G691="242",'242 - CPSX'!$L$7=TH!A691),"242","")))))</f>
        <v/>
      </c>
    </row>
    <row r="692" spans="1:9">
      <c r="A692" s="6" t="str">
        <f>IF(B692&lt;&gt;"",IF(OR(AND(G692="154",'154 - CPSX'!$L$7="..."),AND(G692="632",'632 - CPSX'!$K$7="..."),AND(G692="641",'641 - CPSX'!$K$7="..."),AND(G692="642",'642 - CPSX'!$M$7="..."),AND(G692="242",'242 - CPSX'!$L$7="...")),"...",MONTH(B692)),"")</f>
        <v/>
      </c>
      <c r="B692" s="10"/>
      <c r="C692" s="11"/>
      <c r="D692" s="10"/>
      <c r="E692" s="8"/>
      <c r="F692" s="5"/>
      <c r="G692" s="15"/>
      <c r="H692" s="7"/>
      <c r="I692" s="5" t="str">
        <f>IF(AND(G692="154",'154 - CPSX'!$L$7=TH!A692),"154",IF(AND(G692="632",'632 - CPSX'!$K$7=TH!A692),"632",IF(AND(G692="641",'641 - CPSX'!$K$7=TH!A692),"641",IF(AND(G692="642",'642 - CPSX'!$M$7=TH!A692),"642",IF(AND(G692="242",'242 - CPSX'!$L$7=TH!A692),"242","")))))</f>
        <v/>
      </c>
    </row>
    <row r="693" spans="1:9">
      <c r="A693" s="6" t="str">
        <f>IF(B693&lt;&gt;"",IF(OR(AND(G693="154",'154 - CPSX'!$L$7="..."),AND(G693="632",'632 - CPSX'!$K$7="..."),AND(G693="641",'641 - CPSX'!$K$7="..."),AND(G693="642",'642 - CPSX'!$M$7="..."),AND(G693="242",'242 - CPSX'!$L$7="...")),"...",MONTH(B693)),"")</f>
        <v/>
      </c>
      <c r="B693" s="10"/>
      <c r="C693" s="11"/>
      <c r="D693" s="10"/>
      <c r="E693" s="8"/>
      <c r="F693" s="5"/>
      <c r="G693" s="15"/>
      <c r="H693" s="7"/>
      <c r="I693" s="5" t="str">
        <f>IF(AND(G693="154",'154 - CPSX'!$L$7=TH!A693),"154",IF(AND(G693="632",'632 - CPSX'!$K$7=TH!A693),"632",IF(AND(G693="641",'641 - CPSX'!$K$7=TH!A693),"641",IF(AND(G693="642",'642 - CPSX'!$M$7=TH!A693),"642",IF(AND(G693="242",'242 - CPSX'!$L$7=TH!A693),"242","")))))</f>
        <v/>
      </c>
    </row>
    <row r="694" spans="1:9">
      <c r="A694" s="6" t="str">
        <f>IF(B694&lt;&gt;"",IF(OR(AND(G694="154",'154 - CPSX'!$L$7="..."),AND(G694="632",'632 - CPSX'!$K$7="..."),AND(G694="641",'641 - CPSX'!$K$7="..."),AND(G694="642",'642 - CPSX'!$M$7="..."),AND(G694="242",'242 - CPSX'!$L$7="...")),"...",MONTH(B694)),"")</f>
        <v/>
      </c>
      <c r="B694" s="10"/>
      <c r="C694" s="11"/>
      <c r="D694" s="10"/>
      <c r="E694" s="8"/>
      <c r="F694" s="5"/>
      <c r="G694" s="15"/>
      <c r="H694" s="7"/>
      <c r="I694" s="5" t="str">
        <f>IF(AND(G694="154",'154 - CPSX'!$L$7=TH!A694),"154",IF(AND(G694="632",'632 - CPSX'!$K$7=TH!A694),"632",IF(AND(G694="641",'641 - CPSX'!$K$7=TH!A694),"641",IF(AND(G694="642",'642 - CPSX'!$M$7=TH!A694),"642",IF(AND(G694="242",'242 - CPSX'!$L$7=TH!A694),"242","")))))</f>
        <v/>
      </c>
    </row>
    <row r="695" spans="1:9">
      <c r="A695" s="6" t="str">
        <f>IF(B695&lt;&gt;"",IF(OR(AND(G695="154",'154 - CPSX'!$L$7="..."),AND(G695="632",'632 - CPSX'!$K$7="..."),AND(G695="641",'641 - CPSX'!$K$7="..."),AND(G695="642",'642 - CPSX'!$M$7="..."),AND(G695="242",'242 - CPSX'!$L$7="...")),"...",MONTH(B695)),"")</f>
        <v/>
      </c>
      <c r="B695" s="10"/>
      <c r="C695" s="11"/>
      <c r="D695" s="10"/>
      <c r="E695" s="8"/>
      <c r="F695" s="5"/>
      <c r="G695" s="15"/>
      <c r="H695" s="7"/>
      <c r="I695" s="5" t="str">
        <f>IF(AND(G695="154",'154 - CPSX'!$L$7=TH!A695),"154",IF(AND(G695="632",'632 - CPSX'!$K$7=TH!A695),"632",IF(AND(G695="641",'641 - CPSX'!$K$7=TH!A695),"641",IF(AND(G695="642",'642 - CPSX'!$M$7=TH!A695),"642",IF(AND(G695="242",'242 - CPSX'!$L$7=TH!A695),"242","")))))</f>
        <v/>
      </c>
    </row>
    <row r="696" spans="1:9">
      <c r="A696" s="6" t="str">
        <f>IF(B696&lt;&gt;"",IF(OR(AND(G696="154",'154 - CPSX'!$L$7="..."),AND(G696="632",'632 - CPSX'!$K$7="..."),AND(G696="641",'641 - CPSX'!$K$7="..."),AND(G696="642",'642 - CPSX'!$M$7="..."),AND(G696="242",'242 - CPSX'!$L$7="...")),"...",MONTH(B696)),"")</f>
        <v/>
      </c>
      <c r="B696" s="10"/>
      <c r="C696" s="11"/>
      <c r="D696" s="10"/>
      <c r="E696" s="8"/>
      <c r="F696" s="5"/>
      <c r="G696" s="15"/>
      <c r="H696" s="7"/>
      <c r="I696" s="5" t="str">
        <f>IF(AND(G696="154",'154 - CPSX'!$L$7=TH!A696),"154",IF(AND(G696="632",'632 - CPSX'!$K$7=TH!A696),"632",IF(AND(G696="641",'641 - CPSX'!$K$7=TH!A696),"641",IF(AND(G696="642",'642 - CPSX'!$M$7=TH!A696),"642",IF(AND(G696="242",'242 - CPSX'!$L$7=TH!A696),"242","")))))</f>
        <v/>
      </c>
    </row>
    <row r="697" spans="1:9">
      <c r="A697" s="6" t="str">
        <f>IF(B697&lt;&gt;"",IF(OR(AND(G697="154",'154 - CPSX'!$L$7="..."),AND(G697="632",'632 - CPSX'!$K$7="..."),AND(G697="641",'641 - CPSX'!$K$7="..."),AND(G697="642",'642 - CPSX'!$M$7="..."),AND(G697="242",'242 - CPSX'!$L$7="...")),"...",MONTH(B697)),"")</f>
        <v/>
      </c>
      <c r="B697" s="10"/>
      <c r="C697" s="11"/>
      <c r="D697" s="10"/>
      <c r="E697" s="8"/>
      <c r="F697" s="5"/>
      <c r="G697" s="15"/>
      <c r="H697" s="7"/>
      <c r="I697" s="5" t="str">
        <f>IF(AND(G697="154",'154 - CPSX'!$L$7=TH!A697),"154",IF(AND(G697="632",'632 - CPSX'!$K$7=TH!A697),"632",IF(AND(G697="641",'641 - CPSX'!$K$7=TH!A697),"641",IF(AND(G697="642",'642 - CPSX'!$M$7=TH!A697),"642",IF(AND(G697="242",'242 - CPSX'!$L$7=TH!A697),"242","")))))</f>
        <v/>
      </c>
    </row>
    <row r="698" spans="1:9">
      <c r="A698" s="6" t="str">
        <f>IF(B698&lt;&gt;"",IF(OR(AND(G698="154",'154 - CPSX'!$L$7="..."),AND(G698="632",'632 - CPSX'!$K$7="..."),AND(G698="641",'641 - CPSX'!$K$7="..."),AND(G698="642",'642 - CPSX'!$M$7="..."),AND(G698="242",'242 - CPSX'!$L$7="...")),"...",MONTH(B698)),"")</f>
        <v/>
      </c>
      <c r="B698" s="10"/>
      <c r="C698" s="11"/>
      <c r="D698" s="10"/>
      <c r="E698" s="8"/>
      <c r="F698" s="5"/>
      <c r="G698" s="15"/>
      <c r="H698" s="7"/>
      <c r="I698" s="5" t="str">
        <f>IF(AND(G698="154",'154 - CPSX'!$L$7=TH!A698),"154",IF(AND(G698="632",'632 - CPSX'!$K$7=TH!A698),"632",IF(AND(G698="641",'641 - CPSX'!$K$7=TH!A698),"641",IF(AND(G698="642",'642 - CPSX'!$M$7=TH!A698),"642",IF(AND(G698="242",'242 - CPSX'!$L$7=TH!A698),"242","")))))</f>
        <v/>
      </c>
    </row>
    <row r="699" spans="1:9">
      <c r="A699" s="6" t="str">
        <f>IF(B699&lt;&gt;"",IF(OR(AND(G699="154",'154 - CPSX'!$L$7="..."),AND(G699="632",'632 - CPSX'!$K$7="..."),AND(G699="641",'641 - CPSX'!$K$7="..."),AND(G699="642",'642 - CPSX'!$M$7="..."),AND(G699="242",'242 - CPSX'!$L$7="...")),"...",MONTH(B699)),"")</f>
        <v/>
      </c>
      <c r="B699" s="10"/>
      <c r="C699" s="11"/>
      <c r="D699" s="10"/>
      <c r="E699" s="8"/>
      <c r="F699" s="5"/>
      <c r="G699" s="15"/>
      <c r="H699" s="7"/>
      <c r="I699" s="5" t="str">
        <f>IF(AND(G699="154",'154 - CPSX'!$L$7=TH!A699),"154",IF(AND(G699="632",'632 - CPSX'!$K$7=TH!A699),"632",IF(AND(G699="641",'641 - CPSX'!$K$7=TH!A699),"641",IF(AND(G699="642",'642 - CPSX'!$M$7=TH!A699),"642",IF(AND(G699="242",'242 - CPSX'!$L$7=TH!A699),"242","")))))</f>
        <v/>
      </c>
    </row>
    <row r="700" spans="1:9">
      <c r="A700" s="6" t="str">
        <f>IF(B700&lt;&gt;"",IF(OR(AND(G700="154",'154 - CPSX'!$L$7="..."),AND(G700="632",'632 - CPSX'!$K$7="..."),AND(G700="641",'641 - CPSX'!$K$7="..."),AND(G700="642",'642 - CPSX'!$M$7="..."),AND(G700="242",'242 - CPSX'!$L$7="...")),"...",MONTH(B700)),"")</f>
        <v/>
      </c>
      <c r="B700" s="10"/>
      <c r="C700" s="11"/>
      <c r="D700" s="10"/>
      <c r="E700" s="8"/>
      <c r="F700" s="5"/>
      <c r="G700" s="15"/>
      <c r="H700" s="7"/>
      <c r="I700" s="5" t="str">
        <f>IF(AND(G700="154",'154 - CPSX'!$L$7=TH!A700),"154",IF(AND(G700="632",'632 - CPSX'!$K$7=TH!A700),"632",IF(AND(G700="641",'641 - CPSX'!$K$7=TH!A700),"641",IF(AND(G700="642",'642 - CPSX'!$M$7=TH!A700),"642",IF(AND(G700="242",'242 - CPSX'!$L$7=TH!A700),"242","")))))</f>
        <v/>
      </c>
    </row>
    <row r="701" spans="1:9">
      <c r="A701" s="6" t="str">
        <f>IF(B701&lt;&gt;"",IF(OR(AND(G701="154",'154 - CPSX'!$L$7="..."),AND(G701="632",'632 - CPSX'!$K$7="..."),AND(G701="641",'641 - CPSX'!$K$7="..."),AND(G701="642",'642 - CPSX'!$M$7="..."),AND(G701="242",'242 - CPSX'!$L$7="...")),"...",MONTH(B701)),"")</f>
        <v/>
      </c>
      <c r="B701" s="10"/>
      <c r="C701" s="11"/>
      <c r="D701" s="10"/>
      <c r="E701" s="8"/>
      <c r="F701" s="5"/>
      <c r="G701" s="15"/>
      <c r="H701" s="7"/>
      <c r="I701" s="5" t="str">
        <f>IF(AND(G701="154",'154 - CPSX'!$L$7=TH!A701),"154",IF(AND(G701="632",'632 - CPSX'!$K$7=TH!A701),"632",IF(AND(G701="641",'641 - CPSX'!$K$7=TH!A701),"641",IF(AND(G701="642",'642 - CPSX'!$M$7=TH!A701),"642",IF(AND(G701="242",'242 - CPSX'!$L$7=TH!A701),"242","")))))</f>
        <v/>
      </c>
    </row>
    <row r="702" spans="1:9">
      <c r="A702" s="6" t="str">
        <f>IF(B702&lt;&gt;"",IF(OR(AND(G702="154",'154 - CPSX'!$L$7="..."),AND(G702="632",'632 - CPSX'!$K$7="..."),AND(G702="641",'641 - CPSX'!$K$7="..."),AND(G702="642",'642 - CPSX'!$M$7="..."),AND(G702="242",'242 - CPSX'!$L$7="...")),"...",MONTH(B702)),"")</f>
        <v/>
      </c>
      <c r="B702" s="10"/>
      <c r="C702" s="11"/>
      <c r="D702" s="10"/>
      <c r="E702" s="8"/>
      <c r="F702" s="5"/>
      <c r="G702" s="15"/>
      <c r="H702" s="7"/>
      <c r="I702" s="5" t="str">
        <f>IF(AND(G702="154",'154 - CPSX'!$L$7=TH!A702),"154",IF(AND(G702="632",'632 - CPSX'!$K$7=TH!A702),"632",IF(AND(G702="641",'641 - CPSX'!$K$7=TH!A702),"641",IF(AND(G702="642",'642 - CPSX'!$M$7=TH!A702),"642",IF(AND(G702="242",'242 - CPSX'!$L$7=TH!A702),"242","")))))</f>
        <v/>
      </c>
    </row>
    <row r="703" spans="1:9">
      <c r="A703" s="6" t="str">
        <f>IF(B703&lt;&gt;"",IF(OR(AND(G703="154",'154 - CPSX'!$L$7="..."),AND(G703="632",'632 - CPSX'!$K$7="..."),AND(G703="641",'641 - CPSX'!$K$7="..."),AND(G703="642",'642 - CPSX'!$M$7="..."),AND(G703="242",'242 - CPSX'!$L$7="...")),"...",MONTH(B703)),"")</f>
        <v/>
      </c>
      <c r="B703" s="10"/>
      <c r="C703" s="11"/>
      <c r="D703" s="10"/>
      <c r="E703" s="8"/>
      <c r="F703" s="5"/>
      <c r="G703" s="15"/>
      <c r="H703" s="7"/>
      <c r="I703" s="5" t="str">
        <f>IF(AND(G703="154",'154 - CPSX'!$L$7=TH!A703),"154",IF(AND(G703="632",'632 - CPSX'!$K$7=TH!A703),"632",IF(AND(G703="641",'641 - CPSX'!$K$7=TH!A703),"641",IF(AND(G703="642",'642 - CPSX'!$M$7=TH!A703),"642",IF(AND(G703="242",'242 - CPSX'!$L$7=TH!A703),"242","")))))</f>
        <v/>
      </c>
    </row>
    <row r="704" spans="1:9">
      <c r="A704" s="6" t="str">
        <f>IF(B704&lt;&gt;"",IF(OR(AND(G704="154",'154 - CPSX'!$L$7="..."),AND(G704="632",'632 - CPSX'!$K$7="..."),AND(G704="641",'641 - CPSX'!$K$7="..."),AND(G704="642",'642 - CPSX'!$M$7="..."),AND(G704="242",'242 - CPSX'!$L$7="...")),"...",MONTH(B704)),"")</f>
        <v/>
      </c>
      <c r="B704" s="10"/>
      <c r="C704" s="11"/>
      <c r="D704" s="10"/>
      <c r="E704" s="8"/>
      <c r="F704" s="5"/>
      <c r="G704" s="15"/>
      <c r="H704" s="7"/>
      <c r="I704" s="5" t="str">
        <f>IF(AND(G704="154",'154 - CPSX'!$L$7=TH!A704),"154",IF(AND(G704="632",'632 - CPSX'!$K$7=TH!A704),"632",IF(AND(G704="641",'641 - CPSX'!$K$7=TH!A704),"641",IF(AND(G704="642",'642 - CPSX'!$M$7=TH!A704),"642",IF(AND(G704="242",'242 - CPSX'!$L$7=TH!A704),"242","")))))</f>
        <v/>
      </c>
    </row>
    <row r="705" spans="1:9">
      <c r="A705" s="6" t="str">
        <f>IF(B705&lt;&gt;"",IF(OR(AND(G705="154",'154 - CPSX'!$L$7="..."),AND(G705="632",'632 - CPSX'!$K$7="..."),AND(G705="641",'641 - CPSX'!$K$7="..."),AND(G705="642",'642 - CPSX'!$M$7="..."),AND(G705="242",'242 - CPSX'!$L$7="...")),"...",MONTH(B705)),"")</f>
        <v/>
      </c>
      <c r="B705" s="10"/>
      <c r="C705" s="11"/>
      <c r="D705" s="10"/>
      <c r="E705" s="8"/>
      <c r="F705" s="5"/>
      <c r="G705" s="15"/>
      <c r="H705" s="7"/>
      <c r="I705" s="5" t="str">
        <f>IF(AND(G705="154",'154 - CPSX'!$L$7=TH!A705),"154",IF(AND(G705="632",'632 - CPSX'!$K$7=TH!A705),"632",IF(AND(G705="641",'641 - CPSX'!$K$7=TH!A705),"641",IF(AND(G705="642",'642 - CPSX'!$M$7=TH!A705),"642",IF(AND(G705="242",'242 - CPSX'!$L$7=TH!A705),"242","")))))</f>
        <v/>
      </c>
    </row>
    <row r="706" spans="1:9">
      <c r="A706" s="6" t="str">
        <f>IF(B706&lt;&gt;"",IF(OR(AND(G706="154",'154 - CPSX'!$L$7="..."),AND(G706="632",'632 - CPSX'!$K$7="..."),AND(G706="641",'641 - CPSX'!$K$7="..."),AND(G706="642",'642 - CPSX'!$M$7="..."),AND(G706="242",'242 - CPSX'!$L$7="...")),"...",MONTH(B706)),"")</f>
        <v/>
      </c>
      <c r="B706" s="10"/>
      <c r="C706" s="11"/>
      <c r="D706" s="10"/>
      <c r="E706" s="8"/>
      <c r="F706" s="5"/>
      <c r="G706" s="15"/>
      <c r="H706" s="7"/>
      <c r="I706" s="5" t="str">
        <f>IF(AND(G706="154",'154 - CPSX'!$L$7=TH!A706),"154",IF(AND(G706="632",'632 - CPSX'!$K$7=TH!A706),"632",IF(AND(G706="641",'641 - CPSX'!$K$7=TH!A706),"641",IF(AND(G706="642",'642 - CPSX'!$M$7=TH!A706),"642",IF(AND(G706="242",'242 - CPSX'!$L$7=TH!A706),"242","")))))</f>
        <v/>
      </c>
    </row>
    <row r="707" spans="1:9">
      <c r="A707" s="6" t="str">
        <f>IF(B707&lt;&gt;"",IF(OR(AND(G707="154",'154 - CPSX'!$L$7="..."),AND(G707="632",'632 - CPSX'!$K$7="..."),AND(G707="641",'641 - CPSX'!$K$7="..."),AND(G707="642",'642 - CPSX'!$M$7="..."),AND(G707="242",'242 - CPSX'!$L$7="...")),"...",MONTH(B707)),"")</f>
        <v/>
      </c>
      <c r="B707" s="10"/>
      <c r="C707" s="11"/>
      <c r="D707" s="10"/>
      <c r="E707" s="8"/>
      <c r="F707" s="5"/>
      <c r="G707" s="15"/>
      <c r="H707" s="7"/>
      <c r="I707" s="5" t="str">
        <f>IF(AND(G707="154",'154 - CPSX'!$L$7=TH!A707),"154",IF(AND(G707="632",'632 - CPSX'!$K$7=TH!A707),"632",IF(AND(G707="641",'641 - CPSX'!$K$7=TH!A707),"641",IF(AND(G707="642",'642 - CPSX'!$M$7=TH!A707),"642",IF(AND(G707="242",'242 - CPSX'!$L$7=TH!A707),"242","")))))</f>
        <v/>
      </c>
    </row>
    <row r="708" spans="1:9">
      <c r="A708" s="6" t="str">
        <f>IF(B708&lt;&gt;"",IF(OR(AND(G708="154",'154 - CPSX'!$L$7="..."),AND(G708="632",'632 - CPSX'!$K$7="..."),AND(G708="641",'641 - CPSX'!$K$7="..."),AND(G708="642",'642 - CPSX'!$M$7="..."),AND(G708="242",'242 - CPSX'!$L$7="...")),"...",MONTH(B708)),"")</f>
        <v/>
      </c>
      <c r="B708" s="10"/>
      <c r="C708" s="11"/>
      <c r="D708" s="10"/>
      <c r="E708" s="8"/>
      <c r="F708" s="5"/>
      <c r="G708" s="15"/>
      <c r="H708" s="7"/>
      <c r="I708" s="5" t="str">
        <f>IF(AND(G708="154",'154 - CPSX'!$L$7=TH!A708),"154",IF(AND(G708="632",'632 - CPSX'!$K$7=TH!A708),"632",IF(AND(G708="641",'641 - CPSX'!$K$7=TH!A708),"641",IF(AND(G708="642",'642 - CPSX'!$M$7=TH!A708),"642",IF(AND(G708="242",'242 - CPSX'!$L$7=TH!A708),"242","")))))</f>
        <v/>
      </c>
    </row>
    <row r="709" spans="1:9">
      <c r="A709" s="6" t="str">
        <f>IF(B709&lt;&gt;"",IF(OR(AND(G709="154",'154 - CPSX'!$L$7="..."),AND(G709="632",'632 - CPSX'!$K$7="..."),AND(G709="641",'641 - CPSX'!$K$7="..."),AND(G709="642",'642 - CPSX'!$M$7="..."),AND(G709="242",'242 - CPSX'!$L$7="...")),"...",MONTH(B709)),"")</f>
        <v/>
      </c>
      <c r="B709" s="10"/>
      <c r="C709" s="11"/>
      <c r="D709" s="10"/>
      <c r="E709" s="8"/>
      <c r="F709" s="5"/>
      <c r="G709" s="15"/>
      <c r="H709" s="7"/>
      <c r="I709" s="5" t="str">
        <f>IF(AND(G709="154",'154 - CPSX'!$L$7=TH!A709),"154",IF(AND(G709="632",'632 - CPSX'!$K$7=TH!A709),"632",IF(AND(G709="641",'641 - CPSX'!$K$7=TH!A709),"641",IF(AND(G709="642",'642 - CPSX'!$M$7=TH!A709),"642",IF(AND(G709="242",'242 - CPSX'!$L$7=TH!A709),"242","")))))</f>
        <v/>
      </c>
    </row>
    <row r="710" spans="1:9">
      <c r="A710" s="6" t="str">
        <f>IF(B710&lt;&gt;"",IF(OR(AND(G710="154",'154 - CPSX'!$L$7="..."),AND(G710="632",'632 - CPSX'!$K$7="..."),AND(G710="641",'641 - CPSX'!$K$7="..."),AND(G710="642",'642 - CPSX'!$M$7="..."),AND(G710="242",'242 - CPSX'!$L$7="...")),"...",MONTH(B710)),"")</f>
        <v/>
      </c>
      <c r="B710" s="10"/>
      <c r="C710" s="11"/>
      <c r="D710" s="10"/>
      <c r="E710" s="8"/>
      <c r="F710" s="5"/>
      <c r="G710" s="15"/>
      <c r="H710" s="7"/>
      <c r="I710" s="5" t="str">
        <f>IF(AND(G710="154",'154 - CPSX'!$L$7=TH!A710),"154",IF(AND(G710="632",'632 - CPSX'!$K$7=TH!A710),"632",IF(AND(G710="641",'641 - CPSX'!$K$7=TH!A710),"641",IF(AND(G710="642",'642 - CPSX'!$M$7=TH!A710),"642",IF(AND(G710="242",'242 - CPSX'!$L$7=TH!A710),"242","")))))</f>
        <v/>
      </c>
    </row>
    <row r="711" spans="1:9">
      <c r="A711" s="6" t="str">
        <f>IF(B711&lt;&gt;"",IF(OR(AND(G711="154",'154 - CPSX'!$L$7="..."),AND(G711="632",'632 - CPSX'!$K$7="..."),AND(G711="641",'641 - CPSX'!$K$7="..."),AND(G711="642",'642 - CPSX'!$M$7="..."),AND(G711="242",'242 - CPSX'!$L$7="...")),"...",MONTH(B711)),"")</f>
        <v/>
      </c>
      <c r="B711" s="10"/>
      <c r="C711" s="11"/>
      <c r="D711" s="10"/>
      <c r="E711" s="8"/>
      <c r="F711" s="5"/>
      <c r="G711" s="15"/>
      <c r="H711" s="7"/>
      <c r="I711" s="5" t="str">
        <f>IF(AND(G711="154",'154 - CPSX'!$L$7=TH!A711),"154",IF(AND(G711="632",'632 - CPSX'!$K$7=TH!A711),"632",IF(AND(G711="641",'641 - CPSX'!$K$7=TH!A711),"641",IF(AND(G711="642",'642 - CPSX'!$M$7=TH!A711),"642",IF(AND(G711="242",'242 - CPSX'!$L$7=TH!A711),"242","")))))</f>
        <v/>
      </c>
    </row>
    <row r="712" spans="1:9">
      <c r="A712" s="6" t="str">
        <f>IF(B712&lt;&gt;"",IF(OR(AND(G712="154",'154 - CPSX'!$L$7="..."),AND(G712="632",'632 - CPSX'!$K$7="..."),AND(G712="641",'641 - CPSX'!$K$7="..."),AND(G712="642",'642 - CPSX'!$M$7="..."),AND(G712="242",'242 - CPSX'!$L$7="...")),"...",MONTH(B712)),"")</f>
        <v/>
      </c>
      <c r="B712" s="10"/>
      <c r="C712" s="11"/>
      <c r="D712" s="10"/>
      <c r="E712" s="8"/>
      <c r="F712" s="5"/>
      <c r="G712" s="15"/>
      <c r="H712" s="7"/>
      <c r="I712" s="5" t="str">
        <f>IF(AND(G712="154",'154 - CPSX'!$L$7=TH!A712),"154",IF(AND(G712="632",'632 - CPSX'!$K$7=TH!A712),"632",IF(AND(G712="641",'641 - CPSX'!$K$7=TH!A712),"641",IF(AND(G712="642",'642 - CPSX'!$M$7=TH!A712),"642",IF(AND(G712="242",'242 - CPSX'!$L$7=TH!A712),"242","")))))</f>
        <v/>
      </c>
    </row>
    <row r="713" spans="1:9">
      <c r="A713" s="6" t="str">
        <f>IF(B713&lt;&gt;"",IF(OR(AND(G713="154",'154 - CPSX'!$L$7="..."),AND(G713="632",'632 - CPSX'!$K$7="..."),AND(G713="641",'641 - CPSX'!$K$7="..."),AND(G713="642",'642 - CPSX'!$M$7="..."),AND(G713="242",'242 - CPSX'!$L$7="...")),"...",MONTH(B713)),"")</f>
        <v/>
      </c>
      <c r="B713" s="10"/>
      <c r="C713" s="11"/>
      <c r="D713" s="10"/>
      <c r="E713" s="8"/>
      <c r="F713" s="5"/>
      <c r="G713" s="15"/>
      <c r="H713" s="7"/>
      <c r="I713" s="5" t="str">
        <f>IF(AND(G713="154",'154 - CPSX'!$L$7=TH!A713),"154",IF(AND(G713="632",'632 - CPSX'!$K$7=TH!A713),"632",IF(AND(G713="641",'641 - CPSX'!$K$7=TH!A713),"641",IF(AND(G713="642",'642 - CPSX'!$M$7=TH!A713),"642",IF(AND(G713="242",'242 - CPSX'!$L$7=TH!A713),"242","")))))</f>
        <v/>
      </c>
    </row>
    <row r="714" spans="1:9">
      <c r="A714" s="6" t="str">
        <f>IF(B714&lt;&gt;"",IF(OR(AND(G714="154",'154 - CPSX'!$L$7="..."),AND(G714="632",'632 - CPSX'!$K$7="..."),AND(G714="641",'641 - CPSX'!$K$7="..."),AND(G714="642",'642 - CPSX'!$M$7="..."),AND(G714="242",'242 - CPSX'!$L$7="...")),"...",MONTH(B714)),"")</f>
        <v/>
      </c>
      <c r="B714" s="10"/>
      <c r="C714" s="11"/>
      <c r="D714" s="10"/>
      <c r="E714" s="8"/>
      <c r="F714" s="5"/>
      <c r="G714" s="15"/>
      <c r="H714" s="7"/>
      <c r="I714" s="5" t="str">
        <f>IF(AND(G714="154",'154 - CPSX'!$L$7=TH!A714),"154",IF(AND(G714="632",'632 - CPSX'!$K$7=TH!A714),"632",IF(AND(G714="641",'641 - CPSX'!$K$7=TH!A714),"641",IF(AND(G714="642",'642 - CPSX'!$M$7=TH!A714),"642",IF(AND(G714="242",'242 - CPSX'!$L$7=TH!A714),"242","")))))</f>
        <v/>
      </c>
    </row>
    <row r="715" spans="1:9">
      <c r="A715" s="6" t="str">
        <f>IF(B715&lt;&gt;"",IF(OR(AND(G715="154",'154 - CPSX'!$L$7="..."),AND(G715="632",'632 - CPSX'!$K$7="..."),AND(G715="641",'641 - CPSX'!$K$7="..."),AND(G715="642",'642 - CPSX'!$M$7="..."),AND(G715="242",'242 - CPSX'!$L$7="...")),"...",MONTH(B715)),"")</f>
        <v/>
      </c>
      <c r="B715" s="10"/>
      <c r="C715" s="11"/>
      <c r="D715" s="10"/>
      <c r="E715" s="8"/>
      <c r="F715" s="5"/>
      <c r="G715" s="15"/>
      <c r="H715" s="7"/>
      <c r="I715" s="5" t="str">
        <f>IF(AND(G715="154",'154 - CPSX'!$L$7=TH!A715),"154",IF(AND(G715="632",'632 - CPSX'!$K$7=TH!A715),"632",IF(AND(G715="641",'641 - CPSX'!$K$7=TH!A715),"641",IF(AND(G715="642",'642 - CPSX'!$M$7=TH!A715),"642",IF(AND(G715="242",'242 - CPSX'!$L$7=TH!A715),"242","")))))</f>
        <v/>
      </c>
    </row>
    <row r="716" spans="1:9">
      <c r="A716" s="6" t="str">
        <f>IF(B716&lt;&gt;"",IF(OR(AND(G716="154",'154 - CPSX'!$L$7="..."),AND(G716="632",'632 - CPSX'!$K$7="..."),AND(G716="641",'641 - CPSX'!$K$7="..."),AND(G716="642",'642 - CPSX'!$M$7="..."),AND(G716="242",'242 - CPSX'!$L$7="...")),"...",MONTH(B716)),"")</f>
        <v/>
      </c>
      <c r="B716" s="10"/>
      <c r="C716" s="11"/>
      <c r="D716" s="10"/>
      <c r="E716" s="8"/>
      <c r="F716" s="5"/>
      <c r="G716" s="15"/>
      <c r="H716" s="7"/>
      <c r="I716" s="5" t="str">
        <f>IF(AND(G716="154",'154 - CPSX'!$L$7=TH!A716),"154",IF(AND(G716="632",'632 - CPSX'!$K$7=TH!A716),"632",IF(AND(G716="641",'641 - CPSX'!$K$7=TH!A716),"641",IF(AND(G716="642",'642 - CPSX'!$M$7=TH!A716),"642",IF(AND(G716="242",'242 - CPSX'!$L$7=TH!A716),"242","")))))</f>
        <v/>
      </c>
    </row>
    <row r="717" spans="1:9">
      <c r="A717" s="6" t="str">
        <f>IF(B717&lt;&gt;"",IF(OR(AND(G717="154",'154 - CPSX'!$L$7="..."),AND(G717="632",'632 - CPSX'!$K$7="..."),AND(G717="641",'641 - CPSX'!$K$7="..."),AND(G717="642",'642 - CPSX'!$M$7="..."),AND(G717="242",'242 - CPSX'!$L$7="...")),"...",MONTH(B717)),"")</f>
        <v/>
      </c>
      <c r="B717" s="10"/>
      <c r="C717" s="11"/>
      <c r="D717" s="10"/>
      <c r="E717" s="8"/>
      <c r="F717" s="5"/>
      <c r="G717" s="15"/>
      <c r="H717" s="7"/>
      <c r="I717" s="5" t="str">
        <f>IF(AND(G717="154",'154 - CPSX'!$L$7=TH!A717),"154",IF(AND(G717="632",'632 - CPSX'!$K$7=TH!A717),"632",IF(AND(G717="641",'641 - CPSX'!$K$7=TH!A717),"641",IF(AND(G717="642",'642 - CPSX'!$M$7=TH!A717),"642",IF(AND(G717="242",'242 - CPSX'!$L$7=TH!A717),"242","")))))</f>
        <v/>
      </c>
    </row>
    <row r="718" spans="1:9">
      <c r="A718" s="6" t="str">
        <f>IF(B718&lt;&gt;"",IF(OR(AND(G718="154",'154 - CPSX'!$L$7="..."),AND(G718="632",'632 - CPSX'!$K$7="..."),AND(G718="641",'641 - CPSX'!$K$7="..."),AND(G718="642",'642 - CPSX'!$M$7="..."),AND(G718="242",'242 - CPSX'!$L$7="...")),"...",MONTH(B718)),"")</f>
        <v/>
      </c>
      <c r="B718" s="10"/>
      <c r="C718" s="11"/>
      <c r="D718" s="10"/>
      <c r="E718" s="8"/>
      <c r="F718" s="5"/>
      <c r="G718" s="15"/>
      <c r="H718" s="7"/>
      <c r="I718" s="5" t="str">
        <f>IF(AND(G718="154",'154 - CPSX'!$L$7=TH!A718),"154",IF(AND(G718="632",'632 - CPSX'!$K$7=TH!A718),"632",IF(AND(G718="641",'641 - CPSX'!$K$7=TH!A718),"641",IF(AND(G718="642",'642 - CPSX'!$M$7=TH!A718),"642",IF(AND(G718="242",'242 - CPSX'!$L$7=TH!A718),"242","")))))</f>
        <v/>
      </c>
    </row>
    <row r="719" spans="1:9">
      <c r="A719" s="6" t="str">
        <f>IF(B719&lt;&gt;"",IF(OR(AND(G719="154",'154 - CPSX'!$L$7="..."),AND(G719="632",'632 - CPSX'!$K$7="..."),AND(G719="641",'641 - CPSX'!$K$7="..."),AND(G719="642",'642 - CPSX'!$M$7="..."),AND(G719="242",'242 - CPSX'!$L$7="...")),"...",MONTH(B719)),"")</f>
        <v/>
      </c>
      <c r="B719" s="10"/>
      <c r="C719" s="11"/>
      <c r="D719" s="10"/>
      <c r="E719" s="8"/>
      <c r="F719" s="5"/>
      <c r="G719" s="15"/>
      <c r="H719" s="7"/>
      <c r="I719" s="5" t="str">
        <f>IF(AND(G719="154",'154 - CPSX'!$L$7=TH!A719),"154",IF(AND(G719="632",'632 - CPSX'!$K$7=TH!A719),"632",IF(AND(G719="641",'641 - CPSX'!$K$7=TH!A719),"641",IF(AND(G719="642",'642 - CPSX'!$M$7=TH!A719),"642",IF(AND(G719="242",'242 - CPSX'!$L$7=TH!A719),"242","")))))</f>
        <v/>
      </c>
    </row>
    <row r="720" spans="1:9">
      <c r="A720" s="6" t="str">
        <f>IF(B720&lt;&gt;"",IF(OR(AND(G720="154",'154 - CPSX'!$L$7="..."),AND(G720="632",'632 - CPSX'!$K$7="..."),AND(G720="641",'641 - CPSX'!$K$7="..."),AND(G720="642",'642 - CPSX'!$M$7="..."),AND(G720="242",'242 - CPSX'!$L$7="...")),"...",MONTH(B720)),"")</f>
        <v/>
      </c>
      <c r="B720" s="10"/>
      <c r="C720" s="11"/>
      <c r="D720" s="10"/>
      <c r="E720" s="8"/>
      <c r="F720" s="5"/>
      <c r="G720" s="15"/>
      <c r="H720" s="7"/>
      <c r="I720" s="5" t="str">
        <f>IF(AND(G720="154",'154 - CPSX'!$L$7=TH!A720),"154",IF(AND(G720="632",'632 - CPSX'!$K$7=TH!A720),"632",IF(AND(G720="641",'641 - CPSX'!$K$7=TH!A720),"641",IF(AND(G720="642",'642 - CPSX'!$M$7=TH!A720),"642",IF(AND(G720="242",'242 - CPSX'!$L$7=TH!A720),"242","")))))</f>
        <v/>
      </c>
    </row>
    <row r="721" spans="1:9">
      <c r="A721" s="6" t="str">
        <f>IF(B721&lt;&gt;"",IF(OR(AND(G721="154",'154 - CPSX'!$L$7="..."),AND(G721="632",'632 - CPSX'!$K$7="..."),AND(G721="641",'641 - CPSX'!$K$7="..."),AND(G721="642",'642 - CPSX'!$M$7="..."),AND(G721="242",'242 - CPSX'!$L$7="...")),"...",MONTH(B721)),"")</f>
        <v/>
      </c>
      <c r="B721" s="10"/>
      <c r="C721" s="11"/>
      <c r="D721" s="10"/>
      <c r="E721" s="8"/>
      <c r="F721" s="5"/>
      <c r="G721" s="15"/>
      <c r="H721" s="7"/>
      <c r="I721" s="5" t="str">
        <f>IF(AND(G721="154",'154 - CPSX'!$L$7=TH!A721),"154",IF(AND(G721="632",'632 - CPSX'!$K$7=TH!A721),"632",IF(AND(G721="641",'641 - CPSX'!$K$7=TH!A721),"641",IF(AND(G721="642",'642 - CPSX'!$M$7=TH!A721),"642",IF(AND(G721="242",'242 - CPSX'!$L$7=TH!A721),"242","")))))</f>
        <v/>
      </c>
    </row>
    <row r="722" spans="1:9">
      <c r="A722" s="6" t="str">
        <f>IF(B722&lt;&gt;"",IF(OR(AND(G722="154",'154 - CPSX'!$L$7="..."),AND(G722="632",'632 - CPSX'!$K$7="..."),AND(G722="641",'641 - CPSX'!$K$7="..."),AND(G722="642",'642 - CPSX'!$M$7="..."),AND(G722="242",'242 - CPSX'!$L$7="...")),"...",MONTH(B722)),"")</f>
        <v/>
      </c>
      <c r="B722" s="10"/>
      <c r="C722" s="11"/>
      <c r="D722" s="10"/>
      <c r="E722" s="8"/>
      <c r="F722" s="5"/>
      <c r="G722" s="15"/>
      <c r="H722" s="7"/>
      <c r="I722" s="5" t="str">
        <f>IF(AND(G722="154",'154 - CPSX'!$L$7=TH!A722),"154",IF(AND(G722="632",'632 - CPSX'!$K$7=TH!A722),"632",IF(AND(G722="641",'641 - CPSX'!$K$7=TH!A722),"641",IF(AND(G722="642",'642 - CPSX'!$M$7=TH!A722),"642",IF(AND(G722="242",'242 - CPSX'!$L$7=TH!A722),"242","")))))</f>
        <v/>
      </c>
    </row>
    <row r="723" spans="1:9">
      <c r="A723" s="6" t="str">
        <f>IF(B723&lt;&gt;"",IF(OR(AND(G723="154",'154 - CPSX'!$L$7="..."),AND(G723="632",'632 - CPSX'!$K$7="..."),AND(G723="641",'641 - CPSX'!$K$7="..."),AND(G723="642",'642 - CPSX'!$M$7="..."),AND(G723="242",'242 - CPSX'!$L$7="...")),"...",MONTH(B723)),"")</f>
        <v/>
      </c>
      <c r="B723" s="10"/>
      <c r="C723" s="11"/>
      <c r="D723" s="10"/>
      <c r="E723" s="8"/>
      <c r="F723" s="5"/>
      <c r="G723" s="15"/>
      <c r="H723" s="7"/>
      <c r="I723" s="5" t="str">
        <f>IF(AND(G723="154",'154 - CPSX'!$L$7=TH!A723),"154",IF(AND(G723="632",'632 - CPSX'!$K$7=TH!A723),"632",IF(AND(G723="641",'641 - CPSX'!$K$7=TH!A723),"641",IF(AND(G723="642",'642 - CPSX'!$M$7=TH!A723),"642",IF(AND(G723="242",'242 - CPSX'!$L$7=TH!A723),"242","")))))</f>
        <v/>
      </c>
    </row>
    <row r="724" spans="1:9">
      <c r="A724" s="6" t="str">
        <f>IF(B724&lt;&gt;"",IF(OR(AND(G724="154",'154 - CPSX'!$L$7="..."),AND(G724="632",'632 - CPSX'!$K$7="..."),AND(G724="641",'641 - CPSX'!$K$7="..."),AND(G724="642",'642 - CPSX'!$M$7="..."),AND(G724="242",'242 - CPSX'!$L$7="...")),"...",MONTH(B724)),"")</f>
        <v/>
      </c>
      <c r="B724" s="10"/>
      <c r="C724" s="11"/>
      <c r="D724" s="10"/>
      <c r="E724" s="8"/>
      <c r="F724" s="5"/>
      <c r="G724" s="15"/>
      <c r="H724" s="7"/>
      <c r="I724" s="5" t="str">
        <f>IF(AND(G724="154",'154 - CPSX'!$L$7=TH!A724),"154",IF(AND(G724="632",'632 - CPSX'!$K$7=TH!A724),"632",IF(AND(G724="641",'641 - CPSX'!$K$7=TH!A724),"641",IF(AND(G724="642",'642 - CPSX'!$M$7=TH!A724),"642",IF(AND(G724="242",'242 - CPSX'!$L$7=TH!A724),"242","")))))</f>
        <v/>
      </c>
    </row>
    <row r="725" spans="1:9">
      <c r="A725" s="6" t="str">
        <f>IF(B725&lt;&gt;"",IF(OR(AND(G725="154",'154 - CPSX'!$L$7="..."),AND(G725="632",'632 - CPSX'!$K$7="..."),AND(G725="641",'641 - CPSX'!$K$7="..."),AND(G725="642",'642 - CPSX'!$M$7="..."),AND(G725="242",'242 - CPSX'!$L$7="...")),"...",MONTH(B725)),"")</f>
        <v/>
      </c>
      <c r="B725" s="10"/>
      <c r="C725" s="11"/>
      <c r="D725" s="10"/>
      <c r="E725" s="8"/>
      <c r="F725" s="5"/>
      <c r="G725" s="15"/>
      <c r="H725" s="7"/>
      <c r="I725" s="5" t="str">
        <f>IF(AND(G725="154",'154 - CPSX'!$L$7=TH!A725),"154",IF(AND(G725="632",'632 - CPSX'!$K$7=TH!A725),"632",IF(AND(G725="641",'641 - CPSX'!$K$7=TH!A725),"641",IF(AND(G725="642",'642 - CPSX'!$M$7=TH!A725),"642",IF(AND(G725="242",'242 - CPSX'!$L$7=TH!A725),"242","")))))</f>
        <v/>
      </c>
    </row>
    <row r="726" spans="1:9">
      <c r="A726" s="6" t="str">
        <f>IF(B726&lt;&gt;"",IF(OR(AND(G726="154",'154 - CPSX'!$L$7="..."),AND(G726="632",'632 - CPSX'!$K$7="..."),AND(G726="641",'641 - CPSX'!$K$7="..."),AND(G726="642",'642 - CPSX'!$M$7="..."),AND(G726="242",'242 - CPSX'!$L$7="...")),"...",MONTH(B726)),"")</f>
        <v/>
      </c>
      <c r="B726" s="10"/>
      <c r="C726" s="11"/>
      <c r="D726" s="10"/>
      <c r="E726" s="8"/>
      <c r="F726" s="5"/>
      <c r="G726" s="15"/>
      <c r="H726" s="7"/>
      <c r="I726" s="5" t="str">
        <f>IF(AND(G726="154",'154 - CPSX'!$L$7=TH!A726),"154",IF(AND(G726="632",'632 - CPSX'!$K$7=TH!A726),"632",IF(AND(G726="641",'641 - CPSX'!$K$7=TH!A726),"641",IF(AND(G726="642",'642 - CPSX'!$M$7=TH!A726),"642",IF(AND(G726="242",'242 - CPSX'!$L$7=TH!A726),"242","")))))</f>
        <v/>
      </c>
    </row>
    <row r="727" spans="1:9">
      <c r="A727" s="6" t="str">
        <f>IF(B727&lt;&gt;"",IF(OR(AND(G727="154",'154 - CPSX'!$L$7="..."),AND(G727="632",'632 - CPSX'!$K$7="..."),AND(G727="641",'641 - CPSX'!$K$7="..."),AND(G727="642",'642 - CPSX'!$M$7="..."),AND(G727="242",'242 - CPSX'!$L$7="...")),"...",MONTH(B727)),"")</f>
        <v/>
      </c>
      <c r="B727" s="10"/>
      <c r="C727" s="11"/>
      <c r="D727" s="10"/>
      <c r="E727" s="8"/>
      <c r="F727" s="5"/>
      <c r="G727" s="15"/>
      <c r="H727" s="7"/>
      <c r="I727" s="5" t="str">
        <f>IF(AND(G727="154",'154 - CPSX'!$L$7=TH!A727),"154",IF(AND(G727="632",'632 - CPSX'!$K$7=TH!A727),"632",IF(AND(G727="641",'641 - CPSX'!$K$7=TH!A727),"641",IF(AND(G727="642",'642 - CPSX'!$M$7=TH!A727),"642",IF(AND(G727="242",'242 - CPSX'!$L$7=TH!A727),"242","")))))</f>
        <v/>
      </c>
    </row>
    <row r="728" spans="1:9">
      <c r="A728" s="6" t="str">
        <f>IF(B728&lt;&gt;"",IF(OR(AND(G728="154",'154 - CPSX'!$L$7="..."),AND(G728="632",'632 - CPSX'!$K$7="..."),AND(G728="641",'641 - CPSX'!$K$7="..."),AND(G728="642",'642 - CPSX'!$M$7="..."),AND(G728="242",'242 - CPSX'!$L$7="...")),"...",MONTH(B728)),"")</f>
        <v/>
      </c>
      <c r="B728" s="10"/>
      <c r="C728" s="11"/>
      <c r="D728" s="10"/>
      <c r="E728" s="8"/>
      <c r="F728" s="5"/>
      <c r="G728" s="15"/>
      <c r="H728" s="7"/>
      <c r="I728" s="5" t="str">
        <f>IF(AND(G728="154",'154 - CPSX'!$L$7=TH!A728),"154",IF(AND(G728="632",'632 - CPSX'!$K$7=TH!A728),"632",IF(AND(G728="641",'641 - CPSX'!$K$7=TH!A728),"641",IF(AND(G728="642",'642 - CPSX'!$M$7=TH!A728),"642",IF(AND(G728="242",'242 - CPSX'!$L$7=TH!A728),"242","")))))</f>
        <v/>
      </c>
    </row>
    <row r="729" spans="1:9">
      <c r="A729" s="6" t="str">
        <f>IF(B729&lt;&gt;"",IF(OR(AND(G729="154",'154 - CPSX'!$L$7="..."),AND(G729="632",'632 - CPSX'!$K$7="..."),AND(G729="641",'641 - CPSX'!$K$7="..."),AND(G729="642",'642 - CPSX'!$M$7="..."),AND(G729="242",'242 - CPSX'!$L$7="...")),"...",MONTH(B729)),"")</f>
        <v/>
      </c>
      <c r="B729" s="10"/>
      <c r="C729" s="11"/>
      <c r="D729" s="10"/>
      <c r="E729" s="8"/>
      <c r="F729" s="5"/>
      <c r="G729" s="15"/>
      <c r="H729" s="7"/>
      <c r="I729" s="5" t="str">
        <f>IF(AND(G729="154",'154 - CPSX'!$L$7=TH!A729),"154",IF(AND(G729="632",'632 - CPSX'!$K$7=TH!A729),"632",IF(AND(G729="641",'641 - CPSX'!$K$7=TH!A729),"641",IF(AND(G729="642",'642 - CPSX'!$M$7=TH!A729),"642",IF(AND(G729="242",'242 - CPSX'!$L$7=TH!A729),"242","")))))</f>
        <v/>
      </c>
    </row>
    <row r="730" spans="1:9">
      <c r="A730" s="6" t="str">
        <f>IF(B730&lt;&gt;"",IF(OR(AND(G730="154",'154 - CPSX'!$L$7="..."),AND(G730="632",'632 - CPSX'!$K$7="..."),AND(G730="641",'641 - CPSX'!$K$7="..."),AND(G730="642",'642 - CPSX'!$M$7="..."),AND(G730="242",'242 - CPSX'!$L$7="...")),"...",MONTH(B730)),"")</f>
        <v/>
      </c>
      <c r="B730" s="10"/>
      <c r="C730" s="11"/>
      <c r="D730" s="10"/>
      <c r="E730" s="8"/>
      <c r="F730" s="5"/>
      <c r="G730" s="15"/>
      <c r="H730" s="7"/>
      <c r="I730" s="5" t="str">
        <f>IF(AND(G730="154",'154 - CPSX'!$L$7=TH!A730),"154",IF(AND(G730="632",'632 - CPSX'!$K$7=TH!A730),"632",IF(AND(G730="641",'641 - CPSX'!$K$7=TH!A730),"641",IF(AND(G730="642",'642 - CPSX'!$M$7=TH!A730),"642",IF(AND(G730="242",'242 - CPSX'!$L$7=TH!A730),"242","")))))</f>
        <v/>
      </c>
    </row>
    <row r="731" spans="1:9">
      <c r="A731" s="6" t="str">
        <f>IF(B731&lt;&gt;"",IF(OR(AND(G731="154",'154 - CPSX'!$L$7="..."),AND(G731="632",'632 - CPSX'!$K$7="..."),AND(G731="641",'641 - CPSX'!$K$7="..."),AND(G731="642",'642 - CPSX'!$M$7="..."),AND(G731="242",'242 - CPSX'!$L$7="...")),"...",MONTH(B731)),"")</f>
        <v/>
      </c>
      <c r="B731" s="10"/>
      <c r="C731" s="11"/>
      <c r="D731" s="10"/>
      <c r="E731" s="8"/>
      <c r="F731" s="5"/>
      <c r="G731" s="15"/>
      <c r="H731" s="7"/>
      <c r="I731" s="5" t="str">
        <f>IF(AND(G731="154",'154 - CPSX'!$L$7=TH!A731),"154",IF(AND(G731="632",'632 - CPSX'!$K$7=TH!A731),"632",IF(AND(G731="641",'641 - CPSX'!$K$7=TH!A731),"641",IF(AND(G731="642",'642 - CPSX'!$M$7=TH!A731),"642",IF(AND(G731="242",'242 - CPSX'!$L$7=TH!A731),"242","")))))</f>
        <v/>
      </c>
    </row>
    <row r="732" spans="1:9">
      <c r="A732" s="6" t="str">
        <f>IF(B732&lt;&gt;"",IF(OR(AND(G732="154",'154 - CPSX'!$L$7="..."),AND(G732="632",'632 - CPSX'!$K$7="..."),AND(G732="641",'641 - CPSX'!$K$7="..."),AND(G732="642",'642 - CPSX'!$M$7="..."),AND(G732="242",'242 - CPSX'!$L$7="...")),"...",MONTH(B732)),"")</f>
        <v/>
      </c>
      <c r="B732" s="10"/>
      <c r="C732" s="11"/>
      <c r="D732" s="10"/>
      <c r="E732" s="8"/>
      <c r="F732" s="5"/>
      <c r="G732" s="15"/>
      <c r="H732" s="7"/>
      <c r="I732" s="5" t="str">
        <f>IF(AND(G732="154",'154 - CPSX'!$L$7=TH!A732),"154",IF(AND(G732="632",'632 - CPSX'!$K$7=TH!A732),"632",IF(AND(G732="641",'641 - CPSX'!$K$7=TH!A732),"641",IF(AND(G732="642",'642 - CPSX'!$M$7=TH!A732),"642",IF(AND(G732="242",'242 - CPSX'!$L$7=TH!A732),"242","")))))</f>
        <v/>
      </c>
    </row>
    <row r="733" spans="1:9">
      <c r="A733" s="6" t="str">
        <f>IF(B733&lt;&gt;"",IF(OR(AND(G733="154",'154 - CPSX'!$L$7="..."),AND(G733="632",'632 - CPSX'!$K$7="..."),AND(G733="641",'641 - CPSX'!$K$7="..."),AND(G733="642",'642 - CPSX'!$M$7="..."),AND(G733="242",'242 - CPSX'!$L$7="...")),"...",MONTH(B733)),"")</f>
        <v/>
      </c>
      <c r="B733" s="10"/>
      <c r="C733" s="11"/>
      <c r="D733" s="10"/>
      <c r="E733" s="8"/>
      <c r="F733" s="5"/>
      <c r="G733" s="15"/>
      <c r="H733" s="7"/>
      <c r="I733" s="5" t="str">
        <f>IF(AND(G733="154",'154 - CPSX'!$L$7=TH!A733),"154",IF(AND(G733="632",'632 - CPSX'!$K$7=TH!A733),"632",IF(AND(G733="641",'641 - CPSX'!$K$7=TH!A733),"641",IF(AND(G733="642",'642 - CPSX'!$M$7=TH!A733),"642",IF(AND(G733="242",'242 - CPSX'!$L$7=TH!A733),"242","")))))</f>
        <v/>
      </c>
    </row>
    <row r="734" spans="1:9">
      <c r="A734" s="6" t="str">
        <f>IF(B734&lt;&gt;"",IF(OR(AND(G734="154",'154 - CPSX'!$L$7="..."),AND(G734="632",'632 - CPSX'!$K$7="..."),AND(G734="641",'641 - CPSX'!$K$7="..."),AND(G734="642",'642 - CPSX'!$M$7="..."),AND(G734="242",'242 - CPSX'!$L$7="...")),"...",MONTH(B734)),"")</f>
        <v/>
      </c>
      <c r="B734" s="10"/>
      <c r="C734" s="11"/>
      <c r="D734" s="10"/>
      <c r="E734" s="8"/>
      <c r="F734" s="5"/>
      <c r="G734" s="15"/>
      <c r="H734" s="7"/>
      <c r="I734" s="5" t="str">
        <f>IF(AND(G734="154",'154 - CPSX'!$L$7=TH!A734),"154",IF(AND(G734="632",'632 - CPSX'!$K$7=TH!A734),"632",IF(AND(G734="641",'641 - CPSX'!$K$7=TH!A734),"641",IF(AND(G734="642",'642 - CPSX'!$M$7=TH!A734),"642",IF(AND(G734="242",'242 - CPSX'!$L$7=TH!A734),"242","")))))</f>
        <v/>
      </c>
    </row>
    <row r="735" spans="1:9">
      <c r="A735" s="6" t="str">
        <f>IF(B735&lt;&gt;"",IF(OR(AND(G735="154",'154 - CPSX'!$L$7="..."),AND(G735="632",'632 - CPSX'!$K$7="..."),AND(G735="641",'641 - CPSX'!$K$7="..."),AND(G735="642",'642 - CPSX'!$M$7="..."),AND(G735="242",'242 - CPSX'!$L$7="...")),"...",MONTH(B735)),"")</f>
        <v/>
      </c>
      <c r="B735" s="10"/>
      <c r="C735" s="11"/>
      <c r="D735" s="10"/>
      <c r="E735" s="8"/>
      <c r="F735" s="5"/>
      <c r="G735" s="15"/>
      <c r="H735" s="7"/>
      <c r="I735" s="5" t="str">
        <f>IF(AND(G735="154",'154 - CPSX'!$L$7=TH!A735),"154",IF(AND(G735="632",'632 - CPSX'!$K$7=TH!A735),"632",IF(AND(G735="641",'641 - CPSX'!$K$7=TH!A735),"641",IF(AND(G735="642",'642 - CPSX'!$M$7=TH!A735),"642",IF(AND(G735="242",'242 - CPSX'!$L$7=TH!A735),"242","")))))</f>
        <v/>
      </c>
    </row>
    <row r="736" spans="1:9">
      <c r="A736" s="6" t="str">
        <f>IF(B736&lt;&gt;"",IF(OR(AND(G736="154",'154 - CPSX'!$L$7="..."),AND(G736="632",'632 - CPSX'!$K$7="..."),AND(G736="641",'641 - CPSX'!$K$7="..."),AND(G736="642",'642 - CPSX'!$M$7="..."),AND(G736="242",'242 - CPSX'!$L$7="...")),"...",MONTH(B736)),"")</f>
        <v/>
      </c>
      <c r="B736" s="10"/>
      <c r="C736" s="11"/>
      <c r="D736" s="10"/>
      <c r="E736" s="8"/>
      <c r="F736" s="5"/>
      <c r="G736" s="15"/>
      <c r="H736" s="7"/>
      <c r="I736" s="5" t="str">
        <f>IF(AND(G736="154",'154 - CPSX'!$L$7=TH!A736),"154",IF(AND(G736="632",'632 - CPSX'!$K$7=TH!A736),"632",IF(AND(G736="641",'641 - CPSX'!$K$7=TH!A736),"641",IF(AND(G736="642",'642 - CPSX'!$M$7=TH!A736),"642",IF(AND(G736="242",'242 - CPSX'!$L$7=TH!A736),"242","")))))</f>
        <v/>
      </c>
    </row>
    <row r="737" spans="1:9">
      <c r="A737" s="6" t="str">
        <f>IF(B737&lt;&gt;"",IF(OR(AND(G737="154",'154 - CPSX'!$L$7="..."),AND(G737="632",'632 - CPSX'!$K$7="..."),AND(G737="641",'641 - CPSX'!$K$7="..."),AND(G737="642",'642 - CPSX'!$M$7="..."),AND(G737="242",'242 - CPSX'!$L$7="...")),"...",MONTH(B737)),"")</f>
        <v/>
      </c>
      <c r="B737" s="10"/>
      <c r="C737" s="11"/>
      <c r="D737" s="10"/>
      <c r="E737" s="8"/>
      <c r="F737" s="5"/>
      <c r="G737" s="15"/>
      <c r="H737" s="7"/>
      <c r="I737" s="5" t="str">
        <f>IF(AND(G737="154",'154 - CPSX'!$L$7=TH!A737),"154",IF(AND(G737="632",'632 - CPSX'!$K$7=TH!A737),"632",IF(AND(G737="641",'641 - CPSX'!$K$7=TH!A737),"641",IF(AND(G737="642",'642 - CPSX'!$M$7=TH!A737),"642",IF(AND(G737="242",'242 - CPSX'!$L$7=TH!A737),"242","")))))</f>
        <v/>
      </c>
    </row>
    <row r="738" spans="1:9">
      <c r="A738" s="6" t="str">
        <f>IF(B738&lt;&gt;"",IF(OR(AND(G738="154",'154 - CPSX'!$L$7="..."),AND(G738="632",'632 - CPSX'!$K$7="..."),AND(G738="641",'641 - CPSX'!$K$7="..."),AND(G738="642",'642 - CPSX'!$M$7="..."),AND(G738="242",'242 - CPSX'!$L$7="...")),"...",MONTH(B738)),"")</f>
        <v/>
      </c>
      <c r="B738" s="10"/>
      <c r="C738" s="11"/>
      <c r="D738" s="10"/>
      <c r="E738" s="8"/>
      <c r="F738" s="5"/>
      <c r="G738" s="15"/>
      <c r="H738" s="7"/>
      <c r="I738" s="5" t="str">
        <f>IF(AND(G738="154",'154 - CPSX'!$L$7=TH!A738),"154",IF(AND(G738="632",'632 - CPSX'!$K$7=TH!A738),"632",IF(AND(G738="641",'641 - CPSX'!$K$7=TH!A738),"641",IF(AND(G738="642",'642 - CPSX'!$M$7=TH!A738),"642",IF(AND(G738="242",'242 - CPSX'!$L$7=TH!A738),"242","")))))</f>
        <v/>
      </c>
    </row>
    <row r="739" spans="1:9">
      <c r="A739" s="6" t="str">
        <f>IF(B739&lt;&gt;"",IF(OR(AND(G739="154",'154 - CPSX'!$L$7="..."),AND(G739="632",'632 - CPSX'!$K$7="..."),AND(G739="641",'641 - CPSX'!$K$7="..."),AND(G739="642",'642 - CPSX'!$M$7="..."),AND(G739="242",'242 - CPSX'!$L$7="...")),"...",MONTH(B739)),"")</f>
        <v/>
      </c>
      <c r="B739" s="10"/>
      <c r="C739" s="11"/>
      <c r="D739" s="10"/>
      <c r="E739" s="8"/>
      <c r="F739" s="5"/>
      <c r="G739" s="15"/>
      <c r="H739" s="7"/>
      <c r="I739" s="5" t="str">
        <f>IF(AND(G739="154",'154 - CPSX'!$L$7=TH!A739),"154",IF(AND(G739="632",'632 - CPSX'!$K$7=TH!A739),"632",IF(AND(G739="641",'641 - CPSX'!$K$7=TH!A739),"641",IF(AND(G739="642",'642 - CPSX'!$M$7=TH!A739),"642",IF(AND(G739="242",'242 - CPSX'!$L$7=TH!A739),"242","")))))</f>
        <v/>
      </c>
    </row>
    <row r="740" spans="1:9">
      <c r="A740" s="6" t="str">
        <f>IF(B740&lt;&gt;"",IF(OR(AND(G740="154",'154 - CPSX'!$L$7="..."),AND(G740="632",'632 - CPSX'!$K$7="..."),AND(G740="641",'641 - CPSX'!$K$7="..."),AND(G740="642",'642 - CPSX'!$M$7="..."),AND(G740="242",'242 - CPSX'!$L$7="...")),"...",MONTH(B740)),"")</f>
        <v/>
      </c>
      <c r="B740" s="10"/>
      <c r="C740" s="11"/>
      <c r="D740" s="10"/>
      <c r="E740" s="8"/>
      <c r="F740" s="5"/>
      <c r="G740" s="15"/>
      <c r="H740" s="7"/>
      <c r="I740" s="5" t="str">
        <f>IF(AND(G740="154",'154 - CPSX'!$L$7=TH!A740),"154",IF(AND(G740="632",'632 - CPSX'!$K$7=TH!A740),"632",IF(AND(G740="641",'641 - CPSX'!$K$7=TH!A740),"641",IF(AND(G740="642",'642 - CPSX'!$M$7=TH!A740),"642",IF(AND(G740="242",'242 - CPSX'!$L$7=TH!A740),"242","")))))</f>
        <v/>
      </c>
    </row>
    <row r="741" spans="1:9">
      <c r="A741" s="6" t="str">
        <f>IF(B741&lt;&gt;"",IF(OR(AND(G741="154",'154 - CPSX'!$L$7="..."),AND(G741="632",'632 - CPSX'!$K$7="..."),AND(G741="641",'641 - CPSX'!$K$7="..."),AND(G741="642",'642 - CPSX'!$M$7="..."),AND(G741="242",'242 - CPSX'!$L$7="...")),"...",MONTH(B741)),"")</f>
        <v/>
      </c>
      <c r="B741" s="10"/>
      <c r="C741" s="11"/>
      <c r="D741" s="10"/>
      <c r="E741" s="8"/>
      <c r="F741" s="5"/>
      <c r="G741" s="15"/>
      <c r="H741" s="7"/>
      <c r="I741" s="5" t="str">
        <f>IF(AND(G741="154",'154 - CPSX'!$L$7=TH!A741),"154",IF(AND(G741="632",'632 - CPSX'!$K$7=TH!A741),"632",IF(AND(G741="641",'641 - CPSX'!$K$7=TH!A741),"641",IF(AND(G741="642",'642 - CPSX'!$M$7=TH!A741),"642",IF(AND(G741="242",'242 - CPSX'!$L$7=TH!A741),"242","")))))</f>
        <v/>
      </c>
    </row>
    <row r="742" spans="1:9">
      <c r="A742" s="6" t="str">
        <f>IF(B742&lt;&gt;"",IF(OR(AND(G742="154",'154 - CPSX'!$L$7="..."),AND(G742="632",'632 - CPSX'!$K$7="..."),AND(G742="641",'641 - CPSX'!$K$7="..."),AND(G742="642",'642 - CPSX'!$M$7="..."),AND(G742="242",'242 - CPSX'!$L$7="...")),"...",MONTH(B742)),"")</f>
        <v/>
      </c>
      <c r="B742" s="10"/>
      <c r="C742" s="11"/>
      <c r="D742" s="10"/>
      <c r="E742" s="8"/>
      <c r="F742" s="5"/>
      <c r="G742" s="15"/>
      <c r="H742" s="7"/>
      <c r="I742" s="5" t="str">
        <f>IF(AND(G742="154",'154 - CPSX'!$L$7=TH!A742),"154",IF(AND(G742="632",'632 - CPSX'!$K$7=TH!A742),"632",IF(AND(G742="641",'641 - CPSX'!$K$7=TH!A742),"641",IF(AND(G742="642",'642 - CPSX'!$M$7=TH!A742),"642",IF(AND(G742="242",'242 - CPSX'!$L$7=TH!A742),"242","")))))</f>
        <v/>
      </c>
    </row>
  </sheetData>
  <autoFilter ref="A4:I626"/>
  <mergeCells count="8">
    <mergeCell ref="I2:I3"/>
    <mergeCell ref="A2:A3"/>
    <mergeCell ref="E2:E3"/>
    <mergeCell ref="H2:H3"/>
    <mergeCell ref="F2:F3"/>
    <mergeCell ref="G2:G3"/>
    <mergeCell ref="C2:D2"/>
    <mergeCell ref="B2:B3"/>
  </mergeCells>
  <phoneticPr fontId="30" type="noConversion"/>
  <pageMargins left="0.7" right="0.16" top="0.19" bottom="0.15" header="0.16" footer="0.15"/>
  <pageSetup orientation="landscape" r:id="rId1"/>
  <headerFooter alignWithMargins="0">
    <oddFooter>&amp;RTrang 1/1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2:L90"/>
  <sheetViews>
    <sheetView topLeftCell="A5" zoomScale="90" zoomScaleNormal="90" workbookViewId="0">
      <pane ySplit="11" topLeftCell="A70" activePane="bottomLeft" state="frozen"/>
      <selection activeCell="L7" sqref="L7"/>
      <selection pane="bottomLeft" activeCell="K52" sqref="K52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43.42578125" style="20" customWidth="1"/>
    <col min="5" max="5" width="7.140625" style="20" customWidth="1"/>
    <col min="6" max="6" width="14.140625" style="20" customWidth="1"/>
    <col min="7" max="7" width="14.85546875" style="20" customWidth="1"/>
    <col min="8" max="8" width="12" style="20" customWidth="1"/>
    <col min="9" max="9" width="12.85546875" style="20" customWidth="1"/>
    <col min="10" max="10" width="14" style="20" customWidth="1"/>
    <col min="11" max="11" width="12.7109375" style="20" customWidth="1"/>
    <col min="12" max="12" width="6.28515625" style="20" customWidth="1"/>
    <col min="13" max="16384" width="9.140625" style="20"/>
  </cols>
  <sheetData>
    <row r="2" spans="1:12">
      <c r="A2" s="19" t="s">
        <v>19</v>
      </c>
      <c r="F2" s="21"/>
      <c r="G2" s="21"/>
      <c r="H2" s="21"/>
      <c r="I2" s="61" t="s">
        <v>55</v>
      </c>
      <c r="J2" s="61"/>
      <c r="K2" s="61"/>
    </row>
    <row r="3" spans="1:12">
      <c r="A3" s="19" t="s">
        <v>43</v>
      </c>
      <c r="I3" s="62" t="s">
        <v>66</v>
      </c>
      <c r="J3" s="63"/>
      <c r="K3" s="63"/>
    </row>
    <row r="4" spans="1:12">
      <c r="I4" s="63" t="s">
        <v>48</v>
      </c>
      <c r="J4" s="63"/>
      <c r="K4" s="63"/>
    </row>
    <row r="5" spans="1:12" ht="19.5" customHeight="1">
      <c r="A5" s="60" t="s">
        <v>56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48" t="s">
        <v>34</v>
      </c>
    </row>
    <row r="6" spans="1:12">
      <c r="A6" s="63" t="s">
        <v>57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21" t="s">
        <v>52</v>
      </c>
    </row>
    <row r="7" spans="1:12" ht="16.5">
      <c r="B7" s="27"/>
      <c r="C7" s="27"/>
      <c r="D7" s="27"/>
      <c r="E7" s="37" t="s">
        <v>129</v>
      </c>
      <c r="G7" s="27"/>
      <c r="H7" s="27"/>
      <c r="I7" s="27"/>
      <c r="J7" s="27"/>
      <c r="K7" s="27"/>
      <c r="L7" s="46">
        <v>1</v>
      </c>
    </row>
    <row r="8" spans="1:12">
      <c r="B8" s="27"/>
      <c r="C8" s="27"/>
      <c r="D8" s="27"/>
      <c r="E8" s="37" t="s">
        <v>67</v>
      </c>
      <c r="G8" s="27"/>
      <c r="H8" s="27"/>
      <c r="I8" s="27"/>
      <c r="J8" s="27"/>
      <c r="K8" s="27"/>
    </row>
    <row r="9" spans="1:12">
      <c r="B9" s="36"/>
      <c r="C9" s="36"/>
      <c r="D9" s="36"/>
      <c r="E9" s="37" t="s">
        <v>136</v>
      </c>
      <c r="G9" s="36"/>
      <c r="H9" s="36"/>
      <c r="I9" s="36"/>
      <c r="J9" s="36"/>
      <c r="K9" s="36"/>
    </row>
    <row r="10" spans="1:12">
      <c r="C10" s="59"/>
      <c r="D10" s="59"/>
      <c r="E10" s="59"/>
      <c r="F10" s="59"/>
      <c r="G10" s="59"/>
      <c r="H10" s="59"/>
      <c r="I10" s="59"/>
      <c r="J10" s="59"/>
      <c r="K10" s="59"/>
    </row>
    <row r="11" spans="1:12" ht="15.75" customHeight="1">
      <c r="A11" s="57" t="s">
        <v>58</v>
      </c>
      <c r="B11" s="58" t="s">
        <v>0</v>
      </c>
      <c r="C11" s="58"/>
      <c r="D11" s="57" t="s">
        <v>1</v>
      </c>
      <c r="E11" s="57" t="s">
        <v>2</v>
      </c>
      <c r="F11" s="58" t="s">
        <v>68</v>
      </c>
      <c r="G11" s="58"/>
      <c r="H11" s="58"/>
      <c r="I11" s="58"/>
      <c r="J11" s="58"/>
      <c r="K11" s="58"/>
    </row>
    <row r="12" spans="1:12" ht="15.75" customHeight="1">
      <c r="A12" s="57"/>
      <c r="B12" s="56" t="s">
        <v>4</v>
      </c>
      <c r="C12" s="56" t="s">
        <v>5</v>
      </c>
      <c r="D12" s="57"/>
      <c r="E12" s="57"/>
      <c r="F12" s="56" t="s">
        <v>59</v>
      </c>
      <c r="G12" s="56" t="s">
        <v>60</v>
      </c>
      <c r="H12" s="56"/>
      <c r="I12" s="56"/>
      <c r="J12" s="56"/>
      <c r="K12" s="56"/>
    </row>
    <row r="13" spans="1:12" ht="31.5" customHeight="1">
      <c r="A13" s="57"/>
      <c r="B13" s="56"/>
      <c r="C13" s="56"/>
      <c r="D13" s="57"/>
      <c r="E13" s="57"/>
      <c r="F13" s="56"/>
      <c r="G13" s="18" t="s">
        <v>131</v>
      </c>
      <c r="H13" s="18" t="s">
        <v>135</v>
      </c>
      <c r="I13" s="18" t="s">
        <v>132</v>
      </c>
      <c r="J13" s="18" t="s">
        <v>133</v>
      </c>
      <c r="K13" s="18" t="s">
        <v>134</v>
      </c>
    </row>
    <row r="14" spans="1:12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33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</row>
    <row r="15" spans="1:12">
      <c r="A15" s="23"/>
      <c r="B15" s="23"/>
      <c r="C15" s="23"/>
      <c r="D15" s="28" t="s">
        <v>61</v>
      </c>
      <c r="E15" s="23"/>
      <c r="F15" s="39"/>
      <c r="G15" s="39"/>
      <c r="H15" s="39"/>
      <c r="I15" s="39"/>
      <c r="J15" s="39"/>
      <c r="K15" s="39"/>
    </row>
    <row r="16" spans="1:12">
      <c r="A16" s="43">
        <f ca="1">IF(ROWS($1:1)&gt;COUNT(Dong),"",OFFSET(TH!B$1,SMALL(Dong,ROWS($1:1)),))</f>
        <v>42011</v>
      </c>
      <c r="B16" s="43" t="str">
        <f ca="1">IF(ROWS($1:1)&gt;COUNT(Dong),"",OFFSET(TH!C$1,SMALL(Dong,ROWS($1:1)),))</f>
        <v>CTGS</v>
      </c>
      <c r="C16" s="43">
        <f ca="1">IF(ROWS($1:1)&gt;COUNT(Dong),"",OFFSET(TH!D$1,SMALL(Dong,ROWS($1:1)),))</f>
        <v>42011</v>
      </c>
      <c r="D16" s="47" t="str">
        <f ca="1">IF(ROWS($1:1)&gt;COUNT(Dong),"",OFFSET(TH!E$1,SMALL(Dong,ROWS($1:1)),))</f>
        <v>Điện Lực - Điện kỳ 1 T01/2015</v>
      </c>
      <c r="E16" s="43" t="str">
        <f ca="1">IF(ROWS($1:1)&gt;COUNT(Dong),"",OFFSET(TH!H$1,SMALL(Dong,ROWS($1:1)),))</f>
        <v>331</v>
      </c>
      <c r="F16" s="41">
        <f ca="1">IF(ROWS($1:1)&gt;COUNT(Dong),"",OFFSET(TH!F$1,SMALL(Dong,ROWS($1:1)),))</f>
        <v>21505300</v>
      </c>
      <c r="G16" s="41">
        <f ca="1">IF($E16="1521",$F16,0)</f>
        <v>0</v>
      </c>
      <c r="H16" s="41">
        <f ca="1">IF($E16="1522",$F16,0)</f>
        <v>0</v>
      </c>
      <c r="I16" s="41">
        <f ca="1">IF(OR(LEFT($E16,3)="334",LEFT($E16,3)="338"),$F16,0)</f>
        <v>0</v>
      </c>
      <c r="J16" s="41">
        <f ca="1">IF(OR(LEFT($E16,3)="331",AND(LEFT($E16,3)="111",$D16="Dầu DO")),$F16,0)</f>
        <v>21505300</v>
      </c>
      <c r="K16" s="41">
        <f ca="1">IF(OR(LEFT($E16,3)="214",LEFT($E16,3)="242",AND(LEFT($E16,3)="111",$D16&lt;&gt;"Dầu DO")),$F16,0)</f>
        <v>0</v>
      </c>
    </row>
    <row r="17" spans="1:11">
      <c r="A17" s="43">
        <f ca="1">IF(ROWS($1:2)&gt;COUNT(Dong),"",OFFSET(TH!B$1,SMALL(Dong,ROWS($1:2)),))</f>
        <v>42020</v>
      </c>
      <c r="B17" s="43" t="str">
        <f ca="1">IF(ROWS($1:2)&gt;COUNT(Dong),"",OFFSET(TH!C$1,SMALL(Dong,ROWS($1:2)),))</f>
        <v>CTGS</v>
      </c>
      <c r="C17" s="43">
        <f ca="1">IF(ROWS($1:2)&gt;COUNT(Dong),"",OFFSET(TH!D$1,SMALL(Dong,ROWS($1:2)),))</f>
        <v>42020</v>
      </c>
      <c r="D17" s="47" t="str">
        <f ca="1">IF(ROWS($1:2)&gt;COUNT(Dong),"",OFFSET(TH!E$1,SMALL(Dong,ROWS($1:2)),))</f>
        <v>Điện Lực - Điện kỳ 2 T01/2015</v>
      </c>
      <c r="E17" s="43" t="str">
        <f ca="1">IF(ROWS($1:2)&gt;COUNT(Dong),"",OFFSET(TH!H$1,SMALL(Dong,ROWS($1:2)),))</f>
        <v>331</v>
      </c>
      <c r="F17" s="41">
        <f ca="1">IF(ROWS($1:2)&gt;COUNT(Dong),"",OFFSET(TH!F$1,SMALL(Dong,ROWS($1:2)),))</f>
        <v>28263400</v>
      </c>
      <c r="G17" s="41">
        <f t="shared" ref="G17:G80" ca="1" si="0">IF($E17="1521",$F17,0)</f>
        <v>0</v>
      </c>
      <c r="H17" s="41">
        <f t="shared" ref="H17:H80" ca="1" si="1">IF($E17="1522",$F17,0)</f>
        <v>0</v>
      </c>
      <c r="I17" s="41">
        <f t="shared" ref="I17:I80" ca="1" si="2">IF(OR(LEFT($E17,3)="334",LEFT($E17,3)="338"),$F17,0)</f>
        <v>0</v>
      </c>
      <c r="J17" s="41">
        <f t="shared" ref="J17:J39" ca="1" si="3">IF(OR(LEFT($E17,3)="331",AND(LEFT($E17,3)="111",D17="Dầu DO")),$F17,0)</f>
        <v>28263400</v>
      </c>
      <c r="K17" s="41">
        <f t="shared" ref="K17:K80" ca="1" si="4">IF(OR(LEFT($E17,3)="214",LEFT($E17,3)="242",AND(LEFT($E17,3)="111",$D17&lt;&gt;"Dầu DO")),$F17,0)</f>
        <v>0</v>
      </c>
    </row>
    <row r="18" spans="1:11">
      <c r="A18" s="43">
        <f ca="1">IF(ROWS($1:3)&gt;COUNT(Dong),"",OFFSET(TH!B$1,SMALL(Dong,ROWS($1:3)),))</f>
        <v>42030</v>
      </c>
      <c r="B18" s="43" t="str">
        <f ca="1">IF(ROWS($1:3)&gt;COUNT(Dong),"",OFFSET(TH!C$1,SMALL(Dong,ROWS($1:3)),))</f>
        <v>CTGS</v>
      </c>
      <c r="C18" s="43">
        <f ca="1">IF(ROWS($1:3)&gt;COUNT(Dong),"",OFFSET(TH!D$1,SMALL(Dong,ROWS($1:3)),))</f>
        <v>42030</v>
      </c>
      <c r="D18" s="47" t="str">
        <f ca="1">IF(ROWS($1:3)&gt;COUNT(Dong),"",OFFSET(TH!E$1,SMALL(Dong,ROWS($1:3)),))</f>
        <v>Điện Lực - Điện kỳ 3 T01/2015</v>
      </c>
      <c r="E18" s="43" t="str">
        <f ca="1">IF(ROWS($1:3)&gt;COUNT(Dong),"",OFFSET(TH!H$1,SMALL(Dong,ROWS($1:3)),))</f>
        <v>331</v>
      </c>
      <c r="F18" s="41">
        <f ca="1">IF(ROWS($1:3)&gt;COUNT(Dong),"",OFFSET(TH!F$1,SMALL(Dong,ROWS($1:3)),))</f>
        <v>21718400</v>
      </c>
      <c r="G18" s="41">
        <f t="shared" ca="1" si="0"/>
        <v>0</v>
      </c>
      <c r="H18" s="41">
        <f t="shared" ca="1" si="1"/>
        <v>0</v>
      </c>
      <c r="I18" s="41">
        <f t="shared" ca="1" si="2"/>
        <v>0</v>
      </c>
      <c r="J18" s="41">
        <f t="shared" ca="1" si="3"/>
        <v>21718400</v>
      </c>
      <c r="K18" s="41">
        <f t="shared" ca="1" si="4"/>
        <v>0</v>
      </c>
    </row>
    <row r="19" spans="1:11">
      <c r="A19" s="43">
        <f ca="1">IF(ROWS($1:4)&gt;COUNT(Dong),"",OFFSET(TH!B$1,SMALL(Dong,ROWS($1:4)),))</f>
        <v>42019</v>
      </c>
      <c r="B19" s="43" t="str">
        <f ca="1">IF(ROWS($1:4)&gt;COUNT(Dong),"",OFFSET(TH!C$1,SMALL(Dong,ROWS($1:4)),))</f>
        <v>C23</v>
      </c>
      <c r="C19" s="43">
        <f ca="1">IF(ROWS($1:4)&gt;COUNT(Dong),"",OFFSET(TH!D$1,SMALL(Dong,ROWS($1:4)),))</f>
        <v>42019</v>
      </c>
      <c r="D19" s="47" t="str">
        <f ca="1">IF(ROWS($1:4)&gt;COUNT(Dong),"",OFFSET(TH!E$1,SMALL(Dong,ROWS($1:4)),))</f>
        <v>Dầu DO</v>
      </c>
      <c r="E19" s="43" t="str">
        <f ca="1">IF(ROWS($1:4)&gt;COUNT(Dong),"",OFFSET(TH!H$1,SMALL(Dong,ROWS($1:4)),))</f>
        <v>1111</v>
      </c>
      <c r="F19" s="41">
        <f ca="1">IF(ROWS($1:4)&gt;COUNT(Dong),"",OFFSET(TH!F$1,SMALL(Dong,ROWS($1:4)),))</f>
        <v>1507273</v>
      </c>
      <c r="G19" s="41">
        <f t="shared" ca="1" si="0"/>
        <v>0</v>
      </c>
      <c r="H19" s="41">
        <f t="shared" ca="1" si="1"/>
        <v>0</v>
      </c>
      <c r="I19" s="41">
        <f t="shared" ca="1" si="2"/>
        <v>0</v>
      </c>
      <c r="J19" s="41">
        <f t="shared" ca="1" si="3"/>
        <v>1507273</v>
      </c>
      <c r="K19" s="41">
        <f t="shared" ca="1" si="4"/>
        <v>0</v>
      </c>
    </row>
    <row r="20" spans="1:11">
      <c r="A20" s="43">
        <f ca="1">IF(ROWS($1:5)&gt;COUNT(Dong),"",OFFSET(TH!B$1,SMALL(Dong,ROWS($1:5)),))</f>
        <v>42023</v>
      </c>
      <c r="B20" s="43" t="str">
        <f ca="1">IF(ROWS($1:5)&gt;COUNT(Dong),"",OFFSET(TH!C$1,SMALL(Dong,ROWS($1:5)),))</f>
        <v>C30</v>
      </c>
      <c r="C20" s="43">
        <f ca="1">IF(ROWS($1:5)&gt;COUNT(Dong),"",OFFSET(TH!D$1,SMALL(Dong,ROWS($1:5)),))</f>
        <v>42023</v>
      </c>
      <c r="D20" s="47" t="str">
        <f ca="1">IF(ROWS($1:5)&gt;COUNT(Dong),"",OFFSET(TH!E$1,SMALL(Dong,ROWS($1:5)),))</f>
        <v>Dầu DO</v>
      </c>
      <c r="E20" s="43" t="str">
        <f ca="1">IF(ROWS($1:5)&gt;COUNT(Dong),"",OFFSET(TH!H$1,SMALL(Dong,ROWS($1:5)),))</f>
        <v>1111</v>
      </c>
      <c r="F20" s="41">
        <f ca="1">IF(ROWS($1:5)&gt;COUNT(Dong),"",OFFSET(TH!F$1,SMALL(Dong,ROWS($1:5)),))</f>
        <v>786145</v>
      </c>
      <c r="G20" s="41">
        <f t="shared" ca="1" si="0"/>
        <v>0</v>
      </c>
      <c r="H20" s="41">
        <f t="shared" ca="1" si="1"/>
        <v>0</v>
      </c>
      <c r="I20" s="41">
        <f t="shared" ca="1" si="2"/>
        <v>0</v>
      </c>
      <c r="J20" s="41">
        <f t="shared" ca="1" si="3"/>
        <v>786145</v>
      </c>
      <c r="K20" s="41">
        <f t="shared" ca="1" si="4"/>
        <v>0</v>
      </c>
    </row>
    <row r="21" spans="1:11">
      <c r="A21" s="43">
        <f ca="1">IF(ROWS($1:6)&gt;COUNT(Dong),"",OFFSET(TH!B$1,SMALL(Dong,ROWS($1:6)),))</f>
        <v>42025</v>
      </c>
      <c r="B21" s="43" t="str">
        <f ca="1">IF(ROWS($1:6)&gt;COUNT(Dong),"",OFFSET(TH!C$1,SMALL(Dong,ROWS($1:6)),))</f>
        <v>C33</v>
      </c>
      <c r="C21" s="43">
        <f ca="1">IF(ROWS($1:6)&gt;COUNT(Dong),"",OFFSET(TH!D$1,SMALL(Dong,ROWS($1:6)),))</f>
        <v>42025</v>
      </c>
      <c r="D21" s="47" t="str">
        <f ca="1">IF(ROWS($1:6)&gt;COUNT(Dong),"",OFFSET(TH!E$1,SMALL(Dong,ROWS($1:6)),))</f>
        <v>Dầu DO</v>
      </c>
      <c r="E21" s="43" t="str">
        <f ca="1">IF(ROWS($1:6)&gt;COUNT(Dong),"",OFFSET(TH!H$1,SMALL(Dong,ROWS($1:6)),))</f>
        <v>1111</v>
      </c>
      <c r="F21" s="41">
        <f ca="1">IF(ROWS($1:6)&gt;COUNT(Dong),"",OFFSET(TH!F$1,SMALL(Dong,ROWS($1:6)),))</f>
        <v>753636</v>
      </c>
      <c r="G21" s="41">
        <f t="shared" ca="1" si="0"/>
        <v>0</v>
      </c>
      <c r="H21" s="41">
        <f t="shared" ca="1" si="1"/>
        <v>0</v>
      </c>
      <c r="I21" s="41">
        <f t="shared" ca="1" si="2"/>
        <v>0</v>
      </c>
      <c r="J21" s="41">
        <f t="shared" ca="1" si="3"/>
        <v>753636</v>
      </c>
      <c r="K21" s="41">
        <f t="shared" ca="1" si="4"/>
        <v>0</v>
      </c>
    </row>
    <row r="22" spans="1:11">
      <c r="A22" s="43">
        <f ca="1">IF(ROWS($1:7)&gt;COUNT(Dong),"",OFFSET(TH!B$1,SMALL(Dong,ROWS($1:7)),))</f>
        <v>42030</v>
      </c>
      <c r="B22" s="43" t="str">
        <f ca="1">IF(ROWS($1:7)&gt;COUNT(Dong),"",OFFSET(TH!C$1,SMALL(Dong,ROWS($1:7)),))</f>
        <v>C38</v>
      </c>
      <c r="C22" s="43">
        <f ca="1">IF(ROWS($1:7)&gt;COUNT(Dong),"",OFFSET(TH!D$1,SMALL(Dong,ROWS($1:7)),))</f>
        <v>42030</v>
      </c>
      <c r="D22" s="47" t="str">
        <f ca="1">IF(ROWS($1:7)&gt;COUNT(Dong),"",OFFSET(TH!E$1,SMALL(Dong,ROWS($1:7)),))</f>
        <v>Dầu DO</v>
      </c>
      <c r="E22" s="43" t="str">
        <f ca="1">IF(ROWS($1:7)&gt;COUNT(Dong),"",OFFSET(TH!H$1,SMALL(Dong,ROWS($1:7)),))</f>
        <v>1111</v>
      </c>
      <c r="F22" s="41">
        <f ca="1">IF(ROWS($1:7)&gt;COUNT(Dong),"",OFFSET(TH!F$1,SMALL(Dong,ROWS($1:7)),))</f>
        <v>855036</v>
      </c>
      <c r="G22" s="41">
        <f t="shared" ca="1" si="0"/>
        <v>0</v>
      </c>
      <c r="H22" s="41">
        <f t="shared" ca="1" si="1"/>
        <v>0</v>
      </c>
      <c r="I22" s="41">
        <f t="shared" ca="1" si="2"/>
        <v>0</v>
      </c>
      <c r="J22" s="41">
        <f t="shared" ca="1" si="3"/>
        <v>855036</v>
      </c>
      <c r="K22" s="41">
        <f t="shared" ca="1" si="4"/>
        <v>0</v>
      </c>
    </row>
    <row r="23" spans="1:11">
      <c r="A23" s="43">
        <f ca="1">IF(ROWS($1:8)&gt;COUNT(Dong),"",OFFSET(TH!B$1,SMALL(Dong,ROWS($1:8)),))</f>
        <v>42035</v>
      </c>
      <c r="B23" s="43" t="str">
        <f ca="1">IF(ROWS($1:8)&gt;COUNT(Dong),"",OFFSET(TH!C$1,SMALL(Dong,ROWS($1:8)),))</f>
        <v>C46</v>
      </c>
      <c r="C23" s="43">
        <f ca="1">IF(ROWS($1:8)&gt;COUNT(Dong),"",OFFSET(TH!D$1,SMALL(Dong,ROWS($1:8)),))</f>
        <v>42035</v>
      </c>
      <c r="D23" s="47" t="str">
        <f ca="1">IF(ROWS($1:8)&gt;COUNT(Dong),"",OFFSET(TH!E$1,SMALL(Dong,ROWS($1:8)),))</f>
        <v>Dầu DO</v>
      </c>
      <c r="E23" s="43" t="str">
        <f ca="1">IF(ROWS($1:8)&gt;COUNT(Dong),"",OFFSET(TH!H$1,SMALL(Dong,ROWS($1:8)),))</f>
        <v>1111</v>
      </c>
      <c r="F23" s="41">
        <f ca="1">IF(ROWS($1:8)&gt;COUNT(Dong),"",OFFSET(TH!F$1,SMALL(Dong,ROWS($1:8)),))</f>
        <v>1209600</v>
      </c>
      <c r="G23" s="41">
        <f t="shared" ca="1" si="0"/>
        <v>0</v>
      </c>
      <c r="H23" s="41">
        <f t="shared" ca="1" si="1"/>
        <v>0</v>
      </c>
      <c r="I23" s="41">
        <f t="shared" ca="1" si="2"/>
        <v>0</v>
      </c>
      <c r="J23" s="41">
        <f t="shared" ca="1" si="3"/>
        <v>1209600</v>
      </c>
      <c r="K23" s="41">
        <f t="shared" ca="1" si="4"/>
        <v>0</v>
      </c>
    </row>
    <row r="24" spans="1:11">
      <c r="A24" s="43">
        <f ca="1">IF(ROWS($1:9)&gt;COUNT(Dong),"",OFFSET(TH!B$1,SMALL(Dong,ROWS($1:9)),))</f>
        <v>42006</v>
      </c>
      <c r="B24" s="43" t="str">
        <f ca="1">IF(ROWS($1:9)&gt;COUNT(Dong),"",OFFSET(TH!C$1,SMALL(Dong,ROWS($1:9)),))</f>
        <v>X01/NL</v>
      </c>
      <c r="C24" s="43">
        <f ca="1">IF(ROWS($1:9)&gt;COUNT(Dong),"",OFFSET(TH!D$1,SMALL(Dong,ROWS($1:9)),))</f>
        <v>42006</v>
      </c>
      <c r="D24" s="47" t="str">
        <f ca="1">IF(ROWS($1:9)&gt;COUNT(Dong),"",OFFSET(TH!E$1,SMALL(Dong,ROWS($1:9)),))</f>
        <v>Ghẹ NL</v>
      </c>
      <c r="E24" s="43" t="str">
        <f ca="1">IF(ROWS($1:9)&gt;COUNT(Dong),"",OFFSET(TH!H$1,SMALL(Dong,ROWS($1:9)),))</f>
        <v>1521</v>
      </c>
      <c r="F24" s="41">
        <f ca="1">IF(ROWS($1:9)&gt;COUNT(Dong),"",OFFSET(TH!F$1,SMALL(Dong,ROWS($1:9)),))</f>
        <v>255780000</v>
      </c>
      <c r="G24" s="41">
        <f t="shared" ca="1" si="0"/>
        <v>255780000</v>
      </c>
      <c r="H24" s="41">
        <f t="shared" ca="1" si="1"/>
        <v>0</v>
      </c>
      <c r="I24" s="41">
        <f t="shared" ca="1" si="2"/>
        <v>0</v>
      </c>
      <c r="J24" s="41">
        <f t="shared" ca="1" si="3"/>
        <v>0</v>
      </c>
      <c r="K24" s="41">
        <f t="shared" ca="1" si="4"/>
        <v>0</v>
      </c>
    </row>
    <row r="25" spans="1:11">
      <c r="A25" s="43">
        <f ca="1">IF(ROWS($1:10)&gt;COUNT(Dong),"",OFFSET(TH!B$1,SMALL(Dong,ROWS($1:10)),))</f>
        <v>42008</v>
      </c>
      <c r="B25" s="43" t="str">
        <f ca="1">IF(ROWS($1:10)&gt;COUNT(Dong),"",OFFSET(TH!C$1,SMALL(Dong,ROWS($1:10)),))</f>
        <v>X02/NL</v>
      </c>
      <c r="C25" s="43">
        <f ca="1">IF(ROWS($1:10)&gt;COUNT(Dong),"",OFFSET(TH!D$1,SMALL(Dong,ROWS($1:10)),))</f>
        <v>42008</v>
      </c>
      <c r="D25" s="47" t="str">
        <f ca="1">IF(ROWS($1:10)&gt;COUNT(Dong),"",OFFSET(TH!E$1,SMALL(Dong,ROWS($1:10)),))</f>
        <v>Ghẹ NL</v>
      </c>
      <c r="E25" s="43" t="str">
        <f ca="1">IF(ROWS($1:10)&gt;COUNT(Dong),"",OFFSET(TH!H$1,SMALL(Dong,ROWS($1:10)),))</f>
        <v>1521</v>
      </c>
      <c r="F25" s="41">
        <f ca="1">IF(ROWS($1:10)&gt;COUNT(Dong),"",OFFSET(TH!F$1,SMALL(Dong,ROWS($1:10)),))</f>
        <v>178500000</v>
      </c>
      <c r="G25" s="41">
        <f t="shared" ca="1" si="0"/>
        <v>178500000</v>
      </c>
      <c r="H25" s="41">
        <f t="shared" ca="1" si="1"/>
        <v>0</v>
      </c>
      <c r="I25" s="41">
        <f t="shared" ca="1" si="2"/>
        <v>0</v>
      </c>
      <c r="J25" s="41">
        <f t="shared" ca="1" si="3"/>
        <v>0</v>
      </c>
      <c r="K25" s="41">
        <f t="shared" ca="1" si="4"/>
        <v>0</v>
      </c>
    </row>
    <row r="26" spans="1:11">
      <c r="A26" s="43">
        <f ca="1">IF(ROWS($1:11)&gt;COUNT(Dong),"",OFFSET(TH!B$1,SMALL(Dong,ROWS($1:11)),))</f>
        <v>42011</v>
      </c>
      <c r="B26" s="43" t="str">
        <f ca="1">IF(ROWS($1:11)&gt;COUNT(Dong),"",OFFSET(TH!C$1,SMALL(Dong,ROWS($1:11)),))</f>
        <v>X03/NL</v>
      </c>
      <c r="C26" s="43">
        <f ca="1">IF(ROWS($1:11)&gt;COUNT(Dong),"",OFFSET(TH!D$1,SMALL(Dong,ROWS($1:11)),))</f>
        <v>42011</v>
      </c>
      <c r="D26" s="47" t="str">
        <f ca="1">IF(ROWS($1:11)&gt;COUNT(Dong),"",OFFSET(TH!E$1,SMALL(Dong,ROWS($1:11)),))</f>
        <v>Ghẹ NL</v>
      </c>
      <c r="E26" s="43" t="str">
        <f ca="1">IF(ROWS($1:11)&gt;COUNT(Dong),"",OFFSET(TH!H$1,SMALL(Dong,ROWS($1:11)),))</f>
        <v>1521</v>
      </c>
      <c r="F26" s="41">
        <f ca="1">IF(ROWS($1:11)&gt;COUNT(Dong),"",OFFSET(TH!F$1,SMALL(Dong,ROWS($1:11)),))</f>
        <v>176280000</v>
      </c>
      <c r="G26" s="41">
        <f t="shared" ca="1" si="0"/>
        <v>176280000</v>
      </c>
      <c r="H26" s="41">
        <f t="shared" ca="1" si="1"/>
        <v>0</v>
      </c>
      <c r="I26" s="41">
        <f t="shared" ca="1" si="2"/>
        <v>0</v>
      </c>
      <c r="J26" s="41">
        <f t="shared" ca="1" si="3"/>
        <v>0</v>
      </c>
      <c r="K26" s="41">
        <f t="shared" ca="1" si="4"/>
        <v>0</v>
      </c>
    </row>
    <row r="27" spans="1:11">
      <c r="A27" s="43">
        <f ca="1">IF(ROWS($1:12)&gt;COUNT(Dong),"",OFFSET(TH!B$1,SMALL(Dong,ROWS($1:12)),))</f>
        <v>42012</v>
      </c>
      <c r="B27" s="43" t="str">
        <f ca="1">IF(ROWS($1:12)&gt;COUNT(Dong),"",OFFSET(TH!C$1,SMALL(Dong,ROWS($1:12)),))</f>
        <v>X04/NL</v>
      </c>
      <c r="C27" s="43">
        <f ca="1">IF(ROWS($1:12)&gt;COUNT(Dong),"",OFFSET(TH!D$1,SMALL(Dong,ROWS($1:12)),))</f>
        <v>42012</v>
      </c>
      <c r="D27" s="47" t="str">
        <f ca="1">IF(ROWS($1:12)&gt;COUNT(Dong),"",OFFSET(TH!E$1,SMALL(Dong,ROWS($1:12)),))</f>
        <v>Cá cơm NL</v>
      </c>
      <c r="E27" s="43" t="str">
        <f ca="1">IF(ROWS($1:12)&gt;COUNT(Dong),"",OFFSET(TH!H$1,SMALL(Dong,ROWS($1:12)),))</f>
        <v>1521</v>
      </c>
      <c r="F27" s="41">
        <f ca="1">IF(ROWS($1:12)&gt;COUNT(Dong),"",OFFSET(TH!F$1,SMALL(Dong,ROWS($1:12)),))</f>
        <v>606346000</v>
      </c>
      <c r="G27" s="41">
        <f t="shared" ca="1" si="0"/>
        <v>606346000</v>
      </c>
      <c r="H27" s="41">
        <f t="shared" ca="1" si="1"/>
        <v>0</v>
      </c>
      <c r="I27" s="41">
        <f t="shared" ca="1" si="2"/>
        <v>0</v>
      </c>
      <c r="J27" s="41">
        <f t="shared" ca="1" si="3"/>
        <v>0</v>
      </c>
      <c r="K27" s="41">
        <f t="shared" ca="1" si="4"/>
        <v>0</v>
      </c>
    </row>
    <row r="28" spans="1:11">
      <c r="A28" s="43">
        <f ca="1">IF(ROWS($1:13)&gt;COUNT(Dong),"",OFFSET(TH!B$1,SMALL(Dong,ROWS($1:13)),))</f>
        <v>42015</v>
      </c>
      <c r="B28" s="43" t="str">
        <f ca="1">IF(ROWS($1:13)&gt;COUNT(Dong),"",OFFSET(TH!C$1,SMALL(Dong,ROWS($1:13)),))</f>
        <v>X05/NL</v>
      </c>
      <c r="C28" s="43">
        <f ca="1">IF(ROWS($1:13)&gt;COUNT(Dong),"",OFFSET(TH!D$1,SMALL(Dong,ROWS($1:13)),))</f>
        <v>42015</v>
      </c>
      <c r="D28" s="47" t="str">
        <f ca="1">IF(ROWS($1:13)&gt;COUNT(Dong),"",OFFSET(TH!E$1,SMALL(Dong,ROWS($1:13)),))</f>
        <v>Cá ngân NL</v>
      </c>
      <c r="E28" s="43" t="str">
        <f ca="1">IF(ROWS($1:13)&gt;COUNT(Dong),"",OFFSET(TH!H$1,SMALL(Dong,ROWS($1:13)),))</f>
        <v>1521</v>
      </c>
      <c r="F28" s="41">
        <f ca="1">IF(ROWS($1:13)&gt;COUNT(Dong),"",OFFSET(TH!F$1,SMALL(Dong,ROWS($1:13)),))</f>
        <v>632608000</v>
      </c>
      <c r="G28" s="41">
        <f t="shared" ca="1" si="0"/>
        <v>632608000</v>
      </c>
      <c r="H28" s="41">
        <f t="shared" ca="1" si="1"/>
        <v>0</v>
      </c>
      <c r="I28" s="41">
        <f t="shared" ca="1" si="2"/>
        <v>0</v>
      </c>
      <c r="J28" s="41">
        <f t="shared" ca="1" si="3"/>
        <v>0</v>
      </c>
      <c r="K28" s="41">
        <f t="shared" ca="1" si="4"/>
        <v>0</v>
      </c>
    </row>
    <row r="29" spans="1:11">
      <c r="A29" s="43">
        <f ca="1">IF(ROWS($1:14)&gt;COUNT(Dong),"",OFFSET(TH!B$1,SMALL(Dong,ROWS($1:14)),))</f>
        <v>42019</v>
      </c>
      <c r="B29" s="43" t="str">
        <f ca="1">IF(ROWS($1:14)&gt;COUNT(Dong),"",OFFSET(TH!C$1,SMALL(Dong,ROWS($1:14)),))</f>
        <v>X06/NL</v>
      </c>
      <c r="C29" s="43">
        <f ca="1">IF(ROWS($1:14)&gt;COUNT(Dong),"",OFFSET(TH!D$1,SMALL(Dong,ROWS($1:14)),))</f>
        <v>42019</v>
      </c>
      <c r="D29" s="47" t="str">
        <f ca="1">IF(ROWS($1:14)&gt;COUNT(Dong),"",OFFSET(TH!E$1,SMALL(Dong,ROWS($1:14)),))</f>
        <v>Cá cơm NL</v>
      </c>
      <c r="E29" s="43" t="str">
        <f ca="1">IF(ROWS($1:14)&gt;COUNT(Dong),"",OFFSET(TH!H$1,SMALL(Dong,ROWS($1:14)),))</f>
        <v>1521</v>
      </c>
      <c r="F29" s="41">
        <f ca="1">IF(ROWS($1:14)&gt;COUNT(Dong),"",OFFSET(TH!F$1,SMALL(Dong,ROWS($1:14)),))</f>
        <v>611078000</v>
      </c>
      <c r="G29" s="41">
        <f t="shared" ca="1" si="0"/>
        <v>611078000</v>
      </c>
      <c r="H29" s="41">
        <f t="shared" ca="1" si="1"/>
        <v>0</v>
      </c>
      <c r="I29" s="41">
        <f t="shared" ca="1" si="2"/>
        <v>0</v>
      </c>
      <c r="J29" s="41">
        <f t="shared" ca="1" si="3"/>
        <v>0</v>
      </c>
      <c r="K29" s="41">
        <f t="shared" ca="1" si="4"/>
        <v>0</v>
      </c>
    </row>
    <row r="30" spans="1:11">
      <c r="A30" s="43">
        <f ca="1">IF(ROWS($1:15)&gt;COUNT(Dong),"",OFFSET(TH!B$1,SMALL(Dong,ROWS($1:15)),))</f>
        <v>42020</v>
      </c>
      <c r="B30" s="43" t="str">
        <f ca="1">IF(ROWS($1:15)&gt;COUNT(Dong),"",OFFSET(TH!C$1,SMALL(Dong,ROWS($1:15)),))</f>
        <v>X07/NL</v>
      </c>
      <c r="C30" s="43">
        <f ca="1">IF(ROWS($1:15)&gt;COUNT(Dong),"",OFFSET(TH!D$1,SMALL(Dong,ROWS($1:15)),))</f>
        <v>42020</v>
      </c>
      <c r="D30" s="47" t="str">
        <f ca="1">IF(ROWS($1:15)&gt;COUNT(Dong),"",OFFSET(TH!E$1,SMALL(Dong,ROWS($1:15)),))</f>
        <v>Cá ngân NL</v>
      </c>
      <c r="E30" s="43" t="str">
        <f ca="1">IF(ROWS($1:15)&gt;COUNT(Dong),"",OFFSET(TH!H$1,SMALL(Dong,ROWS($1:15)),))</f>
        <v>1521</v>
      </c>
      <c r="F30" s="41">
        <f ca="1">IF(ROWS($1:15)&gt;COUNT(Dong),"",OFFSET(TH!F$1,SMALL(Dong,ROWS($1:15)),))</f>
        <v>632952500</v>
      </c>
      <c r="G30" s="41">
        <f t="shared" ca="1" si="0"/>
        <v>632952500</v>
      </c>
      <c r="H30" s="41">
        <f t="shared" ca="1" si="1"/>
        <v>0</v>
      </c>
      <c r="I30" s="41">
        <f t="shared" ca="1" si="2"/>
        <v>0</v>
      </c>
      <c r="J30" s="41">
        <f t="shared" ca="1" si="3"/>
        <v>0</v>
      </c>
      <c r="K30" s="41">
        <f t="shared" ca="1" si="4"/>
        <v>0</v>
      </c>
    </row>
    <row r="31" spans="1:11">
      <c r="A31" s="43">
        <f ca="1">IF(ROWS($1:16)&gt;COUNT(Dong),"",OFFSET(TH!B$1,SMALL(Dong,ROWS($1:16)),))</f>
        <v>42021</v>
      </c>
      <c r="B31" s="43" t="str">
        <f ca="1">IF(ROWS($1:16)&gt;COUNT(Dong),"",OFFSET(TH!C$1,SMALL(Dong,ROWS($1:16)),))</f>
        <v>X08/NL</v>
      </c>
      <c r="C31" s="43">
        <f ca="1">IF(ROWS($1:16)&gt;COUNT(Dong),"",OFFSET(TH!D$1,SMALL(Dong,ROWS($1:16)),))</f>
        <v>42021</v>
      </c>
      <c r="D31" s="47" t="str">
        <f ca="1">IF(ROWS($1:16)&gt;COUNT(Dong),"",OFFSET(TH!E$1,SMALL(Dong,ROWS($1:16)),))</f>
        <v>Cá ngân NL</v>
      </c>
      <c r="E31" s="43" t="str">
        <f ca="1">IF(ROWS($1:16)&gt;COUNT(Dong),"",OFFSET(TH!H$1,SMALL(Dong,ROWS($1:16)),))</f>
        <v>1521</v>
      </c>
      <c r="F31" s="41">
        <f ca="1">IF(ROWS($1:16)&gt;COUNT(Dong),"",OFFSET(TH!F$1,SMALL(Dong,ROWS($1:16)),))</f>
        <v>620630000</v>
      </c>
      <c r="G31" s="41">
        <f t="shared" ca="1" si="0"/>
        <v>620630000</v>
      </c>
      <c r="H31" s="41">
        <f t="shared" ca="1" si="1"/>
        <v>0</v>
      </c>
      <c r="I31" s="41">
        <f t="shared" ca="1" si="2"/>
        <v>0</v>
      </c>
      <c r="J31" s="41">
        <f t="shared" ca="1" si="3"/>
        <v>0</v>
      </c>
      <c r="K31" s="41">
        <f t="shared" ca="1" si="4"/>
        <v>0</v>
      </c>
    </row>
    <row r="32" spans="1:11">
      <c r="A32" s="43">
        <f ca="1">IF(ROWS($1:17)&gt;COUNT(Dong),"",OFFSET(TH!B$1,SMALL(Dong,ROWS($1:17)),))</f>
        <v>42025</v>
      </c>
      <c r="B32" s="43" t="str">
        <f ca="1">IF(ROWS($1:17)&gt;COUNT(Dong),"",OFFSET(TH!C$1,SMALL(Dong,ROWS($1:17)),))</f>
        <v>X09/NL</v>
      </c>
      <c r="C32" s="43">
        <f ca="1">IF(ROWS($1:17)&gt;COUNT(Dong),"",OFFSET(TH!D$1,SMALL(Dong,ROWS($1:17)),))</f>
        <v>42025</v>
      </c>
      <c r="D32" s="47" t="str">
        <f ca="1">IF(ROWS($1:17)&gt;COUNT(Dong),"",OFFSET(TH!E$1,SMALL(Dong,ROWS($1:17)),))</f>
        <v>Cá cơm NL</v>
      </c>
      <c r="E32" s="43" t="str">
        <f ca="1">IF(ROWS($1:17)&gt;COUNT(Dong),"",OFFSET(TH!H$1,SMALL(Dong,ROWS($1:17)),))</f>
        <v>1521</v>
      </c>
      <c r="F32" s="41">
        <f ca="1">IF(ROWS($1:17)&gt;COUNT(Dong),"",OFFSET(TH!F$1,SMALL(Dong,ROWS($1:17)),))</f>
        <v>457158000</v>
      </c>
      <c r="G32" s="41">
        <f t="shared" ca="1" si="0"/>
        <v>457158000</v>
      </c>
      <c r="H32" s="41">
        <f t="shared" ca="1" si="1"/>
        <v>0</v>
      </c>
      <c r="I32" s="41">
        <f t="shared" ca="1" si="2"/>
        <v>0</v>
      </c>
      <c r="J32" s="41">
        <f t="shared" ca="1" si="3"/>
        <v>0</v>
      </c>
      <c r="K32" s="41">
        <f t="shared" ca="1" si="4"/>
        <v>0</v>
      </c>
    </row>
    <row r="33" spans="1:11">
      <c r="A33" s="43">
        <f ca="1">IF(ROWS($1:18)&gt;COUNT(Dong),"",OFFSET(TH!B$1,SMALL(Dong,ROWS($1:18)),))</f>
        <v>42025</v>
      </c>
      <c r="B33" s="43" t="str">
        <f ca="1">IF(ROWS($1:18)&gt;COUNT(Dong),"",OFFSET(TH!C$1,SMALL(Dong,ROWS($1:18)),))</f>
        <v>X10/NL</v>
      </c>
      <c r="C33" s="43">
        <f ca="1">IF(ROWS($1:18)&gt;COUNT(Dong),"",OFFSET(TH!D$1,SMALL(Dong,ROWS($1:18)),))</f>
        <v>42025</v>
      </c>
      <c r="D33" s="47" t="str">
        <f ca="1">IF(ROWS($1:18)&gt;COUNT(Dong),"",OFFSET(TH!E$1,SMALL(Dong,ROWS($1:18)),))</f>
        <v>Cá ngân NL</v>
      </c>
      <c r="E33" s="43" t="str">
        <f ca="1">IF(ROWS($1:18)&gt;COUNT(Dong),"",OFFSET(TH!H$1,SMALL(Dong,ROWS($1:18)),))</f>
        <v>1521</v>
      </c>
      <c r="F33" s="41">
        <f ca="1">IF(ROWS($1:18)&gt;COUNT(Dong),"",OFFSET(TH!F$1,SMALL(Dong,ROWS($1:18)),))</f>
        <v>624843500</v>
      </c>
      <c r="G33" s="41">
        <f t="shared" ca="1" si="0"/>
        <v>624843500</v>
      </c>
      <c r="H33" s="41">
        <f t="shared" ca="1" si="1"/>
        <v>0</v>
      </c>
      <c r="I33" s="41">
        <f t="shared" ca="1" si="2"/>
        <v>0</v>
      </c>
      <c r="J33" s="41">
        <f t="shared" ca="1" si="3"/>
        <v>0</v>
      </c>
      <c r="K33" s="41">
        <f t="shared" ca="1" si="4"/>
        <v>0</v>
      </c>
    </row>
    <row r="34" spans="1:11">
      <c r="A34" s="43">
        <f ca="1">IF(ROWS($1:19)&gt;COUNT(Dong),"",OFFSET(TH!B$1,SMALL(Dong,ROWS($1:19)),))</f>
        <v>42028</v>
      </c>
      <c r="B34" s="43" t="str">
        <f ca="1">IF(ROWS($1:19)&gt;COUNT(Dong),"",OFFSET(TH!C$1,SMALL(Dong,ROWS($1:19)),))</f>
        <v>X11/NL</v>
      </c>
      <c r="C34" s="43">
        <f ca="1">IF(ROWS($1:19)&gt;COUNT(Dong),"",OFFSET(TH!D$1,SMALL(Dong,ROWS($1:19)),))</f>
        <v>42028</v>
      </c>
      <c r="D34" s="47" t="str">
        <f ca="1">IF(ROWS($1:19)&gt;COUNT(Dong),"",OFFSET(TH!E$1,SMALL(Dong,ROWS($1:19)),))</f>
        <v>Cá ngân NL</v>
      </c>
      <c r="E34" s="43" t="str">
        <f ca="1">IF(ROWS($1:19)&gt;COUNT(Dong),"",OFFSET(TH!H$1,SMALL(Dong,ROWS($1:19)),))</f>
        <v>1521</v>
      </c>
      <c r="F34" s="41">
        <f ca="1">IF(ROWS($1:19)&gt;COUNT(Dong),"",OFFSET(TH!F$1,SMALL(Dong,ROWS($1:19)),))</f>
        <v>609341000</v>
      </c>
      <c r="G34" s="41">
        <f t="shared" ca="1" si="0"/>
        <v>609341000</v>
      </c>
      <c r="H34" s="41">
        <f t="shared" ca="1" si="1"/>
        <v>0</v>
      </c>
      <c r="I34" s="41">
        <f t="shared" ca="1" si="2"/>
        <v>0</v>
      </c>
      <c r="J34" s="41">
        <f t="shared" ca="1" si="3"/>
        <v>0</v>
      </c>
      <c r="K34" s="41">
        <f t="shared" ca="1" si="4"/>
        <v>0</v>
      </c>
    </row>
    <row r="35" spans="1:11">
      <c r="A35" s="43">
        <f ca="1">IF(ROWS($1:20)&gt;COUNT(Dong),"",OFFSET(TH!B$1,SMALL(Dong,ROWS($1:20)),))</f>
        <v>42029</v>
      </c>
      <c r="B35" s="43" t="str">
        <f ca="1">IF(ROWS($1:20)&gt;COUNT(Dong),"",OFFSET(TH!C$1,SMALL(Dong,ROWS($1:20)),))</f>
        <v>X12/NL</v>
      </c>
      <c r="C35" s="43">
        <f ca="1">IF(ROWS($1:20)&gt;COUNT(Dong),"",OFFSET(TH!D$1,SMALL(Dong,ROWS($1:20)),))</f>
        <v>42029</v>
      </c>
      <c r="D35" s="47" t="str">
        <f ca="1">IF(ROWS($1:20)&gt;COUNT(Dong),"",OFFSET(TH!E$1,SMALL(Dong,ROWS($1:20)),))</f>
        <v>Cá cơm NL</v>
      </c>
      <c r="E35" s="43" t="str">
        <f ca="1">IF(ROWS($1:20)&gt;COUNT(Dong),"",OFFSET(TH!H$1,SMALL(Dong,ROWS($1:20)),))</f>
        <v>1521</v>
      </c>
      <c r="F35" s="41">
        <f ca="1">IF(ROWS($1:20)&gt;COUNT(Dong),"",OFFSET(TH!F$1,SMALL(Dong,ROWS($1:20)),))</f>
        <v>466518000</v>
      </c>
      <c r="G35" s="41">
        <f t="shared" ca="1" si="0"/>
        <v>466518000</v>
      </c>
      <c r="H35" s="41">
        <f t="shared" ca="1" si="1"/>
        <v>0</v>
      </c>
      <c r="I35" s="41">
        <f t="shared" ca="1" si="2"/>
        <v>0</v>
      </c>
      <c r="J35" s="41">
        <f t="shared" ca="1" si="3"/>
        <v>0</v>
      </c>
      <c r="K35" s="41">
        <f t="shared" ca="1" si="4"/>
        <v>0</v>
      </c>
    </row>
    <row r="36" spans="1:11">
      <c r="A36" s="43">
        <f ca="1">IF(ROWS($1:21)&gt;COUNT(Dong),"",OFFSET(TH!B$1,SMALL(Dong,ROWS($1:21)),))</f>
        <v>42006</v>
      </c>
      <c r="B36" s="43" t="str">
        <f ca="1">IF(ROWS($1:21)&gt;COUNT(Dong),"",OFFSET(TH!C$1,SMALL(Dong,ROWS($1:21)),))</f>
        <v>X01/VL</v>
      </c>
      <c r="C36" s="43">
        <f ca="1">IF(ROWS($1:21)&gt;COUNT(Dong),"",OFFSET(TH!D$1,SMALL(Dong,ROWS($1:21)),))</f>
        <v>42006</v>
      </c>
      <c r="D36" s="47" t="str">
        <f ca="1">IF(ROWS($1:21)&gt;COUNT(Dong),"",OFFSET(TH!E$1,SMALL(Dong,ROWS($1:21)),))</f>
        <v>Bột ngọt</v>
      </c>
      <c r="E36" s="43" t="str">
        <f ca="1">IF(ROWS($1:21)&gt;COUNT(Dong),"",OFFSET(TH!H$1,SMALL(Dong,ROWS($1:21)),))</f>
        <v>1522</v>
      </c>
      <c r="F36" s="41">
        <f ca="1">IF(ROWS($1:21)&gt;COUNT(Dong),"",OFFSET(TH!F$1,SMALL(Dong,ROWS($1:21)),))</f>
        <v>8182000</v>
      </c>
      <c r="G36" s="41">
        <f t="shared" ca="1" si="0"/>
        <v>0</v>
      </c>
      <c r="H36" s="41">
        <f t="shared" ca="1" si="1"/>
        <v>8182000</v>
      </c>
      <c r="I36" s="41">
        <f t="shared" ca="1" si="2"/>
        <v>0</v>
      </c>
      <c r="J36" s="41">
        <f t="shared" ca="1" si="3"/>
        <v>0</v>
      </c>
      <c r="K36" s="41">
        <f t="shared" ca="1" si="4"/>
        <v>0</v>
      </c>
    </row>
    <row r="37" spans="1:11">
      <c r="A37" s="43">
        <f ca="1">IF(ROWS($1:22)&gt;COUNT(Dong),"",OFFSET(TH!B$1,SMALL(Dong,ROWS($1:22)),))</f>
        <v>42006</v>
      </c>
      <c r="B37" s="43" t="str">
        <f ca="1">IF(ROWS($1:22)&gt;COUNT(Dong),"",OFFSET(TH!C$1,SMALL(Dong,ROWS($1:22)),))</f>
        <v>X01/VL</v>
      </c>
      <c r="C37" s="43">
        <f ca="1">IF(ROWS($1:22)&gt;COUNT(Dong),"",OFFSET(TH!D$1,SMALL(Dong,ROWS($1:22)),))</f>
        <v>42006</v>
      </c>
      <c r="D37" s="47" t="str">
        <f ca="1">IF(ROWS($1:22)&gt;COUNT(Dong),"",OFFSET(TH!E$1,SMALL(Dong,ROWS($1:22)),))</f>
        <v>Bột biến tính</v>
      </c>
      <c r="E37" s="43" t="str">
        <f ca="1">IF(ROWS($1:22)&gt;COUNT(Dong),"",OFFSET(TH!H$1,SMALL(Dong,ROWS($1:22)),))</f>
        <v>1522</v>
      </c>
      <c r="F37" s="41">
        <f ca="1">IF(ROWS($1:22)&gt;COUNT(Dong),"",OFFSET(TH!F$1,SMALL(Dong,ROWS($1:22)),))</f>
        <v>9348240</v>
      </c>
      <c r="G37" s="41">
        <f t="shared" ca="1" si="0"/>
        <v>0</v>
      </c>
      <c r="H37" s="41">
        <f t="shared" ca="1" si="1"/>
        <v>9348240</v>
      </c>
      <c r="I37" s="41">
        <f t="shared" ca="1" si="2"/>
        <v>0</v>
      </c>
      <c r="J37" s="41">
        <f t="shared" ca="1" si="3"/>
        <v>0</v>
      </c>
      <c r="K37" s="41">
        <f t="shared" ca="1" si="4"/>
        <v>0</v>
      </c>
    </row>
    <row r="38" spans="1:11">
      <c r="A38" s="43">
        <f ca="1">IF(ROWS($1:23)&gt;COUNT(Dong),"",OFFSET(TH!B$1,SMALL(Dong,ROWS($1:23)),))</f>
        <v>42006</v>
      </c>
      <c r="B38" s="43" t="str">
        <f ca="1">IF(ROWS($1:23)&gt;COUNT(Dong),"",OFFSET(TH!C$1,SMALL(Dong,ROWS($1:23)),))</f>
        <v>X01/VL</v>
      </c>
      <c r="C38" s="43">
        <f ca="1">IF(ROWS($1:23)&gt;COUNT(Dong),"",OFFSET(TH!D$1,SMALL(Dong,ROWS($1:23)),))</f>
        <v>42006</v>
      </c>
      <c r="D38" s="47" t="str">
        <f ca="1">IF(ROWS($1:23)&gt;COUNT(Dong),"",OFFSET(TH!E$1,SMALL(Dong,ROWS($1:23)),))</f>
        <v>Đường</v>
      </c>
      <c r="E38" s="43" t="str">
        <f ca="1">IF(ROWS($1:23)&gt;COUNT(Dong),"",OFFSET(TH!H$1,SMALL(Dong,ROWS($1:23)),))</f>
        <v>1522</v>
      </c>
      <c r="F38" s="41">
        <f ca="1">IF(ROWS($1:23)&gt;COUNT(Dong),"",OFFSET(TH!F$1,SMALL(Dong,ROWS($1:23)),))</f>
        <v>2333333</v>
      </c>
      <c r="G38" s="41">
        <f t="shared" ca="1" si="0"/>
        <v>0</v>
      </c>
      <c r="H38" s="41">
        <f t="shared" ca="1" si="1"/>
        <v>2333333</v>
      </c>
      <c r="I38" s="41">
        <f t="shared" ca="1" si="2"/>
        <v>0</v>
      </c>
      <c r="J38" s="41">
        <f t="shared" ca="1" si="3"/>
        <v>0</v>
      </c>
      <c r="K38" s="41">
        <f t="shared" ca="1" si="4"/>
        <v>0</v>
      </c>
    </row>
    <row r="39" spans="1:11">
      <c r="A39" s="43">
        <f ca="1">IF(ROWS($1:24)&gt;COUNT(Dong),"",OFFSET(TH!B$1,SMALL(Dong,ROWS($1:24)),))</f>
        <v>42006</v>
      </c>
      <c r="B39" s="43" t="str">
        <f ca="1">IF(ROWS($1:24)&gt;COUNT(Dong),"",OFFSET(TH!C$1,SMALL(Dong,ROWS($1:24)),))</f>
        <v>X01/VL</v>
      </c>
      <c r="C39" s="43">
        <f ca="1">IF(ROWS($1:24)&gt;COUNT(Dong),"",OFFSET(TH!D$1,SMALL(Dong,ROWS($1:24)),))</f>
        <v>42006</v>
      </c>
      <c r="D39" s="47" t="str">
        <f ca="1">IF(ROWS($1:24)&gt;COUNT(Dong),"",OFFSET(TH!E$1,SMALL(Dong,ROWS($1:24)),))</f>
        <v>Gas</v>
      </c>
      <c r="E39" s="43" t="str">
        <f ca="1">IF(ROWS($1:24)&gt;COUNT(Dong),"",OFFSET(TH!H$1,SMALL(Dong,ROWS($1:24)),))</f>
        <v>1522</v>
      </c>
      <c r="F39" s="41">
        <f ca="1">IF(ROWS($1:24)&gt;COUNT(Dong),"",OFFSET(TH!F$1,SMALL(Dong,ROWS($1:24)),))</f>
        <v>3542424</v>
      </c>
      <c r="G39" s="41">
        <f t="shared" ca="1" si="0"/>
        <v>0</v>
      </c>
      <c r="H39" s="41">
        <f t="shared" ca="1" si="1"/>
        <v>3542424</v>
      </c>
      <c r="I39" s="41">
        <f t="shared" ca="1" si="2"/>
        <v>0</v>
      </c>
      <c r="J39" s="41">
        <f t="shared" ca="1" si="3"/>
        <v>0</v>
      </c>
      <c r="K39" s="41">
        <f t="shared" ca="1" si="4"/>
        <v>0</v>
      </c>
    </row>
    <row r="40" spans="1:11">
      <c r="A40" s="43">
        <f ca="1">IF(ROWS($1:25)&gt;COUNT(Dong),"",OFFSET(TH!B$1,SMALL(Dong,ROWS($1:25)),))</f>
        <v>42006</v>
      </c>
      <c r="B40" s="43" t="str">
        <f ca="1">IF(ROWS($1:25)&gt;COUNT(Dong),"",OFFSET(TH!C$1,SMALL(Dong,ROWS($1:25)),))</f>
        <v>X01/VL</v>
      </c>
      <c r="C40" s="43">
        <f ca="1">IF(ROWS($1:25)&gt;COUNT(Dong),"",OFFSET(TH!D$1,SMALL(Dong,ROWS($1:25)),))</f>
        <v>42006</v>
      </c>
      <c r="D40" s="47" t="str">
        <f ca="1">IF(ROWS($1:25)&gt;COUNT(Dong),"",OFFSET(TH!E$1,SMALL(Dong,ROWS($1:25)),))</f>
        <v>Muối</v>
      </c>
      <c r="E40" s="43" t="str">
        <f ca="1">IF(ROWS($1:25)&gt;COUNT(Dong),"",OFFSET(TH!H$1,SMALL(Dong,ROWS($1:25)),))</f>
        <v>1522</v>
      </c>
      <c r="F40" s="41">
        <f ca="1">IF(ROWS($1:25)&gt;COUNT(Dong),"",OFFSET(TH!F$1,SMALL(Dong,ROWS($1:25)),))</f>
        <v>875000</v>
      </c>
      <c r="G40" s="41">
        <f t="shared" ca="1" si="0"/>
        <v>0</v>
      </c>
      <c r="H40" s="41">
        <f t="shared" ca="1" si="1"/>
        <v>875000</v>
      </c>
      <c r="I40" s="41">
        <f t="shared" ca="1" si="2"/>
        <v>0</v>
      </c>
      <c r="J40" s="41">
        <f t="shared" ref="J40:J80" ca="1" si="5">IF(OR(LEFT($E40,3)="331",AND(LEFT($E40,3)="111",D40="Dầu DO")),$F40,0)</f>
        <v>0</v>
      </c>
      <c r="K40" s="41">
        <f t="shared" ca="1" si="4"/>
        <v>0</v>
      </c>
    </row>
    <row r="41" spans="1:11">
      <c r="A41" s="43">
        <f ca="1">IF(ROWS($1:26)&gt;COUNT(Dong),"",OFFSET(TH!B$1,SMALL(Dong,ROWS($1:26)),))</f>
        <v>42006</v>
      </c>
      <c r="B41" s="43" t="str">
        <f ca="1">IF(ROWS($1:26)&gt;COUNT(Dong),"",OFFSET(TH!C$1,SMALL(Dong,ROWS($1:26)),))</f>
        <v>X02/VL</v>
      </c>
      <c r="C41" s="43">
        <f ca="1">IF(ROWS($1:26)&gt;COUNT(Dong),"",OFFSET(TH!D$1,SMALL(Dong,ROWS($1:26)),))</f>
        <v>42006</v>
      </c>
      <c r="D41" s="47" t="str">
        <f ca="1">IF(ROWS($1:26)&gt;COUNT(Dong),"",OFFSET(TH!E$1,SMALL(Dong,ROWS($1:26)),))</f>
        <v xml:space="preserve"> Đá gel </v>
      </c>
      <c r="E41" s="43" t="str">
        <f ca="1">IF(ROWS($1:26)&gt;COUNT(Dong),"",OFFSET(TH!H$1,SMALL(Dong,ROWS($1:26)),))</f>
        <v>1522</v>
      </c>
      <c r="F41" s="41">
        <f ca="1">IF(ROWS($1:26)&gt;COUNT(Dong),"",OFFSET(TH!F$1,SMALL(Dong,ROWS($1:26)),))</f>
        <v>1350000</v>
      </c>
      <c r="G41" s="41">
        <f t="shared" ca="1" si="0"/>
        <v>0</v>
      </c>
      <c r="H41" s="41">
        <f t="shared" ca="1" si="1"/>
        <v>1350000</v>
      </c>
      <c r="I41" s="41">
        <f t="shared" ca="1" si="2"/>
        <v>0</v>
      </c>
      <c r="J41" s="41">
        <f t="shared" ca="1" si="5"/>
        <v>0</v>
      </c>
      <c r="K41" s="41">
        <f t="shared" ca="1" si="4"/>
        <v>0</v>
      </c>
    </row>
    <row r="42" spans="1:11">
      <c r="A42" s="43">
        <f ca="1">IF(ROWS($1:27)&gt;COUNT(Dong),"",OFFSET(TH!B$1,SMALL(Dong,ROWS($1:27)),))</f>
        <v>42006</v>
      </c>
      <c r="B42" s="43" t="str">
        <f ca="1">IF(ROWS($1:27)&gt;COUNT(Dong),"",OFFSET(TH!C$1,SMALL(Dong,ROWS($1:27)),))</f>
        <v>X02/VL</v>
      </c>
      <c r="C42" s="43">
        <f ca="1">IF(ROWS($1:27)&gt;COUNT(Dong),"",OFFSET(TH!D$1,SMALL(Dong,ROWS($1:27)),))</f>
        <v>42006</v>
      </c>
      <c r="D42" s="47" t="str">
        <f ca="1">IF(ROWS($1:27)&gt;COUNT(Dong),"",OFFSET(TH!E$1,SMALL(Dong,ROWS($1:27)),))</f>
        <v xml:space="preserve"> Xút ăn da </v>
      </c>
      <c r="E42" s="43" t="str">
        <f ca="1">IF(ROWS($1:27)&gt;COUNT(Dong),"",OFFSET(TH!H$1,SMALL(Dong,ROWS($1:27)),))</f>
        <v>1522</v>
      </c>
      <c r="F42" s="41">
        <f ca="1">IF(ROWS($1:27)&gt;COUNT(Dong),"",OFFSET(TH!F$1,SMALL(Dong,ROWS($1:27)),))</f>
        <v>880000</v>
      </c>
      <c r="G42" s="41">
        <f t="shared" ca="1" si="0"/>
        <v>0</v>
      </c>
      <c r="H42" s="41">
        <f t="shared" ca="1" si="1"/>
        <v>880000</v>
      </c>
      <c r="I42" s="41">
        <f t="shared" ca="1" si="2"/>
        <v>0</v>
      </c>
      <c r="J42" s="41">
        <f t="shared" ca="1" si="5"/>
        <v>0</v>
      </c>
      <c r="K42" s="41">
        <f t="shared" ca="1" si="4"/>
        <v>0</v>
      </c>
    </row>
    <row r="43" spans="1:11">
      <c r="A43" s="43">
        <f ca="1">IF(ROWS($1:28)&gt;COUNT(Dong),"",OFFSET(TH!B$1,SMALL(Dong,ROWS($1:28)),))</f>
        <v>42006</v>
      </c>
      <c r="B43" s="43" t="str">
        <f ca="1">IF(ROWS($1:28)&gt;COUNT(Dong),"",OFFSET(TH!C$1,SMALL(Dong,ROWS($1:28)),))</f>
        <v>X02/VL</v>
      </c>
      <c r="C43" s="43">
        <f ca="1">IF(ROWS($1:28)&gt;COUNT(Dong),"",OFFSET(TH!D$1,SMALL(Dong,ROWS($1:28)),))</f>
        <v>42006</v>
      </c>
      <c r="D43" s="47" t="str">
        <f ca="1">IF(ROWS($1:28)&gt;COUNT(Dong),"",OFFSET(TH!E$1,SMALL(Dong,ROWS($1:28)),))</f>
        <v xml:space="preserve"> Sorbitol </v>
      </c>
      <c r="E43" s="43" t="str">
        <f ca="1">IF(ROWS($1:28)&gt;COUNT(Dong),"",OFFSET(TH!H$1,SMALL(Dong,ROWS($1:28)),))</f>
        <v>1522</v>
      </c>
      <c r="F43" s="41">
        <f ca="1">IF(ROWS($1:28)&gt;COUNT(Dong),"",OFFSET(TH!F$1,SMALL(Dong,ROWS($1:28)),))</f>
        <v>4994553</v>
      </c>
      <c r="G43" s="41">
        <f t="shared" ca="1" si="0"/>
        <v>0</v>
      </c>
      <c r="H43" s="41">
        <f t="shared" ca="1" si="1"/>
        <v>4994553</v>
      </c>
      <c r="I43" s="41">
        <f t="shared" ca="1" si="2"/>
        <v>0</v>
      </c>
      <c r="J43" s="41">
        <f t="shared" ca="1" si="5"/>
        <v>0</v>
      </c>
      <c r="K43" s="41">
        <f t="shared" ca="1" si="4"/>
        <v>0</v>
      </c>
    </row>
    <row r="44" spans="1:11">
      <c r="A44" s="43">
        <f ca="1">IF(ROWS($1:29)&gt;COUNT(Dong),"",OFFSET(TH!B$1,SMALL(Dong,ROWS($1:29)),))</f>
        <v>42009</v>
      </c>
      <c r="B44" s="43" t="str">
        <f ca="1">IF(ROWS($1:29)&gt;COUNT(Dong),"",OFFSET(TH!C$1,SMALL(Dong,ROWS($1:29)),))</f>
        <v>X03/VL</v>
      </c>
      <c r="C44" s="43">
        <f ca="1">IF(ROWS($1:29)&gt;COUNT(Dong),"",OFFSET(TH!D$1,SMALL(Dong,ROWS($1:29)),))</f>
        <v>42009</v>
      </c>
      <c r="D44" s="47" t="str">
        <f ca="1">IF(ROWS($1:29)&gt;COUNT(Dong),"",OFFSET(TH!E$1,SMALL(Dong,ROWS($1:29)),))</f>
        <v>Băng keo</v>
      </c>
      <c r="E44" s="43" t="str">
        <f ca="1">IF(ROWS($1:29)&gt;COUNT(Dong),"",OFFSET(TH!H$1,SMALL(Dong,ROWS($1:29)),))</f>
        <v>1522</v>
      </c>
      <c r="F44" s="41">
        <f ca="1">IF(ROWS($1:29)&gt;COUNT(Dong),"",OFFSET(TH!F$1,SMALL(Dong,ROWS($1:29)),))</f>
        <v>1870500</v>
      </c>
      <c r="G44" s="41">
        <f t="shared" ca="1" si="0"/>
        <v>0</v>
      </c>
      <c r="H44" s="41">
        <f t="shared" ca="1" si="1"/>
        <v>1870500</v>
      </c>
      <c r="I44" s="41">
        <f t="shared" ca="1" si="2"/>
        <v>0</v>
      </c>
      <c r="J44" s="41">
        <f t="shared" ca="1" si="5"/>
        <v>0</v>
      </c>
      <c r="K44" s="41">
        <f t="shared" ca="1" si="4"/>
        <v>0</v>
      </c>
    </row>
    <row r="45" spans="1:11">
      <c r="A45" s="43">
        <f ca="1">IF(ROWS($1:30)&gt;COUNT(Dong),"",OFFSET(TH!B$1,SMALL(Dong,ROWS($1:30)),))</f>
        <v>42009</v>
      </c>
      <c r="B45" s="43" t="str">
        <f ca="1">IF(ROWS($1:30)&gt;COUNT(Dong),"",OFFSET(TH!C$1,SMALL(Dong,ROWS($1:30)),))</f>
        <v>X03/VL</v>
      </c>
      <c r="C45" s="43">
        <f ca="1">IF(ROWS($1:30)&gt;COUNT(Dong),"",OFFSET(TH!D$1,SMALL(Dong,ROWS($1:30)),))</f>
        <v>42009</v>
      </c>
      <c r="D45" s="47" t="str">
        <f ca="1">IF(ROWS($1:30)&gt;COUNT(Dong),"",OFFSET(TH!E$1,SMALL(Dong,ROWS($1:30)),))</f>
        <v>Túi PE</v>
      </c>
      <c r="E45" s="43" t="str">
        <f ca="1">IF(ROWS($1:30)&gt;COUNT(Dong),"",OFFSET(TH!H$1,SMALL(Dong,ROWS($1:30)),))</f>
        <v>1522</v>
      </c>
      <c r="F45" s="41">
        <f ca="1">IF(ROWS($1:30)&gt;COUNT(Dong),"",OFFSET(TH!F$1,SMALL(Dong,ROWS($1:30)),))</f>
        <v>145373</v>
      </c>
      <c r="G45" s="41">
        <f t="shared" ca="1" si="0"/>
        <v>0</v>
      </c>
      <c r="H45" s="41">
        <f t="shared" ca="1" si="1"/>
        <v>145373</v>
      </c>
      <c r="I45" s="41">
        <f t="shared" ca="1" si="2"/>
        <v>0</v>
      </c>
      <c r="J45" s="41">
        <f t="shared" ca="1" si="5"/>
        <v>0</v>
      </c>
      <c r="K45" s="41">
        <f t="shared" ca="1" si="4"/>
        <v>0</v>
      </c>
    </row>
    <row r="46" spans="1:11">
      <c r="A46" s="43">
        <f ca="1">IF(ROWS($1:31)&gt;COUNT(Dong),"",OFFSET(TH!B$1,SMALL(Dong,ROWS($1:31)),))</f>
        <v>42009</v>
      </c>
      <c r="B46" s="43" t="str">
        <f ca="1">IF(ROWS($1:31)&gt;COUNT(Dong),"",OFFSET(TH!C$1,SMALL(Dong,ROWS($1:31)),))</f>
        <v>X03/VL</v>
      </c>
      <c r="C46" s="43">
        <f ca="1">IF(ROWS($1:31)&gt;COUNT(Dong),"",OFFSET(TH!D$1,SMALL(Dong,ROWS($1:31)),))</f>
        <v>42009</v>
      </c>
      <c r="D46" s="47" t="str">
        <f ca="1">IF(ROWS($1:31)&gt;COUNT(Dong),"",OFFSET(TH!E$1,SMALL(Dong,ROWS($1:31)),))</f>
        <v>Túi nylon 86x75</v>
      </c>
      <c r="E46" s="43" t="str">
        <f ca="1">IF(ROWS($1:31)&gt;COUNT(Dong),"",OFFSET(TH!H$1,SMALL(Dong,ROWS($1:31)),))</f>
        <v>1522</v>
      </c>
      <c r="F46" s="41">
        <f ca="1">IF(ROWS($1:31)&gt;COUNT(Dong),"",OFFSET(TH!F$1,SMALL(Dong,ROWS($1:31)),))</f>
        <v>1950000</v>
      </c>
      <c r="G46" s="41">
        <f t="shared" ca="1" si="0"/>
        <v>0</v>
      </c>
      <c r="H46" s="41">
        <f t="shared" ca="1" si="1"/>
        <v>1950000</v>
      </c>
      <c r="I46" s="41">
        <f t="shared" ca="1" si="2"/>
        <v>0</v>
      </c>
      <c r="J46" s="41">
        <f t="shared" ca="1" si="5"/>
        <v>0</v>
      </c>
      <c r="K46" s="41">
        <f t="shared" ca="1" si="4"/>
        <v>0</v>
      </c>
    </row>
    <row r="47" spans="1:11">
      <c r="A47" s="43">
        <f ca="1">IF(ROWS($1:32)&gt;COUNT(Dong),"",OFFSET(TH!B$1,SMALL(Dong,ROWS($1:32)),))</f>
        <v>42011</v>
      </c>
      <c r="B47" s="43" t="str">
        <f ca="1">IF(ROWS($1:32)&gt;COUNT(Dong),"",OFFSET(TH!C$1,SMALL(Dong,ROWS($1:32)),))</f>
        <v>X04/VL</v>
      </c>
      <c r="C47" s="43">
        <f ca="1">IF(ROWS($1:32)&gt;COUNT(Dong),"",OFFSET(TH!D$1,SMALL(Dong,ROWS($1:32)),))</f>
        <v>42011</v>
      </c>
      <c r="D47" s="47" t="str">
        <f ca="1">IF(ROWS($1:32)&gt;COUNT(Dong),"",OFFSET(TH!E$1,SMALL(Dong,ROWS($1:32)),))</f>
        <v>Thùng carton 36.5x26x17.5</v>
      </c>
      <c r="E47" s="43" t="str">
        <f ca="1">IF(ROWS($1:32)&gt;COUNT(Dong),"",OFFSET(TH!H$1,SMALL(Dong,ROWS($1:32)),))</f>
        <v>1522</v>
      </c>
      <c r="F47" s="41">
        <f ca="1">IF(ROWS($1:32)&gt;COUNT(Dong),"",OFFSET(TH!F$1,SMALL(Dong,ROWS($1:32)),))</f>
        <v>7568400</v>
      </c>
      <c r="G47" s="41">
        <f t="shared" ca="1" si="0"/>
        <v>0</v>
      </c>
      <c r="H47" s="41">
        <f t="shared" ca="1" si="1"/>
        <v>7568400</v>
      </c>
      <c r="I47" s="41">
        <f t="shared" ca="1" si="2"/>
        <v>0</v>
      </c>
      <c r="J47" s="41">
        <f t="shared" ca="1" si="5"/>
        <v>0</v>
      </c>
      <c r="K47" s="41">
        <f t="shared" ca="1" si="4"/>
        <v>0</v>
      </c>
    </row>
    <row r="48" spans="1:11">
      <c r="A48" s="43">
        <f ca="1">IF(ROWS($1:33)&gt;COUNT(Dong),"",OFFSET(TH!B$1,SMALL(Dong,ROWS($1:33)),))</f>
        <v>42011</v>
      </c>
      <c r="B48" s="43" t="str">
        <f ca="1">IF(ROWS($1:33)&gt;COUNT(Dong),"",OFFSET(TH!C$1,SMALL(Dong,ROWS($1:33)),))</f>
        <v>X04/VL</v>
      </c>
      <c r="C48" s="43">
        <f ca="1">IF(ROWS($1:33)&gt;COUNT(Dong),"",OFFSET(TH!D$1,SMALL(Dong,ROWS($1:33)),))</f>
        <v>42011</v>
      </c>
      <c r="D48" s="47" t="str">
        <f ca="1">IF(ROWS($1:33)&gt;COUNT(Dong),"",OFFSET(TH!E$1,SMALL(Dong,ROWS($1:33)),))</f>
        <v>Thùng carton 54.5x37.5x22</v>
      </c>
      <c r="E48" s="43" t="str">
        <f ca="1">IF(ROWS($1:33)&gt;COUNT(Dong),"",OFFSET(TH!H$1,SMALL(Dong,ROWS($1:33)),))</f>
        <v>1522</v>
      </c>
      <c r="F48" s="41">
        <f ca="1">IF(ROWS($1:33)&gt;COUNT(Dong),"",OFFSET(TH!F$1,SMALL(Dong,ROWS($1:33)),))</f>
        <v>955000</v>
      </c>
      <c r="G48" s="41">
        <f t="shared" ca="1" si="0"/>
        <v>0</v>
      </c>
      <c r="H48" s="41">
        <f t="shared" ca="1" si="1"/>
        <v>955000</v>
      </c>
      <c r="I48" s="41">
        <f t="shared" ca="1" si="2"/>
        <v>0</v>
      </c>
      <c r="J48" s="41">
        <f t="shared" ca="1" si="5"/>
        <v>0</v>
      </c>
      <c r="K48" s="41">
        <f t="shared" ca="1" si="4"/>
        <v>0</v>
      </c>
    </row>
    <row r="49" spans="1:11">
      <c r="A49" s="43">
        <f ca="1">IF(ROWS($1:34)&gt;COUNT(Dong),"",OFFSET(TH!B$1,SMALL(Dong,ROWS($1:34)),))</f>
        <v>42011</v>
      </c>
      <c r="B49" s="43" t="str">
        <f ca="1">IF(ROWS($1:34)&gt;COUNT(Dong),"",OFFSET(TH!C$1,SMALL(Dong,ROWS($1:34)),))</f>
        <v>X04/VL</v>
      </c>
      <c r="C49" s="43">
        <f ca="1">IF(ROWS($1:34)&gt;COUNT(Dong),"",OFFSET(TH!D$1,SMALL(Dong,ROWS($1:34)),))</f>
        <v>42011</v>
      </c>
      <c r="D49" s="47" t="str">
        <f ca="1">IF(ROWS($1:34)&gt;COUNT(Dong),"",OFFSET(TH!E$1,SMALL(Dong,ROWS($1:34)),))</f>
        <v>Thùng carton 54.5x37.5x26</v>
      </c>
      <c r="E49" s="43" t="str">
        <f ca="1">IF(ROWS($1:34)&gt;COUNT(Dong),"",OFFSET(TH!H$1,SMALL(Dong,ROWS($1:34)),))</f>
        <v>1522</v>
      </c>
      <c r="F49" s="41">
        <f ca="1">IF(ROWS($1:34)&gt;COUNT(Dong),"",OFFSET(TH!F$1,SMALL(Dong,ROWS($1:34)),))</f>
        <v>12100000</v>
      </c>
      <c r="G49" s="41">
        <f t="shared" ca="1" si="0"/>
        <v>0</v>
      </c>
      <c r="H49" s="41">
        <f t="shared" ca="1" si="1"/>
        <v>12100000</v>
      </c>
      <c r="I49" s="41">
        <f t="shared" ca="1" si="2"/>
        <v>0</v>
      </c>
      <c r="J49" s="41">
        <f t="shared" ca="1" si="5"/>
        <v>0</v>
      </c>
      <c r="K49" s="41">
        <f t="shared" ca="1" si="4"/>
        <v>0</v>
      </c>
    </row>
    <row r="50" spans="1:11">
      <c r="A50" s="43">
        <f ca="1">IF(ROWS($1:35)&gt;COUNT(Dong),"",OFFSET(TH!B$1,SMALL(Dong,ROWS($1:35)),))</f>
        <v>42032</v>
      </c>
      <c r="B50" s="43" t="str">
        <f ca="1">IF(ROWS($1:35)&gt;COUNT(Dong),"",OFFSET(TH!C$1,SMALL(Dong,ROWS($1:35)),))</f>
        <v>X05/VL</v>
      </c>
      <c r="C50" s="43">
        <f ca="1">IF(ROWS($1:35)&gt;COUNT(Dong),"",OFFSET(TH!D$1,SMALL(Dong,ROWS($1:35)),))</f>
        <v>42032</v>
      </c>
      <c r="D50" s="47" t="str">
        <f ca="1">IF(ROWS($1:35)&gt;COUNT(Dong),"",OFFSET(TH!E$1,SMALL(Dong,ROWS($1:35)),))</f>
        <v>Thùng carton 48x35.5x20.5</v>
      </c>
      <c r="E50" s="43" t="str">
        <f ca="1">IF(ROWS($1:35)&gt;COUNT(Dong),"",OFFSET(TH!H$1,SMALL(Dong,ROWS($1:35)),))</f>
        <v>1522</v>
      </c>
      <c r="F50" s="41">
        <f ca="1">IF(ROWS($1:35)&gt;COUNT(Dong),"",OFFSET(TH!F$1,SMALL(Dong,ROWS($1:35)),))</f>
        <v>6100000</v>
      </c>
      <c r="G50" s="41">
        <f t="shared" ca="1" si="0"/>
        <v>0</v>
      </c>
      <c r="H50" s="41">
        <f t="shared" ca="1" si="1"/>
        <v>6100000</v>
      </c>
      <c r="I50" s="41">
        <f t="shared" ca="1" si="2"/>
        <v>0</v>
      </c>
      <c r="J50" s="41">
        <f t="shared" ca="1" si="5"/>
        <v>0</v>
      </c>
      <c r="K50" s="41">
        <f t="shared" ca="1" si="4"/>
        <v>0</v>
      </c>
    </row>
    <row r="51" spans="1:11">
      <c r="A51" s="43">
        <f ca="1">IF(ROWS($1:36)&gt;COUNT(Dong),"",OFFSET(TH!B$1,SMALL(Dong,ROWS($1:36)),))</f>
        <v>42032</v>
      </c>
      <c r="B51" s="43" t="str">
        <f ca="1">IF(ROWS($1:36)&gt;COUNT(Dong),"",OFFSET(TH!C$1,SMALL(Dong,ROWS($1:36)),))</f>
        <v>X05/VL</v>
      </c>
      <c r="C51" s="43">
        <f ca="1">IF(ROWS($1:36)&gt;COUNT(Dong),"",OFFSET(TH!D$1,SMALL(Dong,ROWS($1:36)),))</f>
        <v>42032</v>
      </c>
      <c r="D51" s="47" t="str">
        <f ca="1">IF(ROWS($1:36)&gt;COUNT(Dong),"",OFFSET(TH!E$1,SMALL(Dong,ROWS($1:36)),))</f>
        <v>Thùng carton 48x35.5x22</v>
      </c>
      <c r="E51" s="43" t="str">
        <f ca="1">IF(ROWS($1:36)&gt;COUNT(Dong),"",OFFSET(TH!H$1,SMALL(Dong,ROWS($1:36)),))</f>
        <v>1522</v>
      </c>
      <c r="F51" s="41">
        <f ca="1">IF(ROWS($1:36)&gt;COUNT(Dong),"",OFFSET(TH!F$1,SMALL(Dong,ROWS($1:36)),))</f>
        <v>26376000</v>
      </c>
      <c r="G51" s="41">
        <f t="shared" ca="1" si="0"/>
        <v>0</v>
      </c>
      <c r="H51" s="41">
        <f t="shared" ca="1" si="1"/>
        <v>26376000</v>
      </c>
      <c r="I51" s="41">
        <f t="shared" ca="1" si="2"/>
        <v>0</v>
      </c>
      <c r="J51" s="41">
        <f t="shared" ca="1" si="5"/>
        <v>0</v>
      </c>
      <c r="K51" s="41">
        <f t="shared" ca="1" si="4"/>
        <v>0</v>
      </c>
    </row>
    <row r="52" spans="1:11">
      <c r="A52" s="43">
        <f ca="1">IF(ROWS($1:37)&gt;COUNT(Dong),"",OFFSET(TH!B$1,SMALL(Dong,ROWS($1:37)),))</f>
        <v>42035</v>
      </c>
      <c r="B52" s="43" t="str">
        <f ca="1">IF(ROWS($1:37)&gt;COUNT(Dong),"",OFFSET(TH!C$1,SMALL(Dong,ROWS($1:37)),))</f>
        <v>CTGS</v>
      </c>
      <c r="C52" s="43">
        <f ca="1">IF(ROWS($1:37)&gt;COUNT(Dong),"",OFFSET(TH!D$1,SMALL(Dong,ROWS($1:37)),))</f>
        <v>42035</v>
      </c>
      <c r="D52" s="47" t="str">
        <f ca="1">IF(ROWS($1:37)&gt;COUNT(Dong),"",OFFSET(TH!E$1,SMALL(Dong,ROWS($1:37)),))</f>
        <v>Phân bổ chi phí trả trước</v>
      </c>
      <c r="E52" s="43" t="str">
        <f ca="1">IF(ROWS($1:37)&gt;COUNT(Dong),"",OFFSET(TH!H$1,SMALL(Dong,ROWS($1:37)),))</f>
        <v>242</v>
      </c>
      <c r="F52" s="41">
        <f ca="1">IF(ROWS($1:37)&gt;COUNT(Dong),"",OFFSET(TH!F$1,SMALL(Dong,ROWS($1:37)),))</f>
        <v>6583333</v>
      </c>
      <c r="G52" s="41">
        <f t="shared" ca="1" si="0"/>
        <v>0</v>
      </c>
      <c r="H52" s="41">
        <f t="shared" ca="1" si="1"/>
        <v>0</v>
      </c>
      <c r="I52" s="41">
        <f t="shared" ca="1" si="2"/>
        <v>0</v>
      </c>
      <c r="J52" s="41">
        <f t="shared" ca="1" si="5"/>
        <v>0</v>
      </c>
      <c r="K52" s="41">
        <f t="shared" ca="1" si="4"/>
        <v>6583333</v>
      </c>
    </row>
    <row r="53" spans="1:11">
      <c r="A53" s="43">
        <f ca="1">IF(ROWS($1:38)&gt;COUNT(Dong),"",OFFSET(TH!B$1,SMALL(Dong,ROWS($1:38)),))</f>
        <v>42035</v>
      </c>
      <c r="B53" s="43" t="str">
        <f ca="1">IF(ROWS($1:38)&gt;COUNT(Dong),"",OFFSET(TH!C$1,SMALL(Dong,ROWS($1:38)),))</f>
        <v>CTGS</v>
      </c>
      <c r="C53" s="43">
        <f ca="1">IF(ROWS($1:38)&gt;COUNT(Dong),"",OFFSET(TH!D$1,SMALL(Dong,ROWS($1:38)),))</f>
        <v>42035</v>
      </c>
      <c r="D53" s="47" t="str">
        <f ca="1">IF(ROWS($1:38)&gt;COUNT(Dong),"",OFFSET(TH!E$1,SMALL(Dong,ROWS($1:38)),))</f>
        <v>Trích khấu hao máy chiển chân không</v>
      </c>
      <c r="E53" s="43" t="str">
        <f ca="1">IF(ROWS($1:38)&gt;COUNT(Dong),"",OFFSET(TH!H$1,SMALL(Dong,ROWS($1:38)),))</f>
        <v>2141</v>
      </c>
      <c r="F53" s="41">
        <f ca="1">IF(ROWS($1:38)&gt;COUNT(Dong),"",OFFSET(TH!F$1,SMALL(Dong,ROWS($1:38)),))</f>
        <v>3500000</v>
      </c>
      <c r="G53" s="41">
        <f t="shared" ca="1" si="0"/>
        <v>0</v>
      </c>
      <c r="H53" s="41">
        <f t="shared" ca="1" si="1"/>
        <v>0</v>
      </c>
      <c r="I53" s="41">
        <f t="shared" ca="1" si="2"/>
        <v>0</v>
      </c>
      <c r="J53" s="41">
        <f t="shared" ca="1" si="5"/>
        <v>0</v>
      </c>
      <c r="K53" s="41">
        <f t="shared" ca="1" si="4"/>
        <v>3500000</v>
      </c>
    </row>
    <row r="54" spans="1:11">
      <c r="A54" s="43">
        <f ca="1">IF(ROWS($1:39)&gt;COUNT(Dong),"",OFFSET(TH!B$1,SMALL(Dong,ROWS($1:39)),))</f>
        <v>42035</v>
      </c>
      <c r="B54" s="43" t="str">
        <f ca="1">IF(ROWS($1:39)&gt;COUNT(Dong),"",OFFSET(TH!C$1,SMALL(Dong,ROWS($1:39)),))</f>
        <v>CTGS</v>
      </c>
      <c r="C54" s="43">
        <f ca="1">IF(ROWS($1:39)&gt;COUNT(Dong),"",OFFSET(TH!D$1,SMALL(Dong,ROWS($1:39)),))</f>
        <v>42035</v>
      </c>
      <c r="D54" s="47" t="str">
        <f ca="1">IF(ROWS($1:39)&gt;COUNT(Dong),"",OFFSET(TH!E$1,SMALL(Dong,ROWS($1:39)),))</f>
        <v>Trích khấu hao nhà xưởng</v>
      </c>
      <c r="E54" s="43" t="str">
        <f ca="1">IF(ROWS($1:39)&gt;COUNT(Dong),"",OFFSET(TH!H$1,SMALL(Dong,ROWS($1:39)),))</f>
        <v>2141</v>
      </c>
      <c r="F54" s="41">
        <f ca="1">IF(ROWS($1:39)&gt;COUNT(Dong),"",OFFSET(TH!F$1,SMALL(Dong,ROWS($1:39)),))</f>
        <v>15225379</v>
      </c>
      <c r="G54" s="41">
        <f t="shared" ca="1" si="0"/>
        <v>0</v>
      </c>
      <c r="H54" s="41">
        <f t="shared" ca="1" si="1"/>
        <v>0</v>
      </c>
      <c r="I54" s="41">
        <f t="shared" ca="1" si="2"/>
        <v>0</v>
      </c>
      <c r="J54" s="41">
        <f t="shared" ca="1" si="5"/>
        <v>0</v>
      </c>
      <c r="K54" s="41">
        <f t="shared" ca="1" si="4"/>
        <v>15225379</v>
      </c>
    </row>
    <row r="55" spans="1:11">
      <c r="A55" s="43">
        <f ca="1">IF(ROWS($1:40)&gt;COUNT(Dong),"",OFFSET(TH!B$1,SMALL(Dong,ROWS($1:40)),))</f>
        <v>42035</v>
      </c>
      <c r="B55" s="43" t="str">
        <f ca="1">IF(ROWS($1:40)&gt;COUNT(Dong),"",OFFSET(TH!C$1,SMALL(Dong,ROWS($1:40)),))</f>
        <v>CTGS</v>
      </c>
      <c r="C55" s="43">
        <f ca="1">IF(ROWS($1:40)&gt;COUNT(Dong),"",OFFSET(TH!D$1,SMALL(Dong,ROWS($1:40)),))</f>
        <v>42035</v>
      </c>
      <c r="D55" s="47" t="str">
        <f ca="1">IF(ROWS($1:40)&gt;COUNT(Dong),"",OFFSET(TH!E$1,SMALL(Dong,ROWS($1:40)),))</f>
        <v>Trích khấu hao kho lạnh</v>
      </c>
      <c r="E55" s="43" t="str">
        <f ca="1">IF(ROWS($1:40)&gt;COUNT(Dong),"",OFFSET(TH!H$1,SMALL(Dong,ROWS($1:40)),))</f>
        <v>2141</v>
      </c>
      <c r="F55" s="41">
        <f ca="1">IF(ROWS($1:40)&gt;COUNT(Dong),"",OFFSET(TH!F$1,SMALL(Dong,ROWS($1:40)),))</f>
        <v>46464981</v>
      </c>
      <c r="G55" s="41">
        <f t="shared" ca="1" si="0"/>
        <v>0</v>
      </c>
      <c r="H55" s="41">
        <f t="shared" ca="1" si="1"/>
        <v>0</v>
      </c>
      <c r="I55" s="41">
        <f t="shared" ca="1" si="2"/>
        <v>0</v>
      </c>
      <c r="J55" s="41">
        <f t="shared" ca="1" si="5"/>
        <v>0</v>
      </c>
      <c r="K55" s="41">
        <f t="shared" ca="1" si="4"/>
        <v>46464981</v>
      </c>
    </row>
    <row r="56" spans="1:11">
      <c r="A56" s="43">
        <f ca="1">IF(ROWS($1:41)&gt;COUNT(Dong),"",OFFSET(TH!B$1,SMALL(Dong,ROWS($1:41)),))</f>
        <v>42035</v>
      </c>
      <c r="B56" s="43" t="str">
        <f ca="1">IF(ROWS($1:41)&gt;COUNT(Dong),"",OFFSET(TH!C$1,SMALL(Dong,ROWS($1:41)),))</f>
        <v>CTGS</v>
      </c>
      <c r="C56" s="43">
        <f ca="1">IF(ROWS($1:41)&gt;COUNT(Dong),"",OFFSET(TH!D$1,SMALL(Dong,ROWS($1:41)),))</f>
        <v>42035</v>
      </c>
      <c r="D56" s="47" t="str">
        <f ca="1">IF(ROWS($1:41)&gt;COUNT(Dong),"",OFFSET(TH!E$1,SMALL(Dong,ROWS($1:41)),))</f>
        <v>Trích khấu hao điện chiếu sáng</v>
      </c>
      <c r="E56" s="43" t="str">
        <f ca="1">IF(ROWS($1:41)&gt;COUNT(Dong),"",OFFSET(TH!H$1,SMALL(Dong,ROWS($1:41)),))</f>
        <v>2141</v>
      </c>
      <c r="F56" s="41">
        <f ca="1">IF(ROWS($1:41)&gt;COUNT(Dong),"",OFFSET(TH!F$1,SMALL(Dong,ROWS($1:41)),))</f>
        <v>36231014</v>
      </c>
      <c r="G56" s="41">
        <f t="shared" ca="1" si="0"/>
        <v>0</v>
      </c>
      <c r="H56" s="41">
        <f t="shared" ca="1" si="1"/>
        <v>0</v>
      </c>
      <c r="I56" s="41">
        <f t="shared" ca="1" si="2"/>
        <v>0</v>
      </c>
      <c r="J56" s="41">
        <f t="shared" ca="1" si="5"/>
        <v>0</v>
      </c>
      <c r="K56" s="41">
        <f t="shared" ca="1" si="4"/>
        <v>36231014</v>
      </c>
    </row>
    <row r="57" spans="1:11">
      <c r="A57" s="43">
        <f ca="1">IF(ROWS($1:42)&gt;COUNT(Dong),"",OFFSET(TH!B$1,SMALL(Dong,ROWS($1:42)),))</f>
        <v>42035</v>
      </c>
      <c r="B57" s="43" t="str">
        <f ca="1">IF(ROWS($1:42)&gt;COUNT(Dong),"",OFFSET(TH!C$1,SMALL(Dong,ROWS($1:42)),))</f>
        <v>CTGS</v>
      </c>
      <c r="C57" s="43">
        <f ca="1">IF(ROWS($1:42)&gt;COUNT(Dong),"",OFFSET(TH!D$1,SMALL(Dong,ROWS($1:42)),))</f>
        <v>42035</v>
      </c>
      <c r="D57" s="47" t="str">
        <f ca="1">IF(ROWS($1:42)&gt;COUNT(Dong),"",OFFSET(TH!E$1,SMALL(Dong,ROWS($1:42)),))</f>
        <v>Trích khấu hao cấp thoát nước</v>
      </c>
      <c r="E57" s="43" t="str">
        <f ca="1">IF(ROWS($1:42)&gt;COUNT(Dong),"",OFFSET(TH!H$1,SMALL(Dong,ROWS($1:42)),))</f>
        <v>2141</v>
      </c>
      <c r="F57" s="41">
        <f ca="1">IF(ROWS($1:42)&gt;COUNT(Dong),"",OFFSET(TH!F$1,SMALL(Dong,ROWS($1:42)),))</f>
        <v>10859839</v>
      </c>
      <c r="G57" s="41">
        <f t="shared" ca="1" si="0"/>
        <v>0</v>
      </c>
      <c r="H57" s="41">
        <f t="shared" ca="1" si="1"/>
        <v>0</v>
      </c>
      <c r="I57" s="41">
        <f t="shared" ca="1" si="2"/>
        <v>0</v>
      </c>
      <c r="J57" s="41">
        <f t="shared" ca="1" si="5"/>
        <v>0</v>
      </c>
      <c r="K57" s="41">
        <f t="shared" ca="1" si="4"/>
        <v>10859839</v>
      </c>
    </row>
    <row r="58" spans="1:11">
      <c r="A58" s="43">
        <f ca="1">IF(ROWS($1:43)&gt;COUNT(Dong),"",OFFSET(TH!B$1,SMALL(Dong,ROWS($1:43)),))</f>
        <v>42035</v>
      </c>
      <c r="B58" s="43" t="str">
        <f ca="1">IF(ROWS($1:43)&gt;COUNT(Dong),"",OFFSET(TH!C$1,SMALL(Dong,ROWS($1:43)),))</f>
        <v>CTGS</v>
      </c>
      <c r="C58" s="43">
        <f ca="1">IF(ROWS($1:43)&gt;COUNT(Dong),"",OFFSET(TH!D$1,SMALL(Dong,ROWS($1:43)),))</f>
        <v>42035</v>
      </c>
      <c r="D58" s="47" t="str">
        <f ca="1">IF(ROWS($1:43)&gt;COUNT(Dong),"",OFFSET(TH!E$1,SMALL(Dong,ROWS($1:43)),))</f>
        <v>Trích khấu hao phòng cháy chữa cháy</v>
      </c>
      <c r="E58" s="43" t="str">
        <f ca="1">IF(ROWS($1:43)&gt;COUNT(Dong),"",OFFSET(TH!H$1,SMALL(Dong,ROWS($1:43)),))</f>
        <v>2141</v>
      </c>
      <c r="F58" s="41">
        <f ca="1">IF(ROWS($1:43)&gt;COUNT(Dong),"",OFFSET(TH!F$1,SMALL(Dong,ROWS($1:43)),))</f>
        <v>2615641</v>
      </c>
      <c r="G58" s="41">
        <f t="shared" ca="1" si="0"/>
        <v>0</v>
      </c>
      <c r="H58" s="41">
        <f t="shared" ca="1" si="1"/>
        <v>0</v>
      </c>
      <c r="I58" s="41">
        <f t="shared" ca="1" si="2"/>
        <v>0</v>
      </c>
      <c r="J58" s="41">
        <f t="shared" ca="1" si="5"/>
        <v>0</v>
      </c>
      <c r="K58" s="41">
        <f t="shared" ca="1" si="4"/>
        <v>2615641</v>
      </c>
    </row>
    <row r="59" spans="1:11">
      <c r="A59" s="43">
        <f ca="1">IF(ROWS($1:44)&gt;COUNT(Dong),"",OFFSET(TH!B$1,SMALL(Dong,ROWS($1:44)),))</f>
        <v>42035</v>
      </c>
      <c r="B59" s="43" t="str">
        <f ca="1">IF(ROWS($1:44)&gt;COUNT(Dong),"",OFFSET(TH!C$1,SMALL(Dong,ROWS($1:44)),))</f>
        <v>CTGS</v>
      </c>
      <c r="C59" s="43">
        <f ca="1">IF(ROWS($1:44)&gt;COUNT(Dong),"",OFFSET(TH!D$1,SMALL(Dong,ROWS($1:44)),))</f>
        <v>42035</v>
      </c>
      <c r="D59" s="47" t="str">
        <f ca="1">IF(ROWS($1:44)&gt;COUNT(Dong),"",OFFSET(TH!E$1,SMALL(Dong,ROWS($1:44)),))</f>
        <v>Trích khấu hao quyền sử dụng đất</v>
      </c>
      <c r="E59" s="43" t="str">
        <f ca="1">IF(ROWS($1:44)&gt;COUNT(Dong),"",OFFSET(TH!H$1,SMALL(Dong,ROWS($1:44)),))</f>
        <v>2143</v>
      </c>
      <c r="F59" s="41">
        <f ca="1">IF(ROWS($1:44)&gt;COUNT(Dong),"",OFFSET(TH!F$1,SMALL(Dong,ROWS($1:44)),))</f>
        <v>10010706</v>
      </c>
      <c r="G59" s="41">
        <f t="shared" ca="1" si="0"/>
        <v>0</v>
      </c>
      <c r="H59" s="41">
        <f t="shared" ca="1" si="1"/>
        <v>0</v>
      </c>
      <c r="I59" s="41">
        <f t="shared" ca="1" si="2"/>
        <v>0</v>
      </c>
      <c r="J59" s="41">
        <f t="shared" ca="1" si="5"/>
        <v>0</v>
      </c>
      <c r="K59" s="41">
        <f t="shared" ca="1" si="4"/>
        <v>10010706</v>
      </c>
    </row>
    <row r="60" spans="1:11">
      <c r="A60" s="43">
        <f ca="1">IF(ROWS($1:45)&gt;COUNT(Dong),"",OFFSET(TH!B$1,SMALL(Dong,ROWS($1:45)),))</f>
        <v>42035</v>
      </c>
      <c r="B60" s="43" t="str">
        <f ca="1">IF(ROWS($1:45)&gt;COUNT(Dong),"",OFFSET(TH!C$1,SMALL(Dong,ROWS($1:45)),))</f>
        <v>CTGS</v>
      </c>
      <c r="C60" s="43">
        <f ca="1">IF(ROWS($1:45)&gt;COUNT(Dong),"",OFFSET(TH!D$1,SMALL(Dong,ROWS($1:45)),))</f>
        <v>42035</v>
      </c>
      <c r="D60" s="47" t="str">
        <f ca="1">IF(ROWS($1:45)&gt;COUNT(Dong),"",OFFSET(TH!E$1,SMALL(Dong,ROWS($1:45)),))</f>
        <v>Trích khấu hao nhà vòm</v>
      </c>
      <c r="E60" s="43" t="str">
        <f ca="1">IF(ROWS($1:45)&gt;COUNT(Dong),"",OFFSET(TH!H$1,SMALL(Dong,ROWS($1:45)),))</f>
        <v>2141</v>
      </c>
      <c r="F60" s="41">
        <f ca="1">IF(ROWS($1:45)&gt;COUNT(Dong),"",OFFSET(TH!F$1,SMALL(Dong,ROWS($1:45)),))</f>
        <v>1816167</v>
      </c>
      <c r="G60" s="41">
        <f t="shared" ca="1" si="0"/>
        <v>0</v>
      </c>
      <c r="H60" s="41">
        <f t="shared" ca="1" si="1"/>
        <v>0</v>
      </c>
      <c r="I60" s="41">
        <f t="shared" ca="1" si="2"/>
        <v>0</v>
      </c>
      <c r="J60" s="41">
        <f t="shared" ca="1" si="5"/>
        <v>0</v>
      </c>
      <c r="K60" s="41">
        <f t="shared" ca="1" si="4"/>
        <v>1816167</v>
      </c>
    </row>
    <row r="61" spans="1:11">
      <c r="A61" s="43">
        <f ca="1">IF(ROWS($1:46)&gt;COUNT(Dong),"",OFFSET(TH!B$1,SMALL(Dong,ROWS($1:46)),))</f>
        <v>42035</v>
      </c>
      <c r="B61" s="43" t="str">
        <f ca="1">IF(ROWS($1:46)&gt;COUNT(Dong),"",OFFSET(TH!C$1,SMALL(Dong,ROWS($1:46)),))</f>
        <v>CTGS</v>
      </c>
      <c r="C61" s="43">
        <f ca="1">IF(ROWS($1:46)&gt;COUNT(Dong),"",OFFSET(TH!D$1,SMALL(Dong,ROWS($1:46)),))</f>
        <v>42035</v>
      </c>
      <c r="D61" s="47" t="str">
        <f ca="1">IF(ROWS($1:46)&gt;COUNT(Dong),"",OFFSET(TH!E$1,SMALL(Dong,ROWS($1:46)),))</f>
        <v>Trích khấu hao Máy dò kim loại</v>
      </c>
      <c r="E61" s="43" t="str">
        <f ca="1">IF(ROWS($1:46)&gt;COUNT(Dong),"",OFFSET(TH!H$1,SMALL(Dong,ROWS($1:46)),))</f>
        <v>2141</v>
      </c>
      <c r="F61" s="41">
        <f ca="1">IF(ROWS($1:46)&gt;COUNT(Dong),"",OFFSET(TH!F$1,SMALL(Dong,ROWS($1:46)),))</f>
        <v>4166667</v>
      </c>
      <c r="G61" s="41">
        <f t="shared" ca="1" si="0"/>
        <v>0</v>
      </c>
      <c r="H61" s="41"/>
      <c r="I61" s="41">
        <f t="shared" ca="1" si="2"/>
        <v>0</v>
      </c>
      <c r="J61" s="41">
        <f t="shared" ca="1" si="5"/>
        <v>0</v>
      </c>
      <c r="K61" s="41">
        <f t="shared" ca="1" si="4"/>
        <v>4166667</v>
      </c>
    </row>
    <row r="62" spans="1:11">
      <c r="A62" s="43">
        <f ca="1">IF(ROWS($1:47)&gt;COUNT(Dong),"",OFFSET(TH!B$1,SMALL(Dong,ROWS($1:47)),))</f>
        <v>42035</v>
      </c>
      <c r="B62" s="43" t="str">
        <f ca="1">IF(ROWS($1:47)&gt;COUNT(Dong),"",OFFSET(TH!C$1,SMALL(Dong,ROWS($1:47)),))</f>
        <v>CTGS</v>
      </c>
      <c r="C62" s="43">
        <f ca="1">IF(ROWS($1:47)&gt;COUNT(Dong),"",OFFSET(TH!D$1,SMALL(Dong,ROWS($1:47)),))</f>
        <v>42035</v>
      </c>
      <c r="D62" s="47" t="str">
        <f ca="1">IF(ROWS($1:47)&gt;COUNT(Dong),"",OFFSET(TH!E$1,SMALL(Dong,ROWS($1:47)),))</f>
        <v>Trích khấu hao Máy đóng gói bao bì chân không</v>
      </c>
      <c r="E62" s="43" t="str">
        <f ca="1">IF(ROWS($1:47)&gt;COUNT(Dong),"",OFFSET(TH!H$1,SMALL(Dong,ROWS($1:47)),))</f>
        <v>2141</v>
      </c>
      <c r="F62" s="41">
        <f ca="1">IF(ROWS($1:47)&gt;COUNT(Dong),"",OFFSET(TH!F$1,SMALL(Dong,ROWS($1:47)),))</f>
        <v>2222222</v>
      </c>
      <c r="G62" s="41">
        <f t="shared" ca="1" si="0"/>
        <v>0</v>
      </c>
      <c r="H62" s="41">
        <f t="shared" ca="1" si="1"/>
        <v>0</v>
      </c>
      <c r="I62" s="41">
        <f t="shared" ca="1" si="2"/>
        <v>0</v>
      </c>
      <c r="J62" s="41">
        <f t="shared" ca="1" si="5"/>
        <v>0</v>
      </c>
      <c r="K62" s="41">
        <f t="shared" ca="1" si="4"/>
        <v>2222222</v>
      </c>
    </row>
    <row r="63" spans="1:11">
      <c r="A63" s="43">
        <f ca="1">IF(ROWS($1:48)&gt;COUNT(Dong),"",OFFSET(TH!B$1,SMALL(Dong,ROWS($1:48)),))</f>
        <v>42035</v>
      </c>
      <c r="B63" s="43" t="str">
        <f ca="1">IF(ROWS($1:48)&gt;COUNT(Dong),"",OFFSET(TH!C$1,SMALL(Dong,ROWS($1:48)),))</f>
        <v>CTGS</v>
      </c>
      <c r="C63" s="43">
        <f ca="1">IF(ROWS($1:48)&gt;COUNT(Dong),"",OFFSET(TH!D$1,SMALL(Dong,ROWS($1:48)),))</f>
        <v>42035</v>
      </c>
      <c r="D63" s="47" t="str">
        <f ca="1">IF(ROWS($1:48)&gt;COUNT(Dong),"",OFFSET(TH!E$1,SMALL(Dong,ROWS($1:48)),))</f>
        <v>Trích khấu hao Lò sấy điện</v>
      </c>
      <c r="E63" s="43" t="str">
        <f ca="1">IF(ROWS($1:48)&gt;COUNT(Dong),"",OFFSET(TH!H$1,SMALL(Dong,ROWS($1:48)),))</f>
        <v>2141</v>
      </c>
      <c r="F63" s="41">
        <f ca="1">IF(ROWS($1:48)&gt;COUNT(Dong),"",OFFSET(TH!F$1,SMALL(Dong,ROWS($1:48)),))</f>
        <v>1388889</v>
      </c>
      <c r="G63" s="41">
        <f t="shared" ca="1" si="0"/>
        <v>0</v>
      </c>
      <c r="H63" s="41">
        <f t="shared" ca="1" si="1"/>
        <v>0</v>
      </c>
      <c r="I63" s="41">
        <f t="shared" ca="1" si="2"/>
        <v>0</v>
      </c>
      <c r="J63" s="41">
        <f t="shared" ca="1" si="5"/>
        <v>0</v>
      </c>
      <c r="K63" s="41">
        <f t="shared" ca="1" si="4"/>
        <v>1388889</v>
      </c>
    </row>
    <row r="64" spans="1:11">
      <c r="A64" s="43">
        <f ca="1">IF(ROWS($1:49)&gt;COUNT(Dong),"",OFFSET(TH!B$1,SMALL(Dong,ROWS($1:49)),))</f>
        <v>42035</v>
      </c>
      <c r="B64" s="43" t="str">
        <f ca="1">IF(ROWS($1:49)&gt;COUNT(Dong),"",OFFSET(TH!C$1,SMALL(Dong,ROWS($1:49)),))</f>
        <v>CTGS</v>
      </c>
      <c r="C64" s="43">
        <f ca="1">IF(ROWS($1:49)&gt;COUNT(Dong),"",OFFSET(TH!D$1,SMALL(Dong,ROWS($1:49)),))</f>
        <v>42035</v>
      </c>
      <c r="D64" s="47" t="str">
        <f ca="1">IF(ROWS($1:49)&gt;COUNT(Dong),"",OFFSET(TH!E$1,SMALL(Dong,ROWS($1:49)),))</f>
        <v>Trích khấu hao Máy lạn mực</v>
      </c>
      <c r="E64" s="43" t="str">
        <f ca="1">IF(ROWS($1:49)&gt;COUNT(Dong),"",OFFSET(TH!H$1,SMALL(Dong,ROWS($1:49)),))</f>
        <v>2141</v>
      </c>
      <c r="F64" s="41">
        <f ca="1">IF(ROWS($1:49)&gt;COUNT(Dong),"",OFFSET(TH!F$1,SMALL(Dong,ROWS($1:49)),))</f>
        <v>1666667</v>
      </c>
      <c r="G64" s="41">
        <f t="shared" ca="1" si="0"/>
        <v>0</v>
      </c>
      <c r="H64" s="41">
        <f t="shared" ca="1" si="1"/>
        <v>0</v>
      </c>
      <c r="I64" s="41">
        <f t="shared" ca="1" si="2"/>
        <v>0</v>
      </c>
      <c r="J64" s="41">
        <f t="shared" ca="1" si="5"/>
        <v>0</v>
      </c>
      <c r="K64" s="41">
        <f t="shared" ca="1" si="4"/>
        <v>1666667</v>
      </c>
    </row>
    <row r="65" spans="1:11">
      <c r="A65" s="43">
        <f ca="1">IF(ROWS($1:50)&gt;COUNT(Dong),"",OFFSET(TH!B$1,SMALL(Dong,ROWS($1:50)),))</f>
        <v>42035</v>
      </c>
      <c r="B65" s="43" t="str">
        <f ca="1">IF(ROWS($1:50)&gt;COUNT(Dong),"",OFFSET(TH!C$1,SMALL(Dong,ROWS($1:50)),))</f>
        <v>CTGS</v>
      </c>
      <c r="C65" s="43">
        <f ca="1">IF(ROWS($1:50)&gt;COUNT(Dong),"",OFFSET(TH!D$1,SMALL(Dong,ROWS($1:50)),))</f>
        <v>42035</v>
      </c>
      <c r="D65" s="47" t="str">
        <f ca="1">IF(ROWS($1:50)&gt;COUNT(Dong),"",OFFSET(TH!E$1,SMALL(Dong,ROWS($1:50)),))</f>
        <v>Trích khấu hao Máy cuốn mực</v>
      </c>
      <c r="E65" s="43" t="str">
        <f ca="1">IF(ROWS($1:50)&gt;COUNT(Dong),"",OFFSET(TH!H$1,SMALL(Dong,ROWS($1:50)),))</f>
        <v>2141</v>
      </c>
      <c r="F65" s="41">
        <f ca="1">IF(ROWS($1:50)&gt;COUNT(Dong),"",OFFSET(TH!F$1,SMALL(Dong,ROWS($1:50)),))</f>
        <v>1666667</v>
      </c>
      <c r="G65" s="41">
        <f t="shared" ca="1" si="0"/>
        <v>0</v>
      </c>
      <c r="H65" s="41">
        <f t="shared" ca="1" si="1"/>
        <v>0</v>
      </c>
      <c r="I65" s="41">
        <f t="shared" ca="1" si="2"/>
        <v>0</v>
      </c>
      <c r="J65" s="41">
        <f t="shared" ca="1" si="5"/>
        <v>0</v>
      </c>
      <c r="K65" s="41">
        <f t="shared" ca="1" si="4"/>
        <v>1666667</v>
      </c>
    </row>
    <row r="66" spans="1:11">
      <c r="A66" s="43">
        <f ca="1">IF(ROWS($1:51)&gt;COUNT(Dong),"",OFFSET(TH!B$1,SMALL(Dong,ROWS($1:51)),))</f>
        <v>42035</v>
      </c>
      <c r="B66" s="43" t="str">
        <f ca="1">IF(ROWS($1:51)&gt;COUNT(Dong),"",OFFSET(TH!C$1,SMALL(Dong,ROWS($1:51)),))</f>
        <v>CTGS</v>
      </c>
      <c r="C66" s="43">
        <f ca="1">IF(ROWS($1:51)&gt;COUNT(Dong),"",OFFSET(TH!D$1,SMALL(Dong,ROWS($1:51)),))</f>
        <v>42035</v>
      </c>
      <c r="D66" s="47" t="str">
        <f ca="1">IF(ROWS($1:51)&gt;COUNT(Dong),"",OFFSET(TH!E$1,SMALL(Dong,ROWS($1:51)),))</f>
        <v>Trích khấu hao Máy xé mực</v>
      </c>
      <c r="E66" s="43" t="str">
        <f ca="1">IF(ROWS($1:51)&gt;COUNT(Dong),"",OFFSET(TH!H$1,SMALL(Dong,ROWS($1:51)),))</f>
        <v>2141</v>
      </c>
      <c r="F66" s="41">
        <f ca="1">IF(ROWS($1:51)&gt;COUNT(Dong),"",OFFSET(TH!F$1,SMALL(Dong,ROWS($1:51)),))</f>
        <v>5499999</v>
      </c>
      <c r="G66" s="41">
        <f t="shared" ca="1" si="0"/>
        <v>0</v>
      </c>
      <c r="H66" s="41">
        <f t="shared" ca="1" si="1"/>
        <v>0</v>
      </c>
      <c r="I66" s="41">
        <f t="shared" ca="1" si="2"/>
        <v>0</v>
      </c>
      <c r="J66" s="41">
        <f t="shared" ca="1" si="5"/>
        <v>0</v>
      </c>
      <c r="K66" s="41">
        <f t="shared" ca="1" si="4"/>
        <v>5499999</v>
      </c>
    </row>
    <row r="67" spans="1:11">
      <c r="A67" s="43">
        <f ca="1">IF(ROWS($1:52)&gt;COUNT(Dong),"",OFFSET(TH!B$1,SMALL(Dong,ROWS($1:52)),))</f>
        <v>42035</v>
      </c>
      <c r="B67" s="43" t="str">
        <f ca="1">IF(ROWS($1:52)&gt;COUNT(Dong),"",OFFSET(TH!C$1,SMALL(Dong,ROWS($1:52)),))</f>
        <v>CTGS</v>
      </c>
      <c r="C67" s="43">
        <f ca="1">IF(ROWS($1:52)&gt;COUNT(Dong),"",OFFSET(TH!D$1,SMALL(Dong,ROWS($1:52)),))</f>
        <v>42035</v>
      </c>
      <c r="D67" s="47" t="str">
        <f ca="1">IF(ROWS($1:52)&gt;COUNT(Dong),"",OFFSET(TH!E$1,SMALL(Dong,ROWS($1:52)),))</f>
        <v>Tiền lương phải trả cho BP Phân Xưởng</v>
      </c>
      <c r="E67" s="43" t="str">
        <f ca="1">IF(ROWS($1:52)&gt;COUNT(Dong),"",OFFSET(TH!H$1,SMALL(Dong,ROWS($1:52)),))</f>
        <v>3341</v>
      </c>
      <c r="F67" s="41">
        <f ca="1">IF(ROWS($1:52)&gt;COUNT(Dong),"",OFFSET(TH!F$1,SMALL(Dong,ROWS($1:52)),))</f>
        <v>19849741</v>
      </c>
      <c r="G67" s="41">
        <f t="shared" ca="1" si="0"/>
        <v>0</v>
      </c>
      <c r="H67" s="41">
        <f t="shared" ca="1" si="1"/>
        <v>0</v>
      </c>
      <c r="I67" s="41">
        <f t="shared" ca="1" si="2"/>
        <v>19849741</v>
      </c>
      <c r="J67" s="41">
        <f t="shared" ca="1" si="5"/>
        <v>0</v>
      </c>
      <c r="K67" s="41">
        <f t="shared" ca="1" si="4"/>
        <v>0</v>
      </c>
    </row>
    <row r="68" spans="1:11">
      <c r="A68" s="43">
        <f ca="1">IF(ROWS($1:53)&gt;COUNT(Dong),"",OFFSET(TH!B$1,SMALL(Dong,ROWS($1:53)),))</f>
        <v>42035</v>
      </c>
      <c r="B68" s="43" t="str">
        <f ca="1">IF(ROWS($1:53)&gt;COUNT(Dong),"",OFFSET(TH!C$1,SMALL(Dong,ROWS($1:53)),))</f>
        <v>CTGS</v>
      </c>
      <c r="C68" s="43">
        <f ca="1">IF(ROWS($1:53)&gt;COUNT(Dong),"",OFFSET(TH!D$1,SMALL(Dong,ROWS($1:53)),))</f>
        <v>42035</v>
      </c>
      <c r="D68" s="47" t="str">
        <f ca="1">IF(ROWS($1:53)&gt;COUNT(Dong),"",OFFSET(TH!E$1,SMALL(Dong,ROWS($1:53)),))</f>
        <v>Tiền lương công nhân trực tiếp</v>
      </c>
      <c r="E68" s="43" t="str">
        <f ca="1">IF(ROWS($1:53)&gt;COUNT(Dong),"",OFFSET(TH!H$1,SMALL(Dong,ROWS($1:53)),))</f>
        <v>3341</v>
      </c>
      <c r="F68" s="41">
        <f ca="1">IF(ROWS($1:53)&gt;COUNT(Dong),"",OFFSET(TH!F$1,SMALL(Dong,ROWS($1:53)),))</f>
        <v>103353222</v>
      </c>
      <c r="G68" s="41">
        <f t="shared" ca="1" si="0"/>
        <v>0</v>
      </c>
      <c r="H68" s="41">
        <f t="shared" ca="1" si="1"/>
        <v>0</v>
      </c>
      <c r="I68" s="41">
        <f t="shared" ca="1" si="2"/>
        <v>103353222</v>
      </c>
      <c r="J68" s="41">
        <f t="shared" ca="1" si="5"/>
        <v>0</v>
      </c>
      <c r="K68" s="41">
        <f t="shared" ca="1" si="4"/>
        <v>0</v>
      </c>
    </row>
    <row r="69" spans="1:11">
      <c r="A69" s="43">
        <f ca="1">IF(ROWS($1:54)&gt;COUNT(Dong),"",OFFSET(TH!B$1,SMALL(Dong,ROWS($1:54)),))</f>
        <v>42035</v>
      </c>
      <c r="B69" s="43" t="str">
        <f ca="1">IF(ROWS($1:54)&gt;COUNT(Dong),"",OFFSET(TH!C$1,SMALL(Dong,ROWS($1:54)),))</f>
        <v>CTGS</v>
      </c>
      <c r="C69" s="43">
        <f ca="1">IF(ROWS($1:54)&gt;COUNT(Dong),"",OFFSET(TH!D$1,SMALL(Dong,ROWS($1:54)),))</f>
        <v>42035</v>
      </c>
      <c r="D69" s="47" t="str">
        <f ca="1">IF(ROWS($1:54)&gt;COUNT(Dong),"",OFFSET(TH!E$1,SMALL(Dong,ROWS($1:54)),))</f>
        <v>Tiền cơm BP Phân xưởng</v>
      </c>
      <c r="E69" s="43" t="str">
        <f ca="1">IF(ROWS($1:54)&gt;COUNT(Dong),"",OFFSET(TH!H$1,SMALL(Dong,ROWS($1:54)),))</f>
        <v>3341</v>
      </c>
      <c r="F69" s="41">
        <f ca="1">IF(ROWS($1:54)&gt;COUNT(Dong),"",OFFSET(TH!F$1,SMALL(Dong,ROWS($1:54)),))</f>
        <v>1965000</v>
      </c>
      <c r="G69" s="41">
        <f t="shared" ca="1" si="0"/>
        <v>0</v>
      </c>
      <c r="H69" s="41">
        <f t="shared" ca="1" si="1"/>
        <v>0</v>
      </c>
      <c r="I69" s="41">
        <f t="shared" ca="1" si="2"/>
        <v>1965000</v>
      </c>
      <c r="J69" s="41">
        <f t="shared" ca="1" si="5"/>
        <v>0</v>
      </c>
      <c r="K69" s="41">
        <f t="shared" ca="1" si="4"/>
        <v>0</v>
      </c>
    </row>
    <row r="70" spans="1:11">
      <c r="A70" s="43">
        <f ca="1">IF(ROWS($1:55)&gt;COUNT(Dong),"",OFFSET(TH!B$1,SMALL(Dong,ROWS($1:55)),))</f>
        <v>42035</v>
      </c>
      <c r="B70" s="43" t="str">
        <f ca="1">IF(ROWS($1:55)&gt;COUNT(Dong),"",OFFSET(TH!C$1,SMALL(Dong,ROWS($1:55)),))</f>
        <v>CTGS</v>
      </c>
      <c r="C70" s="43">
        <f ca="1">IF(ROWS($1:55)&gt;COUNT(Dong),"",OFFSET(TH!D$1,SMALL(Dong,ROWS($1:55)),))</f>
        <v>42035</v>
      </c>
      <c r="D70" s="47" t="str">
        <f ca="1">IF(ROWS($1:55)&gt;COUNT(Dong),"",OFFSET(TH!E$1,SMALL(Dong,ROWS($1:55)),))</f>
        <v>Tiền cơm công nhân</v>
      </c>
      <c r="E70" s="43" t="str">
        <f ca="1">IF(ROWS($1:55)&gt;COUNT(Dong),"",OFFSET(TH!H$1,SMALL(Dong,ROWS($1:55)),))</f>
        <v>3341</v>
      </c>
      <c r="F70" s="41">
        <f ca="1">IF(ROWS($1:55)&gt;COUNT(Dong),"",OFFSET(TH!F$1,SMALL(Dong,ROWS($1:55)),))</f>
        <v>14145000</v>
      </c>
      <c r="G70" s="41">
        <f t="shared" ca="1" si="0"/>
        <v>0</v>
      </c>
      <c r="H70" s="41">
        <f t="shared" ca="1" si="1"/>
        <v>0</v>
      </c>
      <c r="I70" s="41">
        <f t="shared" ca="1" si="2"/>
        <v>14145000</v>
      </c>
      <c r="J70" s="41">
        <f t="shared" ca="1" si="5"/>
        <v>0</v>
      </c>
      <c r="K70" s="41">
        <f t="shared" ca="1" si="4"/>
        <v>0</v>
      </c>
    </row>
    <row r="71" spans="1:11">
      <c r="A71" s="43">
        <f ca="1">IF(ROWS($1:56)&gt;COUNT(Dong),"",OFFSET(TH!B$1,SMALL(Dong,ROWS($1:56)),))</f>
        <v>42035</v>
      </c>
      <c r="B71" s="43" t="str">
        <f ca="1">IF(ROWS($1:56)&gt;COUNT(Dong),"",OFFSET(TH!C$1,SMALL(Dong,ROWS($1:56)),))</f>
        <v>CTGS</v>
      </c>
      <c r="C71" s="43">
        <f ca="1">IF(ROWS($1:56)&gt;COUNT(Dong),"",OFFSET(TH!D$1,SMALL(Dong,ROWS($1:56)),))</f>
        <v>42035</v>
      </c>
      <c r="D71" s="47" t="str">
        <f ca="1">IF(ROWS($1:56)&gt;COUNT(Dong),"",OFFSET(TH!E$1,SMALL(Dong,ROWS($1:56)),))</f>
        <v>BHXH phải trả cho BP Phân Xưởng</v>
      </c>
      <c r="E71" s="43" t="str">
        <f ca="1">IF(ROWS($1:56)&gt;COUNT(Dong),"",OFFSET(TH!H$1,SMALL(Dong,ROWS($1:56)),))</f>
        <v>3383</v>
      </c>
      <c r="F71" s="41">
        <f ca="1">IF(ROWS($1:56)&gt;COUNT(Dong),"",OFFSET(TH!F$1,SMALL(Dong,ROWS($1:56)),))</f>
        <v>3682980</v>
      </c>
      <c r="G71" s="41">
        <f t="shared" ca="1" si="0"/>
        <v>0</v>
      </c>
      <c r="H71" s="41">
        <f t="shared" ca="1" si="1"/>
        <v>0</v>
      </c>
      <c r="I71" s="41">
        <f t="shared" ca="1" si="2"/>
        <v>3682980</v>
      </c>
      <c r="J71" s="41">
        <f t="shared" ca="1" si="5"/>
        <v>0</v>
      </c>
      <c r="K71" s="41">
        <f t="shared" ca="1" si="4"/>
        <v>0</v>
      </c>
    </row>
    <row r="72" spans="1:11">
      <c r="A72" s="43">
        <f ca="1">IF(ROWS($1:57)&gt;COUNT(Dong),"",OFFSET(TH!B$1,SMALL(Dong,ROWS($1:57)),))</f>
        <v>42035</v>
      </c>
      <c r="B72" s="43" t="str">
        <f ca="1">IF(ROWS($1:57)&gt;COUNT(Dong),"",OFFSET(TH!C$1,SMALL(Dong,ROWS($1:57)),))</f>
        <v>CTGS</v>
      </c>
      <c r="C72" s="43">
        <f ca="1">IF(ROWS($1:57)&gt;COUNT(Dong),"",OFFSET(TH!D$1,SMALL(Dong,ROWS($1:57)),))</f>
        <v>42035</v>
      </c>
      <c r="D72" s="47" t="str">
        <f ca="1">IF(ROWS($1:57)&gt;COUNT(Dong),"",OFFSET(TH!E$1,SMALL(Dong,ROWS($1:57)),))</f>
        <v>BHXH công nhân trực tiếp</v>
      </c>
      <c r="E72" s="43" t="str">
        <f ca="1">IF(ROWS($1:57)&gt;COUNT(Dong),"",OFFSET(TH!H$1,SMALL(Dong,ROWS($1:57)),))</f>
        <v>3383</v>
      </c>
      <c r="F72" s="41">
        <f ca="1">IF(ROWS($1:57)&gt;COUNT(Dong),"",OFFSET(TH!F$1,SMALL(Dong,ROWS($1:57)),))</f>
        <v>19176480</v>
      </c>
      <c r="G72" s="41">
        <f t="shared" ca="1" si="0"/>
        <v>0</v>
      </c>
      <c r="H72" s="41">
        <f t="shared" ca="1" si="1"/>
        <v>0</v>
      </c>
      <c r="I72" s="41">
        <f t="shared" ca="1" si="2"/>
        <v>19176480</v>
      </c>
      <c r="J72" s="41">
        <f t="shared" ca="1" si="5"/>
        <v>0</v>
      </c>
      <c r="K72" s="41">
        <f t="shared" ca="1" si="4"/>
        <v>0</v>
      </c>
    </row>
    <row r="73" spans="1:11">
      <c r="A73" s="43">
        <f ca="1">IF(ROWS($1:58)&gt;COUNT(Dong),"",OFFSET(TH!B$1,SMALL(Dong,ROWS($1:58)),))</f>
        <v>42035</v>
      </c>
      <c r="B73" s="43" t="str">
        <f ca="1">IF(ROWS($1:58)&gt;COUNT(Dong),"",OFFSET(TH!C$1,SMALL(Dong,ROWS($1:58)),))</f>
        <v>CTGS</v>
      </c>
      <c r="C73" s="43">
        <f ca="1">IF(ROWS($1:58)&gt;COUNT(Dong),"",OFFSET(TH!D$1,SMALL(Dong,ROWS($1:58)),))</f>
        <v>42035</v>
      </c>
      <c r="D73" s="47" t="str">
        <f ca="1">IF(ROWS($1:58)&gt;COUNT(Dong),"",OFFSET(TH!E$1,SMALL(Dong,ROWS($1:58)),))</f>
        <v>BHYT phải trả cho BP Phân Xưởng</v>
      </c>
      <c r="E73" s="43" t="str">
        <f ca="1">IF(ROWS($1:58)&gt;COUNT(Dong),"",OFFSET(TH!H$1,SMALL(Dong,ROWS($1:58)),))</f>
        <v>3384</v>
      </c>
      <c r="F73" s="41">
        <f ca="1">IF(ROWS($1:58)&gt;COUNT(Dong),"",OFFSET(TH!F$1,SMALL(Dong,ROWS($1:58)),))</f>
        <v>613830</v>
      </c>
      <c r="G73" s="41">
        <f t="shared" ca="1" si="0"/>
        <v>0</v>
      </c>
      <c r="H73" s="41">
        <f t="shared" ca="1" si="1"/>
        <v>0</v>
      </c>
      <c r="I73" s="41">
        <f t="shared" ca="1" si="2"/>
        <v>613830</v>
      </c>
      <c r="J73" s="41">
        <f t="shared" ca="1" si="5"/>
        <v>0</v>
      </c>
      <c r="K73" s="41">
        <f t="shared" ca="1" si="4"/>
        <v>0</v>
      </c>
    </row>
    <row r="74" spans="1:11">
      <c r="A74" s="43">
        <f ca="1">IF(ROWS($1:59)&gt;COUNT(Dong),"",OFFSET(TH!B$1,SMALL(Dong,ROWS($1:59)),))</f>
        <v>42035</v>
      </c>
      <c r="B74" s="43" t="str">
        <f ca="1">IF(ROWS($1:59)&gt;COUNT(Dong),"",OFFSET(TH!C$1,SMALL(Dong,ROWS($1:59)),))</f>
        <v>CTGS</v>
      </c>
      <c r="C74" s="43">
        <f ca="1">IF(ROWS($1:59)&gt;COUNT(Dong),"",OFFSET(TH!D$1,SMALL(Dong,ROWS($1:59)),))</f>
        <v>42035</v>
      </c>
      <c r="D74" s="47" t="str">
        <f ca="1">IF(ROWS($1:59)&gt;COUNT(Dong),"",OFFSET(TH!E$1,SMALL(Dong,ROWS($1:59)),))</f>
        <v>BHYT công nhân trực tiếp</v>
      </c>
      <c r="E74" s="43" t="str">
        <f ca="1">IF(ROWS($1:59)&gt;COUNT(Dong),"",OFFSET(TH!H$1,SMALL(Dong,ROWS($1:59)),))</f>
        <v>3384</v>
      </c>
      <c r="F74" s="41">
        <f ca="1">IF(ROWS($1:59)&gt;COUNT(Dong),"",OFFSET(TH!F$1,SMALL(Dong,ROWS($1:59)),))</f>
        <v>3196080</v>
      </c>
      <c r="G74" s="41">
        <f t="shared" ca="1" si="0"/>
        <v>0</v>
      </c>
      <c r="H74" s="41">
        <f t="shared" ca="1" si="1"/>
        <v>0</v>
      </c>
      <c r="I74" s="41">
        <f t="shared" ca="1" si="2"/>
        <v>3196080</v>
      </c>
      <c r="J74" s="41">
        <f t="shared" ca="1" si="5"/>
        <v>0</v>
      </c>
      <c r="K74" s="41">
        <f t="shared" ca="1" si="4"/>
        <v>0</v>
      </c>
    </row>
    <row r="75" spans="1:11">
      <c r="A75" s="43">
        <f ca="1">IF(ROWS($1:60)&gt;COUNT(Dong),"",OFFSET(TH!B$1,SMALL(Dong,ROWS($1:60)),))</f>
        <v>42035</v>
      </c>
      <c r="B75" s="43" t="str">
        <f ca="1">IF(ROWS($1:60)&gt;COUNT(Dong),"",OFFSET(TH!C$1,SMALL(Dong,ROWS($1:60)),))</f>
        <v>CTGS</v>
      </c>
      <c r="C75" s="43">
        <f ca="1">IF(ROWS($1:60)&gt;COUNT(Dong),"",OFFSET(TH!D$1,SMALL(Dong,ROWS($1:60)),))</f>
        <v>42035</v>
      </c>
      <c r="D75" s="47" t="str">
        <f ca="1">IF(ROWS($1:60)&gt;COUNT(Dong),"",OFFSET(TH!E$1,SMALL(Dong,ROWS($1:60)),))</f>
        <v>BHTN của  BP Phân Xưởng</v>
      </c>
      <c r="E75" s="43" t="str">
        <f ca="1">IF(ROWS($1:60)&gt;COUNT(Dong),"",OFFSET(TH!H$1,SMALL(Dong,ROWS($1:60)),))</f>
        <v>3386</v>
      </c>
      <c r="F75" s="41">
        <f ca="1">IF(ROWS($1:60)&gt;COUNT(Dong),"",OFFSET(TH!F$1,SMALL(Dong,ROWS($1:60)),))</f>
        <v>204610</v>
      </c>
      <c r="G75" s="41">
        <f t="shared" ca="1" si="0"/>
        <v>0</v>
      </c>
      <c r="H75" s="41">
        <f t="shared" ca="1" si="1"/>
        <v>0</v>
      </c>
      <c r="I75" s="41">
        <f t="shared" ca="1" si="2"/>
        <v>204610</v>
      </c>
      <c r="J75" s="41">
        <f t="shared" ca="1" si="5"/>
        <v>0</v>
      </c>
      <c r="K75" s="41">
        <f t="shared" ca="1" si="4"/>
        <v>0</v>
      </c>
    </row>
    <row r="76" spans="1:11">
      <c r="A76" s="43">
        <f ca="1">IF(ROWS($1:61)&gt;COUNT(Dong),"",OFFSET(TH!B$1,SMALL(Dong,ROWS($1:61)),))</f>
        <v>42035</v>
      </c>
      <c r="B76" s="43" t="str">
        <f ca="1">IF(ROWS($1:61)&gt;COUNT(Dong),"",OFFSET(TH!C$1,SMALL(Dong,ROWS($1:61)),))</f>
        <v>CTGS</v>
      </c>
      <c r="C76" s="43">
        <f ca="1">IF(ROWS($1:61)&gt;COUNT(Dong),"",OFFSET(TH!D$1,SMALL(Dong,ROWS($1:61)),))</f>
        <v>42035</v>
      </c>
      <c r="D76" s="47" t="str">
        <f ca="1">IF(ROWS($1:61)&gt;COUNT(Dong),"",OFFSET(TH!E$1,SMALL(Dong,ROWS($1:61)),))</f>
        <v>BHTN của công nhân trực tiếp</v>
      </c>
      <c r="E76" s="43" t="str">
        <f ca="1">IF(ROWS($1:61)&gt;COUNT(Dong),"",OFFSET(TH!H$1,SMALL(Dong,ROWS($1:61)),))</f>
        <v>3386</v>
      </c>
      <c r="F76" s="41">
        <f ca="1">IF(ROWS($1:61)&gt;COUNT(Dong),"",OFFSET(TH!F$1,SMALL(Dong,ROWS($1:61)),))</f>
        <v>1065360</v>
      </c>
      <c r="G76" s="41">
        <f t="shared" ca="1" si="0"/>
        <v>0</v>
      </c>
      <c r="H76" s="41">
        <f t="shared" ca="1" si="1"/>
        <v>0</v>
      </c>
      <c r="I76" s="41">
        <f t="shared" ca="1" si="2"/>
        <v>1065360</v>
      </c>
      <c r="J76" s="41">
        <f t="shared" ca="1" si="5"/>
        <v>0</v>
      </c>
      <c r="K76" s="41">
        <f t="shared" ca="1" si="4"/>
        <v>0</v>
      </c>
    </row>
    <row r="77" spans="1:11">
      <c r="A77" s="43" t="str">
        <f ca="1">IF(ROWS($1:62)&gt;COUNT(Dong),"",OFFSET(TH!B$1,SMALL(Dong,ROWS($1:62)),))</f>
        <v/>
      </c>
      <c r="B77" s="43" t="str">
        <f ca="1">IF(ROWS($1:62)&gt;COUNT(Dong),"",OFFSET(TH!C$1,SMALL(Dong,ROWS($1:62)),))</f>
        <v/>
      </c>
      <c r="C77" s="43" t="str">
        <f ca="1">IF(ROWS($1:62)&gt;COUNT(Dong),"",OFFSET(TH!D$1,SMALL(Dong,ROWS($1:62)),))</f>
        <v/>
      </c>
      <c r="D77" s="47" t="str">
        <f ca="1">IF(ROWS($1:62)&gt;COUNT(Dong),"",OFFSET(TH!E$1,SMALL(Dong,ROWS($1:62)),))</f>
        <v/>
      </c>
      <c r="E77" s="43" t="str">
        <f ca="1">IF(ROWS($1:62)&gt;COUNT(Dong),"",OFFSET(TH!H$1,SMALL(Dong,ROWS($1:62)),))</f>
        <v/>
      </c>
      <c r="F77" s="41" t="str">
        <f ca="1">IF(ROWS($1:62)&gt;COUNT(Dong),"",OFFSET(TH!F$1,SMALL(Dong,ROWS($1:62)),))</f>
        <v/>
      </c>
      <c r="G77" s="41">
        <f t="shared" ca="1" si="0"/>
        <v>0</v>
      </c>
      <c r="H77" s="41">
        <f t="shared" ca="1" si="1"/>
        <v>0</v>
      </c>
      <c r="I77" s="41">
        <f t="shared" ca="1" si="2"/>
        <v>0</v>
      </c>
      <c r="J77" s="41">
        <f t="shared" ca="1" si="5"/>
        <v>0</v>
      </c>
      <c r="K77" s="41">
        <f t="shared" ca="1" si="4"/>
        <v>0</v>
      </c>
    </row>
    <row r="78" spans="1:11">
      <c r="A78" s="43" t="str">
        <f ca="1">IF(ROWS($1:63)&gt;COUNT(Dong),"",OFFSET(TH!B$1,SMALL(Dong,ROWS($1:63)),))</f>
        <v/>
      </c>
      <c r="B78" s="43" t="str">
        <f ca="1">IF(ROWS($1:63)&gt;COUNT(Dong),"",OFFSET(TH!C$1,SMALL(Dong,ROWS($1:63)),))</f>
        <v/>
      </c>
      <c r="C78" s="43" t="str">
        <f ca="1">IF(ROWS($1:63)&gt;COUNT(Dong),"",OFFSET(TH!D$1,SMALL(Dong,ROWS($1:63)),))</f>
        <v/>
      </c>
      <c r="D78" s="47" t="str">
        <f ca="1">IF(ROWS($1:63)&gt;COUNT(Dong),"",OFFSET(TH!E$1,SMALL(Dong,ROWS($1:63)),))</f>
        <v/>
      </c>
      <c r="E78" s="43" t="str">
        <f ca="1">IF(ROWS($1:63)&gt;COUNT(Dong),"",OFFSET(TH!H$1,SMALL(Dong,ROWS($1:63)),))</f>
        <v/>
      </c>
      <c r="F78" s="41" t="str">
        <f ca="1">IF(ROWS($1:63)&gt;COUNT(Dong),"",OFFSET(TH!F$1,SMALL(Dong,ROWS($1:63)),))</f>
        <v/>
      </c>
      <c r="G78" s="41">
        <f t="shared" ca="1" si="0"/>
        <v>0</v>
      </c>
      <c r="H78" s="41">
        <f t="shared" ca="1" si="1"/>
        <v>0</v>
      </c>
      <c r="I78" s="41">
        <f t="shared" ca="1" si="2"/>
        <v>0</v>
      </c>
      <c r="J78" s="41">
        <f t="shared" ca="1" si="5"/>
        <v>0</v>
      </c>
      <c r="K78" s="41">
        <f t="shared" ca="1" si="4"/>
        <v>0</v>
      </c>
    </row>
    <row r="79" spans="1:11">
      <c r="A79" s="43" t="str">
        <f ca="1">IF(ROWS($1:64)&gt;COUNT(Dong),"",OFFSET(TH!B$1,SMALL(Dong,ROWS($1:64)),))</f>
        <v/>
      </c>
      <c r="B79" s="43" t="str">
        <f ca="1">IF(ROWS($1:64)&gt;COUNT(Dong),"",OFFSET(TH!C$1,SMALL(Dong,ROWS($1:64)),))</f>
        <v/>
      </c>
      <c r="C79" s="43" t="str">
        <f ca="1">IF(ROWS($1:64)&gt;COUNT(Dong),"",OFFSET(TH!D$1,SMALL(Dong,ROWS($1:64)),))</f>
        <v/>
      </c>
      <c r="D79" s="47" t="str">
        <f ca="1">IF(ROWS($1:64)&gt;COUNT(Dong),"",OFFSET(TH!E$1,SMALL(Dong,ROWS($1:64)),))</f>
        <v/>
      </c>
      <c r="E79" s="43" t="str">
        <f ca="1">IF(ROWS($1:64)&gt;COUNT(Dong),"",OFFSET(TH!H$1,SMALL(Dong,ROWS($1:64)),))</f>
        <v/>
      </c>
      <c r="F79" s="41" t="str">
        <f ca="1">IF(ROWS($1:64)&gt;COUNT(Dong),"",OFFSET(TH!F$1,SMALL(Dong,ROWS($1:64)),))</f>
        <v/>
      </c>
      <c r="G79" s="41">
        <f t="shared" ca="1" si="0"/>
        <v>0</v>
      </c>
      <c r="H79" s="41">
        <f t="shared" ca="1" si="1"/>
        <v>0</v>
      </c>
      <c r="I79" s="41">
        <f t="shared" ca="1" si="2"/>
        <v>0</v>
      </c>
      <c r="J79" s="41">
        <f t="shared" ca="1" si="5"/>
        <v>0</v>
      </c>
      <c r="K79" s="41">
        <f t="shared" ca="1" si="4"/>
        <v>0</v>
      </c>
    </row>
    <row r="80" spans="1:11">
      <c r="A80" s="43" t="str">
        <f ca="1">IF(ROWS($1:65)&gt;COUNT(Dong),"",OFFSET(TH!B$1,SMALL(Dong,ROWS($1:65)),))</f>
        <v/>
      </c>
      <c r="B80" s="43" t="str">
        <f ca="1">IF(ROWS($1:65)&gt;COUNT(Dong),"",OFFSET(TH!C$1,SMALL(Dong,ROWS($1:65)),))</f>
        <v/>
      </c>
      <c r="C80" s="43" t="str">
        <f ca="1">IF(ROWS($1:65)&gt;COUNT(Dong),"",OFFSET(TH!D$1,SMALL(Dong,ROWS($1:65)),))</f>
        <v/>
      </c>
      <c r="D80" s="47" t="str">
        <f ca="1">IF(ROWS($1:65)&gt;COUNT(Dong),"",OFFSET(TH!E$1,SMALL(Dong,ROWS($1:65)),))</f>
        <v/>
      </c>
      <c r="E80" s="43" t="str">
        <f ca="1">IF(ROWS($1:65)&gt;COUNT(Dong),"",OFFSET(TH!H$1,SMALL(Dong,ROWS($1:65)),))</f>
        <v/>
      </c>
      <c r="F80" s="41" t="str">
        <f ca="1">IF(ROWS($1:65)&gt;COUNT(Dong),"",OFFSET(TH!F$1,SMALL(Dong,ROWS($1:65)),))</f>
        <v/>
      </c>
      <c r="G80" s="41">
        <f t="shared" ca="1" si="0"/>
        <v>0</v>
      </c>
      <c r="H80" s="41">
        <f t="shared" ca="1" si="1"/>
        <v>0</v>
      </c>
      <c r="I80" s="41">
        <f t="shared" ca="1" si="2"/>
        <v>0</v>
      </c>
      <c r="J80" s="41">
        <f t="shared" ca="1" si="5"/>
        <v>0</v>
      </c>
      <c r="K80" s="41">
        <f t="shared" ca="1" si="4"/>
        <v>0</v>
      </c>
    </row>
    <row r="81" spans="1:11">
      <c r="A81" s="43"/>
      <c r="B81" s="24"/>
      <c r="C81" s="43"/>
      <c r="D81" s="30"/>
      <c r="E81" s="25"/>
      <c r="F81" s="42"/>
      <c r="G81" s="42"/>
      <c r="H81" s="42"/>
      <c r="I81" s="42"/>
      <c r="J81" s="42"/>
      <c r="K81" s="42"/>
    </row>
    <row r="82" spans="1:11">
      <c r="A82" s="43"/>
      <c r="B82" s="24"/>
      <c r="C82" s="43"/>
      <c r="D82" s="28" t="s">
        <v>62</v>
      </c>
      <c r="E82" s="23" t="s">
        <v>10</v>
      </c>
      <c r="F82" s="39">
        <f ca="1">SUM(G82:K82)</f>
        <v>6354375087</v>
      </c>
      <c r="G82" s="39">
        <f ca="1">SUM(G15:G81)</f>
        <v>5872035000</v>
      </c>
      <c r="H82" s="39">
        <f ca="1">SUM(H15:H81)</f>
        <v>88570823</v>
      </c>
      <c r="I82" s="39">
        <f ca="1">SUM(I15:I81)</f>
        <v>167252303</v>
      </c>
      <c r="J82" s="39">
        <f ca="1">SUM(J15:J81)</f>
        <v>76598790</v>
      </c>
      <c r="K82" s="39">
        <f ca="1">SUM(K15:K81)</f>
        <v>149918171</v>
      </c>
    </row>
    <row r="83" spans="1:11">
      <c r="A83" s="44"/>
      <c r="B83" s="25"/>
      <c r="C83" s="44"/>
      <c r="D83" s="29" t="s">
        <v>130</v>
      </c>
      <c r="E83" s="24"/>
      <c r="F83" s="40">
        <f t="shared" ref="F83:K83" ca="1" si="6">F82</f>
        <v>6354375087</v>
      </c>
      <c r="G83" s="40">
        <f t="shared" ca="1" si="6"/>
        <v>5872035000</v>
      </c>
      <c r="H83" s="40">
        <f t="shared" ca="1" si="6"/>
        <v>88570823</v>
      </c>
      <c r="I83" s="40">
        <f t="shared" ca="1" si="6"/>
        <v>167252303</v>
      </c>
      <c r="J83" s="40">
        <f t="shared" ca="1" si="6"/>
        <v>76598790</v>
      </c>
      <c r="K83" s="40">
        <f t="shared" ca="1" si="6"/>
        <v>149918171</v>
      </c>
    </row>
    <row r="84" spans="1:11">
      <c r="A84" s="26"/>
      <c r="B84" s="26"/>
      <c r="C84" s="26"/>
      <c r="D84" s="31" t="s">
        <v>63</v>
      </c>
      <c r="E84" s="26" t="s">
        <v>10</v>
      </c>
      <c r="F84" s="38">
        <f t="shared" ref="F84:K84" ca="1" si="7">F15+F82-F83</f>
        <v>0</v>
      </c>
      <c r="G84" s="38">
        <f t="shared" ca="1" si="7"/>
        <v>0</v>
      </c>
      <c r="H84" s="38">
        <f t="shared" ca="1" si="7"/>
        <v>0</v>
      </c>
      <c r="I84" s="38">
        <f t="shared" ca="1" si="7"/>
        <v>0</v>
      </c>
      <c r="J84" s="38">
        <f t="shared" ca="1" si="7"/>
        <v>0</v>
      </c>
      <c r="K84" s="38">
        <f t="shared" ca="1" si="7"/>
        <v>0</v>
      </c>
    </row>
    <row r="86" spans="1:11">
      <c r="B86" s="45"/>
      <c r="C86" s="37" t="s">
        <v>64</v>
      </c>
    </row>
    <row r="87" spans="1:11">
      <c r="C87" s="37" t="s">
        <v>65</v>
      </c>
    </row>
    <row r="88" spans="1:11">
      <c r="E88" s="27"/>
      <c r="F88" s="27"/>
      <c r="G88" s="27"/>
      <c r="H88" s="27"/>
      <c r="I88" s="55" t="str">
        <f>IF(OR($L$7=1,$L$7=4,$L$7=6,$L$7=9,$L$7=11),"Ngày  30  tháng  "&amp;$L$7&amp;"  năm 2015",IF(OR($L$7=3,$L$7=5,$L$7=7,$L$7=8,$L$7=10,$L$7=12),"Ngày  31  tháng  "&amp;$L$7&amp;"  năm 2015","Ngày  28  tháng  "&amp;$L$7&amp;"  năm 2015"))</f>
        <v>Ngày  30  tháng  1  năm 2015</v>
      </c>
      <c r="J88" s="55"/>
      <c r="K88" s="55"/>
    </row>
    <row r="89" spans="1:11">
      <c r="B89" s="27"/>
      <c r="C89" s="20" t="s">
        <v>11</v>
      </c>
      <c r="D89" s="27"/>
      <c r="E89" s="27"/>
      <c r="F89" s="27"/>
      <c r="G89" s="27"/>
      <c r="H89" s="27"/>
      <c r="I89" s="55" t="s">
        <v>12</v>
      </c>
      <c r="J89" s="55"/>
      <c r="K89" s="55"/>
    </row>
    <row r="90" spans="1:11">
      <c r="B90" s="27"/>
      <c r="C90" s="20" t="s">
        <v>13</v>
      </c>
      <c r="D90" s="27"/>
      <c r="E90" s="27"/>
      <c r="F90" s="27"/>
      <c r="G90" s="27"/>
      <c r="H90" s="27"/>
      <c r="I90" s="27"/>
      <c r="J90" s="27" t="s">
        <v>13</v>
      </c>
    </row>
  </sheetData>
  <mergeCells count="17">
    <mergeCell ref="C10:K10"/>
    <mergeCell ref="A5:K5"/>
    <mergeCell ref="F12:F13"/>
    <mergeCell ref="I2:K2"/>
    <mergeCell ref="I3:K3"/>
    <mergeCell ref="I4:K4"/>
    <mergeCell ref="F11:K11"/>
    <mergeCell ref="A6:K6"/>
    <mergeCell ref="I88:K88"/>
    <mergeCell ref="I89:K89"/>
    <mergeCell ref="G12:K12"/>
    <mergeCell ref="A11:A13"/>
    <mergeCell ref="B11:C11"/>
    <mergeCell ref="D11:D13"/>
    <mergeCell ref="E11:E13"/>
    <mergeCell ref="B12:B13"/>
    <mergeCell ref="C12:C13"/>
  </mergeCells>
  <phoneticPr fontId="30" type="noConversion"/>
  <dataValidations count="1">
    <dataValidation type="list" allowBlank="1" showInputMessage="1" showErrorMessage="1" sqref="L7">
      <formula1>"...,1,2,3,4,5,6,7,8,9,10,11,12"</formula1>
    </dataValidation>
  </dataValidations>
  <pageMargins left="0.43" right="0.23" top="0.18" bottom="0.17" header="0.17" footer="0.19"/>
  <pageSetup scale="90" orientation="landscape" r:id="rId1"/>
  <headerFooter alignWithMargins="0"/>
  <ignoredErrors>
    <ignoredError sqref="G82 H82:K82" formulaRange="1"/>
    <ignoredError sqref="L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2:K45"/>
  <sheetViews>
    <sheetView topLeftCell="A5" zoomScale="90" workbookViewId="0">
      <pane ySplit="11" topLeftCell="A16" activePane="bottomLeft" state="frozen"/>
      <selection activeCell="L7" sqref="L7"/>
      <selection pane="bottomLeft" activeCell="E7" sqref="E7:E9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31.85546875" style="20" customWidth="1"/>
    <col min="5" max="5" width="10.28515625" style="20" customWidth="1"/>
    <col min="6" max="6" width="15.28515625" style="20" customWidth="1"/>
    <col min="7" max="7" width="9.42578125" style="20" customWidth="1"/>
    <col min="8" max="8" width="15.140625" style="20" customWidth="1"/>
    <col min="9" max="10" width="9.140625" style="20"/>
    <col min="11" max="11" width="6" style="20" customWidth="1"/>
    <col min="12" max="16384" width="9.140625" style="20"/>
  </cols>
  <sheetData>
    <row r="2" spans="1:11">
      <c r="A2" s="19" t="s">
        <v>19</v>
      </c>
      <c r="F2" s="21"/>
      <c r="G2" s="21"/>
      <c r="H2" s="21" t="s">
        <v>55</v>
      </c>
      <c r="J2" s="50"/>
    </row>
    <row r="3" spans="1:11" ht="15" customHeight="1">
      <c r="A3" s="19" t="s">
        <v>43</v>
      </c>
      <c r="H3" s="20" t="s">
        <v>66</v>
      </c>
      <c r="J3" s="27"/>
    </row>
    <row r="4" spans="1:11">
      <c r="H4" s="20" t="s">
        <v>48</v>
      </c>
      <c r="J4" s="27"/>
    </row>
    <row r="5" spans="1:11" ht="19.5" customHeight="1">
      <c r="A5" s="60" t="s">
        <v>56</v>
      </c>
      <c r="B5" s="60"/>
      <c r="C5" s="60"/>
      <c r="D5" s="60"/>
      <c r="E5" s="60"/>
      <c r="F5" s="60"/>
      <c r="G5" s="60"/>
      <c r="H5" s="60"/>
      <c r="I5" s="60"/>
      <c r="J5" s="60"/>
      <c r="K5" s="48" t="s">
        <v>137</v>
      </c>
    </row>
    <row r="6" spans="1:11">
      <c r="A6" s="63" t="s">
        <v>57</v>
      </c>
      <c r="B6" s="63"/>
      <c r="C6" s="63"/>
      <c r="D6" s="63"/>
      <c r="E6" s="63"/>
      <c r="F6" s="63"/>
      <c r="G6" s="63"/>
      <c r="H6" s="63"/>
      <c r="I6" s="63"/>
      <c r="J6" s="63"/>
      <c r="K6" s="21" t="s">
        <v>52</v>
      </c>
    </row>
    <row r="7" spans="1:11" ht="16.5">
      <c r="B7" s="27"/>
      <c r="C7" s="27"/>
      <c r="D7" s="27"/>
      <c r="E7" s="37" t="s">
        <v>139</v>
      </c>
      <c r="G7" s="27"/>
      <c r="H7" s="27"/>
      <c r="I7" s="27"/>
      <c r="J7" s="27"/>
      <c r="K7" s="46">
        <v>3</v>
      </c>
    </row>
    <row r="8" spans="1:11">
      <c r="B8" s="27"/>
      <c r="C8" s="27"/>
      <c r="D8" s="27"/>
      <c r="E8" s="37" t="s">
        <v>67</v>
      </c>
      <c r="G8" s="27"/>
      <c r="H8" s="27"/>
      <c r="I8" s="27"/>
      <c r="J8" s="27"/>
    </row>
    <row r="9" spans="1:11">
      <c r="B9" s="36"/>
      <c r="C9" s="36"/>
      <c r="D9" s="36"/>
      <c r="E9" s="37" t="s">
        <v>136</v>
      </c>
      <c r="G9" s="36"/>
      <c r="H9" s="36"/>
      <c r="I9" s="36"/>
      <c r="J9" s="36"/>
    </row>
    <row r="10" spans="1:11" ht="9.75" customHeight="1">
      <c r="C10" s="59"/>
      <c r="D10" s="59"/>
      <c r="E10" s="59"/>
      <c r="F10" s="59"/>
      <c r="G10" s="59"/>
      <c r="H10" s="59"/>
      <c r="I10" s="59"/>
      <c r="J10" s="59"/>
    </row>
    <row r="11" spans="1:11" ht="15.75" customHeight="1">
      <c r="A11" s="57" t="s">
        <v>58</v>
      </c>
      <c r="B11" s="58" t="s">
        <v>0</v>
      </c>
      <c r="C11" s="58"/>
      <c r="D11" s="57" t="s">
        <v>1</v>
      </c>
      <c r="E11" s="57" t="s">
        <v>2</v>
      </c>
      <c r="F11" s="58" t="s">
        <v>140</v>
      </c>
      <c r="G11" s="58"/>
      <c r="H11" s="58"/>
      <c r="I11" s="58"/>
      <c r="J11" s="58"/>
    </row>
    <row r="12" spans="1:11" ht="15.75" customHeight="1">
      <c r="A12" s="57"/>
      <c r="B12" s="56" t="s">
        <v>4</v>
      </c>
      <c r="C12" s="56" t="s">
        <v>5</v>
      </c>
      <c r="D12" s="57"/>
      <c r="E12" s="57"/>
      <c r="F12" s="56" t="s">
        <v>59</v>
      </c>
      <c r="G12" s="56" t="s">
        <v>60</v>
      </c>
      <c r="H12" s="56"/>
      <c r="I12" s="56"/>
      <c r="J12" s="56"/>
    </row>
    <row r="13" spans="1:11" ht="15.75" customHeight="1">
      <c r="A13" s="57"/>
      <c r="B13" s="56"/>
      <c r="C13" s="56"/>
      <c r="D13" s="57"/>
      <c r="E13" s="57"/>
      <c r="F13" s="56"/>
      <c r="G13" s="18">
        <v>154</v>
      </c>
      <c r="H13" s="18">
        <v>155</v>
      </c>
      <c r="I13" s="18">
        <v>156</v>
      </c>
      <c r="J13" s="18">
        <v>157</v>
      </c>
    </row>
    <row r="14" spans="1:11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33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</row>
    <row r="15" spans="1:11">
      <c r="A15" s="23"/>
      <c r="B15" s="23"/>
      <c r="C15" s="23"/>
      <c r="D15" s="28" t="s">
        <v>61</v>
      </c>
      <c r="E15" s="23"/>
      <c r="F15" s="39"/>
      <c r="G15" s="39"/>
      <c r="H15" s="39"/>
      <c r="I15" s="39"/>
      <c r="J15" s="39"/>
    </row>
    <row r="16" spans="1:11">
      <c r="A16" s="43">
        <f ca="1">IF(ROWS($1:1)&gt;COUNT(Dong),"",OFFSET(TH!B$1,SMALL(Dong,ROWS($1:1)),))</f>
        <v>42094</v>
      </c>
      <c r="B16" s="43" t="str">
        <f ca="1">IF(ROWS($1:1)&gt;COUNT(Dong),"",OFFSET(TH!C$1,SMALL(Dong,ROWS($1:1)),))</f>
        <v>BTKC</v>
      </c>
      <c r="C16" s="43">
        <f ca="1">IF(ROWS($1:1)&gt;COUNT(Dong),"",OFFSET(TH!D$1,SMALL(Dong,ROWS($1:1)),))</f>
        <v>42094</v>
      </c>
      <c r="D16" s="47" t="str">
        <f ca="1">IF(ROWS($1:1)&gt;COUNT(Dong),"",OFFSET(TH!E$1,SMALL(Dong,ROWS($1:1)),))</f>
        <v>Giá vốn thành phẩm</v>
      </c>
      <c r="E16" s="43" t="str">
        <f ca="1">IF(ROWS($1:1)&gt;COUNT(Dong),"",OFFSET(TH!H$1,SMALL(Dong,ROWS($1:1)),))</f>
        <v>155</v>
      </c>
      <c r="F16" s="41">
        <f ca="1">IF(ROWS($1:1)&gt;COUNT(Dong),"",OFFSET(TH!F$1,SMALL(Dong,ROWS($1:1)),))</f>
        <v>5666220223</v>
      </c>
      <c r="G16" s="41">
        <f ca="1">IF($E16="154",$F16,0)</f>
        <v>0</v>
      </c>
      <c r="H16" s="41">
        <f ca="1">IF($E16="155",$F16,0)</f>
        <v>5666220223</v>
      </c>
      <c r="I16" s="41">
        <f ca="1">IF($E16="156",$F16,0)</f>
        <v>0</v>
      </c>
      <c r="J16" s="41">
        <f ca="1">IF($E16="157",$F16,0)</f>
        <v>0</v>
      </c>
    </row>
    <row r="17" spans="1:10">
      <c r="A17" s="43" t="str">
        <f ca="1">IF(ROWS($1:2)&gt;COUNT(Dong),"",OFFSET(TH!B$1,SMALL(Dong,ROWS($1:2)),))</f>
        <v/>
      </c>
      <c r="B17" s="43" t="str">
        <f ca="1">IF(ROWS($1:2)&gt;COUNT(Dong),"",OFFSET(TH!C$1,SMALL(Dong,ROWS($1:2)),))</f>
        <v/>
      </c>
      <c r="C17" s="43" t="str">
        <f ca="1">IF(ROWS($1:2)&gt;COUNT(Dong),"",OFFSET(TH!D$1,SMALL(Dong,ROWS($1:2)),))</f>
        <v/>
      </c>
      <c r="D17" s="47" t="str">
        <f ca="1">IF(ROWS($1:2)&gt;COUNT(Dong),"",OFFSET(TH!E$1,SMALL(Dong,ROWS($1:2)),))</f>
        <v/>
      </c>
      <c r="E17" s="43" t="str">
        <f ca="1">IF(ROWS($1:2)&gt;COUNT(Dong),"",OFFSET(TH!H$1,SMALL(Dong,ROWS($1:2)),))</f>
        <v/>
      </c>
      <c r="F17" s="41" t="str">
        <f ca="1">IF(ROWS($1:2)&gt;COUNT(Dong),"",OFFSET(TH!F$1,SMALL(Dong,ROWS($1:2)),))</f>
        <v/>
      </c>
      <c r="G17" s="41">
        <f t="shared" ref="G17:G35" ca="1" si="0">IF($E17="154",$F17,0)</f>
        <v>0</v>
      </c>
      <c r="H17" s="41">
        <f t="shared" ref="H17:H35" ca="1" si="1">IF($E17="155",$F17,0)</f>
        <v>0</v>
      </c>
      <c r="I17" s="41">
        <f t="shared" ref="I17:I35" ca="1" si="2">IF($E17="156",$F17,0)</f>
        <v>0</v>
      </c>
      <c r="J17" s="41">
        <f t="shared" ref="J17:J35" ca="1" si="3">IF($E17="157",$F17,0)</f>
        <v>0</v>
      </c>
    </row>
    <row r="18" spans="1:10">
      <c r="A18" s="43" t="str">
        <f ca="1">IF(ROWS($1:3)&gt;COUNT(Dong),"",OFFSET(TH!B$1,SMALL(Dong,ROWS($1:3)),))</f>
        <v/>
      </c>
      <c r="B18" s="43" t="str">
        <f ca="1">IF(ROWS($1:3)&gt;COUNT(Dong),"",OFFSET(TH!C$1,SMALL(Dong,ROWS($1:3)),))</f>
        <v/>
      </c>
      <c r="C18" s="43" t="str">
        <f ca="1">IF(ROWS($1:3)&gt;COUNT(Dong),"",OFFSET(TH!D$1,SMALL(Dong,ROWS($1:3)),))</f>
        <v/>
      </c>
      <c r="D18" s="47" t="str">
        <f ca="1">IF(ROWS($1:3)&gt;COUNT(Dong),"",OFFSET(TH!E$1,SMALL(Dong,ROWS($1:3)),))</f>
        <v/>
      </c>
      <c r="E18" s="43" t="str">
        <f ca="1">IF(ROWS($1:3)&gt;COUNT(Dong),"",OFFSET(TH!H$1,SMALL(Dong,ROWS($1:3)),))</f>
        <v/>
      </c>
      <c r="F18" s="41" t="str">
        <f ca="1">IF(ROWS($1:3)&gt;COUNT(Dong),"",OFFSET(TH!F$1,SMALL(Dong,ROWS($1:3)),))</f>
        <v/>
      </c>
      <c r="G18" s="41">
        <f t="shared" ca="1" si="0"/>
        <v>0</v>
      </c>
      <c r="H18" s="41">
        <f t="shared" ca="1" si="1"/>
        <v>0</v>
      </c>
      <c r="I18" s="41">
        <f t="shared" ca="1" si="2"/>
        <v>0</v>
      </c>
      <c r="J18" s="41">
        <f t="shared" ca="1" si="3"/>
        <v>0</v>
      </c>
    </row>
    <row r="19" spans="1:10">
      <c r="A19" s="43" t="str">
        <f ca="1">IF(ROWS($1:4)&gt;COUNT(Dong),"",OFFSET(TH!B$1,SMALL(Dong,ROWS($1:4)),))</f>
        <v/>
      </c>
      <c r="B19" s="43" t="str">
        <f ca="1">IF(ROWS($1:4)&gt;COUNT(Dong),"",OFFSET(TH!C$1,SMALL(Dong,ROWS($1:4)),))</f>
        <v/>
      </c>
      <c r="C19" s="43" t="str">
        <f ca="1">IF(ROWS($1:4)&gt;COUNT(Dong),"",OFFSET(TH!D$1,SMALL(Dong,ROWS($1:4)),))</f>
        <v/>
      </c>
      <c r="D19" s="47" t="str">
        <f ca="1">IF(ROWS($1:4)&gt;COUNT(Dong),"",OFFSET(TH!E$1,SMALL(Dong,ROWS($1:4)),))</f>
        <v/>
      </c>
      <c r="E19" s="43" t="str">
        <f ca="1">IF(ROWS($1:4)&gt;COUNT(Dong),"",OFFSET(TH!H$1,SMALL(Dong,ROWS($1:4)),))</f>
        <v/>
      </c>
      <c r="F19" s="41" t="str">
        <f ca="1">IF(ROWS($1:4)&gt;COUNT(Dong),"",OFFSET(TH!F$1,SMALL(Dong,ROWS($1:4)),))</f>
        <v/>
      </c>
      <c r="G19" s="41">
        <f t="shared" ca="1" si="0"/>
        <v>0</v>
      </c>
      <c r="H19" s="41">
        <f t="shared" ca="1" si="1"/>
        <v>0</v>
      </c>
      <c r="I19" s="41">
        <f t="shared" ca="1" si="2"/>
        <v>0</v>
      </c>
      <c r="J19" s="41">
        <f t="shared" ca="1" si="3"/>
        <v>0</v>
      </c>
    </row>
    <row r="20" spans="1:10">
      <c r="A20" s="43" t="str">
        <f ca="1">IF(ROWS($1:5)&gt;COUNT(Dong),"",OFFSET(TH!B$1,SMALL(Dong,ROWS($1:5)),))</f>
        <v/>
      </c>
      <c r="B20" s="43" t="str">
        <f ca="1">IF(ROWS($1:5)&gt;COUNT(Dong),"",OFFSET(TH!C$1,SMALL(Dong,ROWS($1:5)),))</f>
        <v/>
      </c>
      <c r="C20" s="43" t="str">
        <f ca="1">IF(ROWS($1:5)&gt;COUNT(Dong),"",OFFSET(TH!D$1,SMALL(Dong,ROWS($1:5)),))</f>
        <v/>
      </c>
      <c r="D20" s="47" t="str">
        <f ca="1">IF(ROWS($1:5)&gt;COUNT(Dong),"",OFFSET(TH!E$1,SMALL(Dong,ROWS($1:5)),))</f>
        <v/>
      </c>
      <c r="E20" s="43" t="str">
        <f ca="1">IF(ROWS($1:5)&gt;COUNT(Dong),"",OFFSET(TH!H$1,SMALL(Dong,ROWS($1:5)),))</f>
        <v/>
      </c>
      <c r="F20" s="41" t="str">
        <f ca="1">IF(ROWS($1:5)&gt;COUNT(Dong),"",OFFSET(TH!F$1,SMALL(Dong,ROWS($1:5)),))</f>
        <v/>
      </c>
      <c r="G20" s="41">
        <f t="shared" ca="1" si="0"/>
        <v>0</v>
      </c>
      <c r="H20" s="41">
        <f t="shared" ca="1" si="1"/>
        <v>0</v>
      </c>
      <c r="I20" s="41">
        <f t="shared" ca="1" si="2"/>
        <v>0</v>
      </c>
      <c r="J20" s="41">
        <f t="shared" ca="1" si="3"/>
        <v>0</v>
      </c>
    </row>
    <row r="21" spans="1:10">
      <c r="A21" s="43" t="str">
        <f ca="1">IF(ROWS($1:6)&gt;COUNT(Dong),"",OFFSET(TH!B$1,SMALL(Dong,ROWS($1:6)),))</f>
        <v/>
      </c>
      <c r="B21" s="43" t="str">
        <f ca="1">IF(ROWS($1:6)&gt;COUNT(Dong),"",OFFSET(TH!C$1,SMALL(Dong,ROWS($1:6)),))</f>
        <v/>
      </c>
      <c r="C21" s="43" t="str">
        <f ca="1">IF(ROWS($1:6)&gt;COUNT(Dong),"",OFFSET(TH!D$1,SMALL(Dong,ROWS($1:6)),))</f>
        <v/>
      </c>
      <c r="D21" s="47" t="str">
        <f ca="1">IF(ROWS($1:6)&gt;COUNT(Dong),"",OFFSET(TH!E$1,SMALL(Dong,ROWS($1:6)),))</f>
        <v/>
      </c>
      <c r="E21" s="43" t="str">
        <f ca="1">IF(ROWS($1:6)&gt;COUNT(Dong),"",OFFSET(TH!H$1,SMALL(Dong,ROWS($1:6)),))</f>
        <v/>
      </c>
      <c r="F21" s="41" t="str">
        <f ca="1">IF(ROWS($1:6)&gt;COUNT(Dong),"",OFFSET(TH!F$1,SMALL(Dong,ROWS($1:6)),))</f>
        <v/>
      </c>
      <c r="G21" s="41">
        <f t="shared" ca="1" si="0"/>
        <v>0</v>
      </c>
      <c r="H21" s="41">
        <f t="shared" ca="1" si="1"/>
        <v>0</v>
      </c>
      <c r="I21" s="41">
        <f t="shared" ca="1" si="2"/>
        <v>0</v>
      </c>
      <c r="J21" s="41">
        <f t="shared" ca="1" si="3"/>
        <v>0</v>
      </c>
    </row>
    <row r="22" spans="1:10">
      <c r="A22" s="43" t="str">
        <f ca="1">IF(ROWS($1:7)&gt;COUNT(Dong),"",OFFSET(TH!B$1,SMALL(Dong,ROWS($1:7)),))</f>
        <v/>
      </c>
      <c r="B22" s="43" t="str">
        <f ca="1">IF(ROWS($1:7)&gt;COUNT(Dong),"",OFFSET(TH!C$1,SMALL(Dong,ROWS($1:7)),))</f>
        <v/>
      </c>
      <c r="C22" s="43" t="str">
        <f ca="1">IF(ROWS($1:7)&gt;COUNT(Dong),"",OFFSET(TH!D$1,SMALL(Dong,ROWS($1:7)),))</f>
        <v/>
      </c>
      <c r="D22" s="47" t="str">
        <f ca="1">IF(ROWS($1:7)&gt;COUNT(Dong),"",OFFSET(TH!E$1,SMALL(Dong,ROWS($1:7)),))</f>
        <v/>
      </c>
      <c r="E22" s="43" t="str">
        <f ca="1">IF(ROWS($1:7)&gt;COUNT(Dong),"",OFFSET(TH!H$1,SMALL(Dong,ROWS($1:7)),))</f>
        <v/>
      </c>
      <c r="F22" s="41" t="str">
        <f ca="1">IF(ROWS($1:7)&gt;COUNT(Dong),"",OFFSET(TH!F$1,SMALL(Dong,ROWS($1:7)),))</f>
        <v/>
      </c>
      <c r="G22" s="41">
        <f t="shared" ca="1" si="0"/>
        <v>0</v>
      </c>
      <c r="H22" s="41">
        <f t="shared" ca="1" si="1"/>
        <v>0</v>
      </c>
      <c r="I22" s="41">
        <f t="shared" ca="1" si="2"/>
        <v>0</v>
      </c>
      <c r="J22" s="41">
        <f t="shared" ca="1" si="3"/>
        <v>0</v>
      </c>
    </row>
    <row r="23" spans="1:10">
      <c r="A23" s="43" t="str">
        <f ca="1">IF(ROWS($1:8)&gt;COUNT(Dong),"",OFFSET(TH!B$1,SMALL(Dong,ROWS($1:8)),))</f>
        <v/>
      </c>
      <c r="B23" s="43" t="str">
        <f ca="1">IF(ROWS($1:8)&gt;COUNT(Dong),"",OFFSET(TH!C$1,SMALL(Dong,ROWS($1:8)),))</f>
        <v/>
      </c>
      <c r="C23" s="43" t="str">
        <f ca="1">IF(ROWS($1:8)&gt;COUNT(Dong),"",OFFSET(TH!D$1,SMALL(Dong,ROWS($1:8)),))</f>
        <v/>
      </c>
      <c r="D23" s="47" t="str">
        <f ca="1">IF(ROWS($1:8)&gt;COUNT(Dong),"",OFFSET(TH!E$1,SMALL(Dong,ROWS($1:8)),))</f>
        <v/>
      </c>
      <c r="E23" s="43" t="str">
        <f ca="1">IF(ROWS($1:8)&gt;COUNT(Dong),"",OFFSET(TH!H$1,SMALL(Dong,ROWS($1:8)),))</f>
        <v/>
      </c>
      <c r="F23" s="41" t="str">
        <f ca="1">IF(ROWS($1:8)&gt;COUNT(Dong),"",OFFSET(TH!F$1,SMALL(Dong,ROWS($1:8)),))</f>
        <v/>
      </c>
      <c r="G23" s="41">
        <f t="shared" ca="1" si="0"/>
        <v>0</v>
      </c>
      <c r="H23" s="41">
        <f t="shared" ca="1" si="1"/>
        <v>0</v>
      </c>
      <c r="I23" s="41">
        <f t="shared" ca="1" si="2"/>
        <v>0</v>
      </c>
      <c r="J23" s="41">
        <f t="shared" ca="1" si="3"/>
        <v>0</v>
      </c>
    </row>
    <row r="24" spans="1:10">
      <c r="A24" s="43" t="str">
        <f ca="1">IF(ROWS($1:9)&gt;COUNT(Dong),"",OFFSET(TH!B$1,SMALL(Dong,ROWS($1:9)),))</f>
        <v/>
      </c>
      <c r="B24" s="43" t="str">
        <f ca="1">IF(ROWS($1:9)&gt;COUNT(Dong),"",OFFSET(TH!C$1,SMALL(Dong,ROWS($1:9)),))</f>
        <v/>
      </c>
      <c r="C24" s="43" t="str">
        <f ca="1">IF(ROWS($1:9)&gt;COUNT(Dong),"",OFFSET(TH!D$1,SMALL(Dong,ROWS($1:9)),))</f>
        <v/>
      </c>
      <c r="D24" s="47" t="str">
        <f ca="1">IF(ROWS($1:9)&gt;COUNT(Dong),"",OFFSET(TH!E$1,SMALL(Dong,ROWS($1:9)),))</f>
        <v/>
      </c>
      <c r="E24" s="43" t="str">
        <f ca="1">IF(ROWS($1:9)&gt;COUNT(Dong),"",OFFSET(TH!H$1,SMALL(Dong,ROWS($1:9)),))</f>
        <v/>
      </c>
      <c r="F24" s="41" t="str">
        <f ca="1">IF(ROWS($1:9)&gt;COUNT(Dong),"",OFFSET(TH!F$1,SMALL(Dong,ROWS($1:9)),))</f>
        <v/>
      </c>
      <c r="G24" s="41">
        <f t="shared" ca="1" si="0"/>
        <v>0</v>
      </c>
      <c r="H24" s="41">
        <f t="shared" ca="1" si="1"/>
        <v>0</v>
      </c>
      <c r="I24" s="41">
        <f t="shared" ca="1" si="2"/>
        <v>0</v>
      </c>
      <c r="J24" s="41">
        <f t="shared" ca="1" si="3"/>
        <v>0</v>
      </c>
    </row>
    <row r="25" spans="1:10">
      <c r="A25" s="43" t="str">
        <f ca="1">IF(ROWS($1:10)&gt;COUNT(Dong),"",OFFSET(TH!B$1,SMALL(Dong,ROWS($1:10)),))</f>
        <v/>
      </c>
      <c r="B25" s="43" t="str">
        <f ca="1">IF(ROWS($1:10)&gt;COUNT(Dong),"",OFFSET(TH!C$1,SMALL(Dong,ROWS($1:10)),))</f>
        <v/>
      </c>
      <c r="C25" s="43" t="str">
        <f ca="1">IF(ROWS($1:10)&gt;COUNT(Dong),"",OFFSET(TH!D$1,SMALL(Dong,ROWS($1:10)),))</f>
        <v/>
      </c>
      <c r="D25" s="47" t="str">
        <f ca="1">IF(ROWS($1:10)&gt;COUNT(Dong),"",OFFSET(TH!E$1,SMALL(Dong,ROWS($1:10)),))</f>
        <v/>
      </c>
      <c r="E25" s="43" t="str">
        <f ca="1">IF(ROWS($1:10)&gt;COUNT(Dong),"",OFFSET(TH!H$1,SMALL(Dong,ROWS($1:10)),))</f>
        <v/>
      </c>
      <c r="F25" s="41" t="str">
        <f ca="1">IF(ROWS($1:10)&gt;COUNT(Dong),"",OFFSET(TH!F$1,SMALL(Dong,ROWS($1:10)),))</f>
        <v/>
      </c>
      <c r="G25" s="41">
        <f t="shared" ca="1" si="0"/>
        <v>0</v>
      </c>
      <c r="H25" s="41">
        <f t="shared" ca="1" si="1"/>
        <v>0</v>
      </c>
      <c r="I25" s="41">
        <f t="shared" ca="1" si="2"/>
        <v>0</v>
      </c>
      <c r="J25" s="41">
        <f t="shared" ca="1" si="3"/>
        <v>0</v>
      </c>
    </row>
    <row r="26" spans="1:10">
      <c r="A26" s="43" t="str">
        <f ca="1">IF(ROWS($1:11)&gt;COUNT(Dong),"",OFFSET(TH!B$1,SMALL(Dong,ROWS($1:11)),))</f>
        <v/>
      </c>
      <c r="B26" s="43" t="str">
        <f ca="1">IF(ROWS($1:11)&gt;COUNT(Dong),"",OFFSET(TH!C$1,SMALL(Dong,ROWS($1:11)),))</f>
        <v/>
      </c>
      <c r="C26" s="43" t="str">
        <f ca="1">IF(ROWS($1:11)&gt;COUNT(Dong),"",OFFSET(TH!D$1,SMALL(Dong,ROWS($1:11)),))</f>
        <v/>
      </c>
      <c r="D26" s="47" t="str">
        <f ca="1">IF(ROWS($1:11)&gt;COUNT(Dong),"",OFFSET(TH!E$1,SMALL(Dong,ROWS($1:11)),))</f>
        <v/>
      </c>
      <c r="E26" s="43" t="str">
        <f ca="1">IF(ROWS($1:11)&gt;COUNT(Dong),"",OFFSET(TH!H$1,SMALL(Dong,ROWS($1:11)),))</f>
        <v/>
      </c>
      <c r="F26" s="41" t="str">
        <f ca="1">IF(ROWS($1:11)&gt;COUNT(Dong),"",OFFSET(TH!F$1,SMALL(Dong,ROWS($1:11)),))</f>
        <v/>
      </c>
      <c r="G26" s="41">
        <f t="shared" ca="1" si="0"/>
        <v>0</v>
      </c>
      <c r="H26" s="41">
        <f t="shared" ca="1" si="1"/>
        <v>0</v>
      </c>
      <c r="I26" s="41">
        <f t="shared" ca="1" si="2"/>
        <v>0</v>
      </c>
      <c r="J26" s="41">
        <f t="shared" ca="1" si="3"/>
        <v>0</v>
      </c>
    </row>
    <row r="27" spans="1:10">
      <c r="A27" s="43" t="str">
        <f ca="1">IF(ROWS($1:12)&gt;COUNT(Dong),"",OFFSET(TH!B$1,SMALL(Dong,ROWS($1:12)),))</f>
        <v/>
      </c>
      <c r="B27" s="43" t="str">
        <f ca="1">IF(ROWS($1:12)&gt;COUNT(Dong),"",OFFSET(TH!C$1,SMALL(Dong,ROWS($1:12)),))</f>
        <v/>
      </c>
      <c r="C27" s="43" t="str">
        <f ca="1">IF(ROWS($1:12)&gt;COUNT(Dong),"",OFFSET(TH!D$1,SMALL(Dong,ROWS($1:12)),))</f>
        <v/>
      </c>
      <c r="D27" s="47" t="str">
        <f ca="1">IF(ROWS($1:12)&gt;COUNT(Dong),"",OFFSET(TH!E$1,SMALL(Dong,ROWS($1:12)),))</f>
        <v/>
      </c>
      <c r="E27" s="43" t="str">
        <f ca="1">IF(ROWS($1:12)&gt;COUNT(Dong),"",OFFSET(TH!H$1,SMALL(Dong,ROWS($1:12)),))</f>
        <v/>
      </c>
      <c r="F27" s="41" t="str">
        <f ca="1">IF(ROWS($1:12)&gt;COUNT(Dong),"",OFFSET(TH!F$1,SMALL(Dong,ROWS($1:12)),))</f>
        <v/>
      </c>
      <c r="G27" s="41">
        <f t="shared" ca="1" si="0"/>
        <v>0</v>
      </c>
      <c r="H27" s="41">
        <f t="shared" ca="1" si="1"/>
        <v>0</v>
      </c>
      <c r="I27" s="41">
        <f t="shared" ca="1" si="2"/>
        <v>0</v>
      </c>
      <c r="J27" s="41">
        <f t="shared" ca="1" si="3"/>
        <v>0</v>
      </c>
    </row>
    <row r="28" spans="1:10">
      <c r="A28" s="43" t="str">
        <f ca="1">IF(ROWS($1:13)&gt;COUNT(Dong),"",OFFSET(TH!B$1,SMALL(Dong,ROWS($1:13)),))</f>
        <v/>
      </c>
      <c r="B28" s="43" t="str">
        <f ca="1">IF(ROWS($1:13)&gt;COUNT(Dong),"",OFFSET(TH!C$1,SMALL(Dong,ROWS($1:13)),))</f>
        <v/>
      </c>
      <c r="C28" s="43" t="str">
        <f ca="1">IF(ROWS($1:13)&gt;COUNT(Dong),"",OFFSET(TH!D$1,SMALL(Dong,ROWS($1:13)),))</f>
        <v/>
      </c>
      <c r="D28" s="47" t="str">
        <f ca="1">IF(ROWS($1:13)&gt;COUNT(Dong),"",OFFSET(TH!E$1,SMALL(Dong,ROWS($1:13)),))</f>
        <v/>
      </c>
      <c r="E28" s="43" t="str">
        <f ca="1">IF(ROWS($1:13)&gt;COUNT(Dong),"",OFFSET(TH!H$1,SMALL(Dong,ROWS($1:13)),))</f>
        <v/>
      </c>
      <c r="F28" s="41" t="str">
        <f ca="1">IF(ROWS($1:13)&gt;COUNT(Dong),"",OFFSET(TH!F$1,SMALL(Dong,ROWS($1:13)),))</f>
        <v/>
      </c>
      <c r="G28" s="41">
        <f t="shared" ca="1" si="0"/>
        <v>0</v>
      </c>
      <c r="H28" s="41">
        <f t="shared" ca="1" si="1"/>
        <v>0</v>
      </c>
      <c r="I28" s="41">
        <f t="shared" ca="1" si="2"/>
        <v>0</v>
      </c>
      <c r="J28" s="41">
        <f t="shared" ca="1" si="3"/>
        <v>0</v>
      </c>
    </row>
    <row r="29" spans="1:10">
      <c r="A29" s="43" t="str">
        <f ca="1">IF(ROWS($1:14)&gt;COUNT(Dong),"",OFFSET(TH!B$1,SMALL(Dong,ROWS($1:14)),))</f>
        <v/>
      </c>
      <c r="B29" s="43" t="str">
        <f ca="1">IF(ROWS($1:14)&gt;COUNT(Dong),"",OFFSET(TH!C$1,SMALL(Dong,ROWS($1:14)),))</f>
        <v/>
      </c>
      <c r="C29" s="43" t="str">
        <f ca="1">IF(ROWS($1:14)&gt;COUNT(Dong),"",OFFSET(TH!D$1,SMALL(Dong,ROWS($1:14)),))</f>
        <v/>
      </c>
      <c r="D29" s="47" t="str">
        <f ca="1">IF(ROWS($1:14)&gt;COUNT(Dong),"",OFFSET(TH!E$1,SMALL(Dong,ROWS($1:14)),))</f>
        <v/>
      </c>
      <c r="E29" s="43" t="str">
        <f ca="1">IF(ROWS($1:14)&gt;COUNT(Dong),"",OFFSET(TH!H$1,SMALL(Dong,ROWS($1:14)),))</f>
        <v/>
      </c>
      <c r="F29" s="41" t="str">
        <f ca="1">IF(ROWS($1:14)&gt;COUNT(Dong),"",OFFSET(TH!F$1,SMALL(Dong,ROWS($1:14)),))</f>
        <v/>
      </c>
      <c r="G29" s="41">
        <f t="shared" ca="1" si="0"/>
        <v>0</v>
      </c>
      <c r="H29" s="41">
        <f t="shared" ca="1" si="1"/>
        <v>0</v>
      </c>
      <c r="I29" s="41">
        <f t="shared" ca="1" si="2"/>
        <v>0</v>
      </c>
      <c r="J29" s="41">
        <f t="shared" ca="1" si="3"/>
        <v>0</v>
      </c>
    </row>
    <row r="30" spans="1:10">
      <c r="A30" s="43" t="str">
        <f ca="1">IF(ROWS($1:15)&gt;COUNT(Dong),"",OFFSET(TH!B$1,SMALL(Dong,ROWS($1:15)),))</f>
        <v/>
      </c>
      <c r="B30" s="43" t="str">
        <f ca="1">IF(ROWS($1:15)&gt;COUNT(Dong),"",OFFSET(TH!C$1,SMALL(Dong,ROWS($1:15)),))</f>
        <v/>
      </c>
      <c r="C30" s="43" t="str">
        <f ca="1">IF(ROWS($1:15)&gt;COUNT(Dong),"",OFFSET(TH!D$1,SMALL(Dong,ROWS($1:15)),))</f>
        <v/>
      </c>
      <c r="D30" s="47" t="str">
        <f ca="1">IF(ROWS($1:15)&gt;COUNT(Dong),"",OFFSET(TH!E$1,SMALL(Dong,ROWS($1:15)),))</f>
        <v/>
      </c>
      <c r="E30" s="43" t="str">
        <f ca="1">IF(ROWS($1:15)&gt;COUNT(Dong),"",OFFSET(TH!H$1,SMALL(Dong,ROWS($1:15)),))</f>
        <v/>
      </c>
      <c r="F30" s="41" t="str">
        <f ca="1">IF(ROWS($1:15)&gt;COUNT(Dong),"",OFFSET(TH!F$1,SMALL(Dong,ROWS($1:15)),))</f>
        <v/>
      </c>
      <c r="G30" s="41">
        <f t="shared" ca="1" si="0"/>
        <v>0</v>
      </c>
      <c r="H30" s="41">
        <f t="shared" ca="1" si="1"/>
        <v>0</v>
      </c>
      <c r="I30" s="41">
        <f t="shared" ca="1" si="2"/>
        <v>0</v>
      </c>
      <c r="J30" s="41">
        <f t="shared" ca="1" si="3"/>
        <v>0</v>
      </c>
    </row>
    <row r="31" spans="1:10">
      <c r="A31" s="43" t="str">
        <f ca="1">IF(ROWS($1:16)&gt;COUNT(Dong),"",OFFSET(TH!B$1,SMALL(Dong,ROWS($1:16)),))</f>
        <v/>
      </c>
      <c r="B31" s="43" t="str">
        <f ca="1">IF(ROWS($1:16)&gt;COUNT(Dong),"",OFFSET(TH!C$1,SMALL(Dong,ROWS($1:16)),))</f>
        <v/>
      </c>
      <c r="C31" s="43" t="str">
        <f ca="1">IF(ROWS($1:16)&gt;COUNT(Dong),"",OFFSET(TH!D$1,SMALL(Dong,ROWS($1:16)),))</f>
        <v/>
      </c>
      <c r="D31" s="47" t="str">
        <f ca="1">IF(ROWS($1:16)&gt;COUNT(Dong),"",OFFSET(TH!E$1,SMALL(Dong,ROWS($1:16)),))</f>
        <v/>
      </c>
      <c r="E31" s="43" t="str">
        <f ca="1">IF(ROWS($1:16)&gt;COUNT(Dong),"",OFFSET(TH!H$1,SMALL(Dong,ROWS($1:16)),))</f>
        <v/>
      </c>
      <c r="F31" s="41" t="str">
        <f ca="1">IF(ROWS($1:16)&gt;COUNT(Dong),"",OFFSET(TH!F$1,SMALL(Dong,ROWS($1:16)),))</f>
        <v/>
      </c>
      <c r="G31" s="41">
        <f t="shared" ca="1" si="0"/>
        <v>0</v>
      </c>
      <c r="H31" s="41">
        <f t="shared" ca="1" si="1"/>
        <v>0</v>
      </c>
      <c r="I31" s="41">
        <f t="shared" ca="1" si="2"/>
        <v>0</v>
      </c>
      <c r="J31" s="41">
        <f t="shared" ca="1" si="3"/>
        <v>0</v>
      </c>
    </row>
    <row r="32" spans="1:10">
      <c r="A32" s="43" t="str">
        <f ca="1">IF(ROWS($1:17)&gt;COUNT(Dong),"",OFFSET(TH!B$1,SMALL(Dong,ROWS($1:17)),))</f>
        <v/>
      </c>
      <c r="B32" s="43" t="str">
        <f ca="1">IF(ROWS($1:17)&gt;COUNT(Dong),"",OFFSET(TH!C$1,SMALL(Dong,ROWS($1:17)),))</f>
        <v/>
      </c>
      <c r="C32" s="43" t="str">
        <f ca="1">IF(ROWS($1:17)&gt;COUNT(Dong),"",OFFSET(TH!D$1,SMALL(Dong,ROWS($1:17)),))</f>
        <v/>
      </c>
      <c r="D32" s="47" t="str">
        <f ca="1">IF(ROWS($1:17)&gt;COUNT(Dong),"",OFFSET(TH!E$1,SMALL(Dong,ROWS($1:17)),))</f>
        <v/>
      </c>
      <c r="E32" s="43" t="str">
        <f ca="1">IF(ROWS($1:17)&gt;COUNT(Dong),"",OFFSET(TH!H$1,SMALL(Dong,ROWS($1:17)),))</f>
        <v/>
      </c>
      <c r="F32" s="41" t="str">
        <f ca="1">IF(ROWS($1:17)&gt;COUNT(Dong),"",OFFSET(TH!F$1,SMALL(Dong,ROWS($1:17)),))</f>
        <v/>
      </c>
      <c r="G32" s="41">
        <f t="shared" ca="1" si="0"/>
        <v>0</v>
      </c>
      <c r="H32" s="41">
        <f t="shared" ca="1" si="1"/>
        <v>0</v>
      </c>
      <c r="I32" s="41">
        <f t="shared" ca="1" si="2"/>
        <v>0</v>
      </c>
      <c r="J32" s="41">
        <f t="shared" ca="1" si="3"/>
        <v>0</v>
      </c>
    </row>
    <row r="33" spans="1:10">
      <c r="A33" s="43" t="str">
        <f ca="1">IF(ROWS($1:18)&gt;COUNT(Dong),"",OFFSET(TH!B$1,SMALL(Dong,ROWS($1:18)),))</f>
        <v/>
      </c>
      <c r="B33" s="43" t="str">
        <f ca="1">IF(ROWS($1:18)&gt;COUNT(Dong),"",OFFSET(TH!C$1,SMALL(Dong,ROWS($1:18)),))</f>
        <v/>
      </c>
      <c r="C33" s="43" t="str">
        <f ca="1">IF(ROWS($1:18)&gt;COUNT(Dong),"",OFFSET(TH!D$1,SMALL(Dong,ROWS($1:18)),))</f>
        <v/>
      </c>
      <c r="D33" s="47" t="str">
        <f ca="1">IF(ROWS($1:18)&gt;COUNT(Dong),"",OFFSET(TH!E$1,SMALL(Dong,ROWS($1:18)),))</f>
        <v/>
      </c>
      <c r="E33" s="43" t="str">
        <f ca="1">IF(ROWS($1:18)&gt;COUNT(Dong),"",OFFSET(TH!H$1,SMALL(Dong,ROWS($1:18)),))</f>
        <v/>
      </c>
      <c r="F33" s="41" t="str">
        <f ca="1">IF(ROWS($1:18)&gt;COUNT(Dong),"",OFFSET(TH!F$1,SMALL(Dong,ROWS($1:18)),))</f>
        <v/>
      </c>
      <c r="G33" s="41">
        <f t="shared" ca="1" si="0"/>
        <v>0</v>
      </c>
      <c r="H33" s="41">
        <f t="shared" ca="1" si="1"/>
        <v>0</v>
      </c>
      <c r="I33" s="41">
        <f t="shared" ca="1" si="2"/>
        <v>0</v>
      </c>
      <c r="J33" s="41">
        <f t="shared" ca="1" si="3"/>
        <v>0</v>
      </c>
    </row>
    <row r="34" spans="1:10">
      <c r="A34" s="43" t="str">
        <f ca="1">IF(ROWS($1:19)&gt;COUNT(Dong),"",OFFSET(TH!B$1,SMALL(Dong,ROWS($1:19)),))</f>
        <v/>
      </c>
      <c r="B34" s="43" t="str">
        <f ca="1">IF(ROWS($1:19)&gt;COUNT(Dong),"",OFFSET(TH!C$1,SMALL(Dong,ROWS($1:19)),))</f>
        <v/>
      </c>
      <c r="C34" s="43" t="str">
        <f ca="1">IF(ROWS($1:19)&gt;COUNT(Dong),"",OFFSET(TH!D$1,SMALL(Dong,ROWS($1:19)),))</f>
        <v/>
      </c>
      <c r="D34" s="47" t="str">
        <f ca="1">IF(ROWS($1:19)&gt;COUNT(Dong),"",OFFSET(TH!E$1,SMALL(Dong,ROWS($1:19)),))</f>
        <v/>
      </c>
      <c r="E34" s="43" t="str">
        <f ca="1">IF(ROWS($1:19)&gt;COUNT(Dong),"",OFFSET(TH!H$1,SMALL(Dong,ROWS($1:19)),))</f>
        <v/>
      </c>
      <c r="F34" s="41" t="str">
        <f ca="1">IF(ROWS($1:19)&gt;COUNT(Dong),"",OFFSET(TH!F$1,SMALL(Dong,ROWS($1:19)),))</f>
        <v/>
      </c>
      <c r="G34" s="41">
        <f t="shared" ca="1" si="0"/>
        <v>0</v>
      </c>
      <c r="H34" s="41">
        <f t="shared" ca="1" si="1"/>
        <v>0</v>
      </c>
      <c r="I34" s="41">
        <f t="shared" ca="1" si="2"/>
        <v>0</v>
      </c>
      <c r="J34" s="41">
        <f t="shared" ca="1" si="3"/>
        <v>0</v>
      </c>
    </row>
    <row r="35" spans="1:10">
      <c r="A35" s="43" t="str">
        <f ca="1">IF(ROWS($1:20)&gt;COUNT(Dong),"",OFFSET(TH!B$1,SMALL(Dong,ROWS($1:20)),))</f>
        <v/>
      </c>
      <c r="B35" s="43" t="str">
        <f ca="1">IF(ROWS($1:20)&gt;COUNT(Dong),"",OFFSET(TH!C$1,SMALL(Dong,ROWS($1:20)),))</f>
        <v/>
      </c>
      <c r="C35" s="43" t="str">
        <f ca="1">IF(ROWS($1:20)&gt;COUNT(Dong),"",OFFSET(TH!D$1,SMALL(Dong,ROWS($1:20)),))</f>
        <v/>
      </c>
      <c r="D35" s="47" t="str">
        <f ca="1">IF(ROWS($1:20)&gt;COUNT(Dong),"",OFFSET(TH!E$1,SMALL(Dong,ROWS($1:20)),))</f>
        <v/>
      </c>
      <c r="E35" s="43" t="str">
        <f ca="1">IF(ROWS($1:20)&gt;COUNT(Dong),"",OFFSET(TH!H$1,SMALL(Dong,ROWS($1:20)),))</f>
        <v/>
      </c>
      <c r="F35" s="41" t="str">
        <f ca="1">IF(ROWS($1:20)&gt;COUNT(Dong),"",OFFSET(TH!F$1,SMALL(Dong,ROWS($1:20)),))</f>
        <v/>
      </c>
      <c r="G35" s="41">
        <f t="shared" ca="1" si="0"/>
        <v>0</v>
      </c>
      <c r="H35" s="41">
        <f t="shared" ca="1" si="1"/>
        <v>0</v>
      </c>
      <c r="I35" s="41">
        <f t="shared" ca="1" si="2"/>
        <v>0</v>
      </c>
      <c r="J35" s="41">
        <f t="shared" ca="1" si="3"/>
        <v>0</v>
      </c>
    </row>
    <row r="36" spans="1:10">
      <c r="A36" s="43"/>
      <c r="B36" s="24"/>
      <c r="C36" s="43"/>
      <c r="D36" s="30"/>
      <c r="E36" s="25"/>
      <c r="F36" s="42"/>
      <c r="G36" s="42"/>
      <c r="H36" s="42"/>
      <c r="I36" s="42"/>
      <c r="J36" s="42"/>
    </row>
    <row r="37" spans="1:10">
      <c r="A37" s="43"/>
      <c r="B37" s="24"/>
      <c r="C37" s="43"/>
      <c r="D37" s="28" t="s">
        <v>62</v>
      </c>
      <c r="E37" s="23" t="s">
        <v>10</v>
      </c>
      <c r="F37" s="39">
        <f ca="1">SUM(G37:J37)</f>
        <v>5666220223</v>
      </c>
      <c r="G37" s="39">
        <f ca="1">SUM(G15:G36)</f>
        <v>0</v>
      </c>
      <c r="H37" s="39">
        <f ca="1">SUM(H15:H36)</f>
        <v>5666220223</v>
      </c>
      <c r="I37" s="39">
        <f ca="1">SUM(I15:I36)</f>
        <v>0</v>
      </c>
      <c r="J37" s="39">
        <f ca="1">SUM(J15:J36)</f>
        <v>0</v>
      </c>
    </row>
    <row r="38" spans="1:10">
      <c r="A38" s="44"/>
      <c r="B38" s="25"/>
      <c r="C38" s="44"/>
      <c r="D38" s="29" t="s">
        <v>141</v>
      </c>
      <c r="E38" s="24"/>
      <c r="F38" s="40">
        <f ca="1">F37</f>
        <v>5666220223</v>
      </c>
      <c r="G38" s="40">
        <f ca="1">G37</f>
        <v>0</v>
      </c>
      <c r="H38" s="40">
        <f ca="1">H37</f>
        <v>5666220223</v>
      </c>
      <c r="I38" s="40">
        <f ca="1">I37</f>
        <v>0</v>
      </c>
      <c r="J38" s="40">
        <f ca="1">J37</f>
        <v>0</v>
      </c>
    </row>
    <row r="39" spans="1:10">
      <c r="A39" s="26"/>
      <c r="B39" s="26"/>
      <c r="C39" s="26"/>
      <c r="D39" s="31" t="s">
        <v>63</v>
      </c>
      <c r="E39" s="26" t="s">
        <v>10</v>
      </c>
      <c r="F39" s="38">
        <f ca="1">F15+F37-F38</f>
        <v>0</v>
      </c>
      <c r="G39" s="38">
        <f ca="1">G15+G37-G38</f>
        <v>0</v>
      </c>
      <c r="H39" s="38">
        <f ca="1">H15+H37-H38</f>
        <v>0</v>
      </c>
      <c r="I39" s="38">
        <f ca="1">I15+I37-I38</f>
        <v>0</v>
      </c>
      <c r="J39" s="38">
        <f ca="1">J15+J37-J38</f>
        <v>0</v>
      </c>
    </row>
    <row r="41" spans="1:10">
      <c r="B41" s="45"/>
      <c r="C41" s="37" t="s">
        <v>64</v>
      </c>
    </row>
    <row r="42" spans="1:10">
      <c r="C42" s="37" t="s">
        <v>65</v>
      </c>
    </row>
    <row r="43" spans="1:10">
      <c r="E43" s="27"/>
      <c r="F43" s="27"/>
      <c r="G43" s="27"/>
      <c r="H43" s="27"/>
      <c r="I43" s="55" t="str">
        <f>IF(OR($K$7=1,$K$7=4,$K$7=6,$K$7=9,$K$7=11),"Ngày  30  tháng  "&amp;$K$7&amp;"  năm 2015",IF(OR($K$7=3,$K$7=5,$K$7=7,$K$7=8,$K$7=10,$K$7=12),"Ngày  31  tháng  "&amp;$K$7&amp;"  năm 2015","Ngày  28  tháng  "&amp;$K$7&amp;"  năm 2015"))</f>
        <v>Ngày  31  tháng  3  năm 2015</v>
      </c>
      <c r="J43" s="55"/>
    </row>
    <row r="44" spans="1:10">
      <c r="B44" s="27"/>
      <c r="C44" s="20" t="s">
        <v>11</v>
      </c>
      <c r="D44" s="27"/>
      <c r="E44" s="27"/>
      <c r="F44" s="27"/>
      <c r="G44" s="27"/>
      <c r="H44" s="27"/>
      <c r="I44" s="55" t="s">
        <v>12</v>
      </c>
      <c r="J44" s="55"/>
    </row>
    <row r="45" spans="1:10">
      <c r="B45" s="27"/>
      <c r="C45" s="20" t="s">
        <v>13</v>
      </c>
      <c r="D45" s="27"/>
      <c r="E45" s="27"/>
      <c r="F45" s="27"/>
      <c r="G45" s="27"/>
      <c r="H45" s="27"/>
      <c r="I45" s="27"/>
      <c r="J45" s="27" t="s">
        <v>13</v>
      </c>
    </row>
  </sheetData>
  <mergeCells count="14">
    <mergeCell ref="C10:J10"/>
    <mergeCell ref="A5:J5"/>
    <mergeCell ref="F12:F13"/>
    <mergeCell ref="F11:J11"/>
    <mergeCell ref="I43:J43"/>
    <mergeCell ref="A6:J6"/>
    <mergeCell ref="I44:J44"/>
    <mergeCell ref="G12:J12"/>
    <mergeCell ref="A11:A13"/>
    <mergeCell ref="B11:C11"/>
    <mergeCell ref="D11:D13"/>
    <mergeCell ref="E11:E13"/>
    <mergeCell ref="B12:B13"/>
    <mergeCell ref="C12:C13"/>
  </mergeCells>
  <phoneticPr fontId="30" type="noConversion"/>
  <dataValidations count="1">
    <dataValidation type="list" allowBlank="1" showInputMessage="1" showErrorMessage="1" sqref="K7">
      <formula1>"...,1,2,3,4,5,6,7,8,9,10,11,12"</formula1>
    </dataValidation>
  </dataValidations>
  <pageMargins left="0.43" right="0.23" top="0.18" bottom="0.17" header="0.17" footer="0.19"/>
  <pageSetup scale="90" orientation="landscape" r:id="rId1"/>
  <headerFooter alignWithMargins="0"/>
  <ignoredErrors>
    <ignoredError sqref="K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53"/>
  </sheetPr>
  <dimension ref="A2:K61"/>
  <sheetViews>
    <sheetView topLeftCell="A5" zoomScale="90" zoomScaleNormal="90" workbookViewId="0">
      <pane ySplit="11" topLeftCell="A31" activePane="bottomLeft" state="frozen"/>
      <selection activeCell="L7" sqref="L7"/>
      <selection pane="bottomLeft" activeCell="B39" sqref="B39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33.140625" style="20" customWidth="1"/>
    <col min="5" max="5" width="9.5703125" style="20" customWidth="1"/>
    <col min="6" max="10" width="12.42578125" style="20" customWidth="1"/>
    <col min="11" max="11" width="7.28515625" style="20" customWidth="1"/>
    <col min="12" max="16384" width="9.140625" style="20"/>
  </cols>
  <sheetData>
    <row r="2" spans="1:11">
      <c r="A2" s="19" t="s">
        <v>19</v>
      </c>
      <c r="F2" s="21"/>
      <c r="G2" s="21"/>
      <c r="H2" s="21" t="s">
        <v>55</v>
      </c>
      <c r="J2" s="50"/>
    </row>
    <row r="3" spans="1:11" ht="15" customHeight="1">
      <c r="A3" s="19" t="s">
        <v>43</v>
      </c>
      <c r="H3" s="20" t="s">
        <v>66</v>
      </c>
      <c r="J3" s="27"/>
    </row>
    <row r="4" spans="1:11">
      <c r="H4" s="20" t="s">
        <v>48</v>
      </c>
      <c r="J4" s="27"/>
    </row>
    <row r="5" spans="1:11" ht="19.5" customHeight="1">
      <c r="A5" s="60" t="s">
        <v>56</v>
      </c>
      <c r="B5" s="60"/>
      <c r="C5" s="60"/>
      <c r="D5" s="60"/>
      <c r="E5" s="60"/>
      <c r="F5" s="60"/>
      <c r="G5" s="60"/>
      <c r="H5" s="60"/>
      <c r="I5" s="60"/>
      <c r="J5" s="60"/>
      <c r="K5" s="48" t="s">
        <v>143</v>
      </c>
    </row>
    <row r="6" spans="1:11">
      <c r="A6" s="63" t="s">
        <v>57</v>
      </c>
      <c r="B6" s="63"/>
      <c r="C6" s="63"/>
      <c r="D6" s="63"/>
      <c r="E6" s="63"/>
      <c r="F6" s="63"/>
      <c r="G6" s="63"/>
      <c r="H6" s="63"/>
      <c r="I6" s="63"/>
      <c r="J6" s="63"/>
      <c r="K6" s="21" t="s">
        <v>52</v>
      </c>
    </row>
    <row r="7" spans="1:11" ht="16.5">
      <c r="B7" s="27"/>
      <c r="C7" s="27"/>
      <c r="D7" s="27"/>
      <c r="E7" s="37" t="s">
        <v>196</v>
      </c>
      <c r="G7" s="27"/>
      <c r="H7" s="27"/>
      <c r="I7" s="27"/>
      <c r="J7" s="27"/>
      <c r="K7" s="46">
        <v>1</v>
      </c>
    </row>
    <row r="8" spans="1:11">
      <c r="B8" s="27"/>
      <c r="C8" s="27"/>
      <c r="D8" s="27"/>
      <c r="E8" s="37" t="s">
        <v>67</v>
      </c>
      <c r="G8" s="27"/>
      <c r="H8" s="27"/>
      <c r="I8" s="27"/>
      <c r="J8" s="27"/>
    </row>
    <row r="9" spans="1:11">
      <c r="B9" s="36"/>
      <c r="C9" s="36"/>
      <c r="D9" s="36"/>
      <c r="E9" s="37" t="s">
        <v>136</v>
      </c>
      <c r="G9" s="36"/>
      <c r="H9" s="36"/>
      <c r="I9" s="36"/>
      <c r="J9" s="36"/>
    </row>
    <row r="10" spans="1:11" ht="9.75" customHeight="1">
      <c r="C10" s="59"/>
      <c r="D10" s="59"/>
      <c r="E10" s="59"/>
      <c r="F10" s="59"/>
      <c r="G10" s="59"/>
      <c r="H10" s="59"/>
      <c r="I10" s="59"/>
      <c r="J10" s="59"/>
    </row>
    <row r="11" spans="1:11" ht="15.75" customHeight="1">
      <c r="A11" s="57" t="s">
        <v>58</v>
      </c>
      <c r="B11" s="58" t="s">
        <v>0</v>
      </c>
      <c r="C11" s="58"/>
      <c r="D11" s="57" t="s">
        <v>1</v>
      </c>
      <c r="E11" s="57" t="s">
        <v>2</v>
      </c>
      <c r="F11" s="58" t="s">
        <v>197</v>
      </c>
      <c r="G11" s="58"/>
      <c r="H11" s="58"/>
      <c r="I11" s="58"/>
      <c r="J11" s="58"/>
    </row>
    <row r="12" spans="1:11" ht="15.75" customHeight="1">
      <c r="A12" s="57"/>
      <c r="B12" s="56" t="s">
        <v>4</v>
      </c>
      <c r="C12" s="56" t="s">
        <v>5</v>
      </c>
      <c r="D12" s="57"/>
      <c r="E12" s="57"/>
      <c r="F12" s="56" t="s">
        <v>59</v>
      </c>
      <c r="G12" s="56" t="s">
        <v>60</v>
      </c>
      <c r="H12" s="56"/>
      <c r="I12" s="56"/>
      <c r="J12" s="56"/>
    </row>
    <row r="13" spans="1:11" ht="16.5" customHeight="1">
      <c r="A13" s="57"/>
      <c r="B13" s="56"/>
      <c r="C13" s="56"/>
      <c r="D13" s="57"/>
      <c r="E13" s="57"/>
      <c r="F13" s="56"/>
      <c r="G13" s="49" t="s">
        <v>44</v>
      </c>
      <c r="H13" s="49" t="s">
        <v>74</v>
      </c>
      <c r="I13" s="49" t="s">
        <v>201</v>
      </c>
      <c r="J13" s="49" t="s">
        <v>202</v>
      </c>
    </row>
    <row r="14" spans="1:11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33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</row>
    <row r="15" spans="1:11">
      <c r="A15" s="23"/>
      <c r="B15" s="23"/>
      <c r="C15" s="23"/>
      <c r="D15" s="28" t="s">
        <v>61</v>
      </c>
      <c r="E15" s="23"/>
      <c r="F15" s="39"/>
      <c r="G15" s="39"/>
      <c r="H15" s="39"/>
      <c r="I15" s="39"/>
      <c r="J15" s="39"/>
    </row>
    <row r="16" spans="1:11">
      <c r="A16" s="43">
        <f ca="1">IF(ROWS($1:1)&gt;COUNT(Dong),"",OFFSET(TH!B$1,SMALL(Dong,ROWS($1:1)),))</f>
        <v>42006</v>
      </c>
      <c r="B16" s="43" t="str">
        <f ca="1">IF(ROWS($1:1)&gt;COUNT(Dong),"",OFFSET(TH!C$1,SMALL(Dong,ROWS($1:1)),))</f>
        <v>CTGS</v>
      </c>
      <c r="C16" s="43">
        <f ca="1">IF(ROWS($1:1)&gt;COUNT(Dong),"",OFFSET(TH!D$1,SMALL(Dong,ROWS($1:1)),))</f>
        <v>42004</v>
      </c>
      <c r="D16" s="47" t="str">
        <f ca="1">IF(ROWS($1:1)&gt;COUNT(Dong),"",OFFSET(TH!E$1,SMALL(Dong,ROWS($1:1)),))</f>
        <v>Nafi - Phí kiểm nghiệm, phí dịch vụ</v>
      </c>
      <c r="E16" s="43" t="str">
        <f ca="1">IF(ROWS($1:1)&gt;COUNT(Dong),"",OFFSET(TH!H$1,SMALL(Dong,ROWS($1:1)),))</f>
        <v>331</v>
      </c>
      <c r="F16" s="41">
        <f ca="1">IF(ROWS($1:1)&gt;COUNT(Dong),"",OFFSET(TH!F$1,SMALL(Dong,ROWS($1:1)),))</f>
        <v>3520000</v>
      </c>
      <c r="G16" s="41">
        <f ca="1">IF($E16=G$13,$F16,0)</f>
        <v>3520000</v>
      </c>
      <c r="H16" s="41">
        <f ca="1">IF($E16=H$13,$F16,0)</f>
        <v>0</v>
      </c>
      <c r="I16" s="41">
        <f ca="1">IF(LEFT($E16,3)=I$13,$F16,0)</f>
        <v>0</v>
      </c>
      <c r="J16" s="41">
        <f ca="1">IF(LEFT($E16,3)=J$13,$F16,0)</f>
        <v>0</v>
      </c>
    </row>
    <row r="17" spans="1:10">
      <c r="A17" s="43">
        <f ca="1">IF(ROWS($1:2)&gt;COUNT(Dong),"",OFFSET(TH!B$1,SMALL(Dong,ROWS($1:2)),))</f>
        <v>42006</v>
      </c>
      <c r="B17" s="43" t="str">
        <f ca="1">IF(ROWS($1:2)&gt;COUNT(Dong),"",OFFSET(TH!C$1,SMALL(Dong,ROWS($1:2)),))</f>
        <v>CTGS</v>
      </c>
      <c r="C17" s="43">
        <f ca="1">IF(ROWS($1:2)&gt;COUNT(Dong),"",OFFSET(TH!D$1,SMALL(Dong,ROWS($1:2)),))</f>
        <v>42004</v>
      </c>
      <c r="D17" s="47" t="str">
        <f ca="1">IF(ROWS($1:2)&gt;COUNT(Dong),"",OFFSET(TH!E$1,SMALL(Dong,ROWS($1:2)),))</f>
        <v>Nafi - Phí kiểm nghiệm, phí dịch vụ</v>
      </c>
      <c r="E17" s="43" t="str">
        <f ca="1">IF(ROWS($1:2)&gt;COUNT(Dong),"",OFFSET(TH!H$1,SMALL(Dong,ROWS($1:2)),))</f>
        <v>331</v>
      </c>
      <c r="F17" s="41">
        <f ca="1">IF(ROWS($1:2)&gt;COUNT(Dong),"",OFFSET(TH!F$1,SMALL(Dong,ROWS($1:2)),))</f>
        <v>4647000</v>
      </c>
      <c r="G17" s="41">
        <f t="shared" ref="G17:H48" ca="1" si="0">IF($E17=G$13,$F17,0)</f>
        <v>4647000</v>
      </c>
      <c r="H17" s="41">
        <f t="shared" ca="1" si="0"/>
        <v>0</v>
      </c>
      <c r="I17" s="41">
        <f t="shared" ref="I17:J48" ca="1" si="1">IF(LEFT($E17,3)=I$13,$F17,0)</f>
        <v>0</v>
      </c>
      <c r="J17" s="41">
        <f t="shared" ca="1" si="1"/>
        <v>0</v>
      </c>
    </row>
    <row r="18" spans="1:10">
      <c r="A18" s="43">
        <f ca="1">IF(ROWS($1:3)&gt;COUNT(Dong),"",OFFSET(TH!B$1,SMALL(Dong,ROWS($1:3)),))</f>
        <v>42006</v>
      </c>
      <c r="B18" s="43" t="str">
        <f ca="1">IF(ROWS($1:3)&gt;COUNT(Dong),"",OFFSET(TH!C$1,SMALL(Dong,ROWS($1:3)),))</f>
        <v>CTGS</v>
      </c>
      <c r="C18" s="43">
        <f ca="1">IF(ROWS($1:3)&gt;COUNT(Dong),"",OFFSET(TH!D$1,SMALL(Dong,ROWS($1:3)),))</f>
        <v>42004</v>
      </c>
      <c r="D18" s="47" t="str">
        <f ca="1">IF(ROWS($1:3)&gt;COUNT(Dong),"",OFFSET(TH!E$1,SMALL(Dong,ROWS($1:3)),))</f>
        <v>Nafi - Phí kiểm nghiệm, phí dịch vụ</v>
      </c>
      <c r="E18" s="43" t="str">
        <f ca="1">IF(ROWS($1:3)&gt;COUNT(Dong),"",OFFSET(TH!H$1,SMALL(Dong,ROWS($1:3)),))</f>
        <v>331</v>
      </c>
      <c r="F18" s="41">
        <f ca="1">IF(ROWS($1:3)&gt;COUNT(Dong),"",OFFSET(TH!F$1,SMALL(Dong,ROWS($1:3)),))</f>
        <v>1795000</v>
      </c>
      <c r="G18" s="41">
        <f t="shared" ca="1" si="0"/>
        <v>1795000</v>
      </c>
      <c r="H18" s="41">
        <f t="shared" ca="1" si="0"/>
        <v>0</v>
      </c>
      <c r="I18" s="41">
        <f t="shared" ca="1" si="1"/>
        <v>0</v>
      </c>
      <c r="J18" s="41">
        <f t="shared" ca="1" si="1"/>
        <v>0</v>
      </c>
    </row>
    <row r="19" spans="1:10">
      <c r="A19" s="43">
        <f ca="1">IF(ROWS($1:4)&gt;COUNT(Dong),"",OFFSET(TH!B$1,SMALL(Dong,ROWS($1:4)),))</f>
        <v>42017</v>
      </c>
      <c r="B19" s="43" t="str">
        <f ca="1">IF(ROWS($1:4)&gt;COUNT(Dong),"",OFFSET(TH!C$1,SMALL(Dong,ROWS($1:4)),))</f>
        <v>CTGS</v>
      </c>
      <c r="C19" s="43">
        <f ca="1">IF(ROWS($1:4)&gt;COUNT(Dong),"",OFFSET(TH!D$1,SMALL(Dong,ROWS($1:4)),))</f>
        <v>42017</v>
      </c>
      <c r="D19" s="47" t="str">
        <f ca="1">IF(ROWS($1:4)&gt;COUNT(Dong),"",OFFSET(TH!E$1,SMALL(Dong,ROWS($1:4)),))</f>
        <v>An Phú - Phí xử lý cá khô</v>
      </c>
      <c r="E19" s="43" t="str">
        <f ca="1">IF(ROWS($1:4)&gt;COUNT(Dong),"",OFFSET(TH!H$1,SMALL(Dong,ROWS($1:4)),))</f>
        <v>331</v>
      </c>
      <c r="F19" s="41">
        <f ca="1">IF(ROWS($1:4)&gt;COUNT(Dong),"",OFFSET(TH!F$1,SMALL(Dong,ROWS($1:4)),))</f>
        <v>2000000</v>
      </c>
      <c r="G19" s="41">
        <f t="shared" ca="1" si="0"/>
        <v>2000000</v>
      </c>
      <c r="H19" s="41">
        <f t="shared" ca="1" si="0"/>
        <v>0</v>
      </c>
      <c r="I19" s="41">
        <f t="shared" ca="1" si="1"/>
        <v>0</v>
      </c>
      <c r="J19" s="41">
        <f t="shared" ca="1" si="1"/>
        <v>0</v>
      </c>
    </row>
    <row r="20" spans="1:10">
      <c r="A20" s="43">
        <f ca="1">IF(ROWS($1:5)&gt;COUNT(Dong),"",OFFSET(TH!B$1,SMALL(Dong,ROWS($1:5)),))</f>
        <v>42012</v>
      </c>
      <c r="B20" s="43" t="str">
        <f ca="1">IF(ROWS($1:5)&gt;COUNT(Dong),"",OFFSET(TH!C$1,SMALL(Dong,ROWS($1:5)),))</f>
        <v>CTGS</v>
      </c>
      <c r="C20" s="43">
        <f ca="1">IF(ROWS($1:5)&gt;COUNT(Dong),"",OFFSET(TH!D$1,SMALL(Dong,ROWS($1:5)),))</f>
        <v>42012</v>
      </c>
      <c r="D20" s="47" t="str">
        <f ca="1">IF(ROWS($1:5)&gt;COUNT(Dong),"",OFFSET(TH!E$1,SMALL(Dong,ROWS($1:5)),))</f>
        <v>Headway - Phí xếp dỡ, niêm chì</v>
      </c>
      <c r="E20" s="43" t="str">
        <f ca="1">IF(ROWS($1:5)&gt;COUNT(Dong),"",OFFSET(TH!H$1,SMALL(Dong,ROWS($1:5)),))</f>
        <v>331</v>
      </c>
      <c r="F20" s="41">
        <f ca="1">IF(ROWS($1:5)&gt;COUNT(Dong),"",OFFSET(TH!F$1,SMALL(Dong,ROWS($1:5)),))</f>
        <v>3284910</v>
      </c>
      <c r="G20" s="41">
        <f t="shared" ca="1" si="0"/>
        <v>3284910</v>
      </c>
      <c r="H20" s="41">
        <f t="shared" ca="1" si="0"/>
        <v>0</v>
      </c>
      <c r="I20" s="41">
        <f t="shared" ca="1" si="1"/>
        <v>0</v>
      </c>
      <c r="J20" s="41">
        <f t="shared" ca="1" si="1"/>
        <v>0</v>
      </c>
    </row>
    <row r="21" spans="1:10">
      <c r="A21" s="43">
        <f ca="1">IF(ROWS($1:6)&gt;COUNT(Dong),"",OFFSET(TH!B$1,SMALL(Dong,ROWS($1:6)),))</f>
        <v>42012</v>
      </c>
      <c r="B21" s="43" t="str">
        <f ca="1">IF(ROWS($1:6)&gt;COUNT(Dong),"",OFFSET(TH!C$1,SMALL(Dong,ROWS($1:6)),))</f>
        <v>CTGS</v>
      </c>
      <c r="C21" s="43">
        <f ca="1">IF(ROWS($1:6)&gt;COUNT(Dong),"",OFFSET(TH!D$1,SMALL(Dong,ROWS($1:6)),))</f>
        <v>42012</v>
      </c>
      <c r="D21" s="47" t="str">
        <f ca="1">IF(ROWS($1:6)&gt;COUNT(Dong),"",OFFSET(TH!E$1,SMALL(Dong,ROWS($1:6)),))</f>
        <v>Headway - Phí chứng từ</v>
      </c>
      <c r="E21" s="43" t="str">
        <f ca="1">IF(ROWS($1:6)&gt;COUNT(Dong),"",OFFSET(TH!H$1,SMALL(Dong,ROWS($1:6)),))</f>
        <v>331</v>
      </c>
      <c r="F21" s="41">
        <f ca="1">IF(ROWS($1:6)&gt;COUNT(Dong),"",OFFSET(TH!F$1,SMALL(Dong,ROWS($1:6)),))</f>
        <v>2683750</v>
      </c>
      <c r="G21" s="41">
        <f t="shared" ca="1" si="0"/>
        <v>2683750</v>
      </c>
      <c r="H21" s="41">
        <f t="shared" ca="1" si="0"/>
        <v>0</v>
      </c>
      <c r="I21" s="41">
        <f t="shared" ca="1" si="1"/>
        <v>0</v>
      </c>
      <c r="J21" s="41">
        <f t="shared" ca="1" si="1"/>
        <v>0</v>
      </c>
    </row>
    <row r="22" spans="1:10">
      <c r="A22" s="43">
        <f ca="1">IF(ROWS($1:7)&gt;COUNT(Dong),"",OFFSET(TH!B$1,SMALL(Dong,ROWS($1:7)),))</f>
        <v>42012</v>
      </c>
      <c r="B22" s="43" t="str">
        <f ca="1">IF(ROWS($1:7)&gt;COUNT(Dong),"",OFFSET(TH!C$1,SMALL(Dong,ROWS($1:7)),))</f>
        <v>CTGS</v>
      </c>
      <c r="C22" s="43">
        <f ca="1">IF(ROWS($1:7)&gt;COUNT(Dong),"",OFFSET(TH!D$1,SMALL(Dong,ROWS($1:7)),))</f>
        <v>42012</v>
      </c>
      <c r="D22" s="47" t="str">
        <f ca="1">IF(ROWS($1:7)&gt;COUNT(Dong),"",OFFSET(TH!E$1,SMALL(Dong,ROWS($1:7)),))</f>
        <v>Headway - Cước tàu</v>
      </c>
      <c r="E22" s="43" t="str">
        <f ca="1">IF(ROWS($1:7)&gt;COUNT(Dong),"",OFFSET(TH!H$1,SMALL(Dong,ROWS($1:7)),))</f>
        <v>331</v>
      </c>
      <c r="F22" s="41">
        <f ca="1">IF(ROWS($1:7)&gt;COUNT(Dong),"",OFFSET(TH!F$1,SMALL(Dong,ROWS($1:7)),))</f>
        <v>15029000</v>
      </c>
      <c r="G22" s="41">
        <f t="shared" ca="1" si="0"/>
        <v>15029000</v>
      </c>
      <c r="H22" s="41">
        <f t="shared" ca="1" si="0"/>
        <v>0</v>
      </c>
      <c r="I22" s="41">
        <f t="shared" ca="1" si="1"/>
        <v>0</v>
      </c>
      <c r="J22" s="41">
        <f t="shared" ca="1" si="1"/>
        <v>0</v>
      </c>
    </row>
    <row r="23" spans="1:10">
      <c r="A23" s="43">
        <f ca="1">IF(ROWS($1:8)&gt;COUNT(Dong),"",OFFSET(TH!B$1,SMALL(Dong,ROWS($1:8)),))</f>
        <v>42015</v>
      </c>
      <c r="B23" s="43" t="str">
        <f ca="1">IF(ROWS($1:8)&gt;COUNT(Dong),"",OFFSET(TH!C$1,SMALL(Dong,ROWS($1:8)),))</f>
        <v>CTGS</v>
      </c>
      <c r="C23" s="43">
        <f ca="1">IF(ROWS($1:8)&gt;COUNT(Dong),"",OFFSET(TH!D$1,SMALL(Dong,ROWS($1:8)),))</f>
        <v>42015</v>
      </c>
      <c r="D23" s="47" t="str">
        <f ca="1">IF(ROWS($1:8)&gt;COUNT(Dong),"",OFFSET(TH!E$1,SMALL(Dong,ROWS($1:8)),))</f>
        <v>Headway - Cước tàu</v>
      </c>
      <c r="E23" s="43" t="str">
        <f ca="1">IF(ROWS($1:8)&gt;COUNT(Dong),"",OFFSET(TH!H$1,SMALL(Dong,ROWS($1:8)),))</f>
        <v>331</v>
      </c>
      <c r="F23" s="41">
        <f ca="1">IF(ROWS($1:8)&gt;COUNT(Dong),"",OFFSET(TH!F$1,SMALL(Dong,ROWS($1:8)),))</f>
        <v>13910000</v>
      </c>
      <c r="G23" s="41">
        <f t="shared" ca="1" si="0"/>
        <v>13910000</v>
      </c>
      <c r="H23" s="41">
        <f t="shared" ca="1" si="0"/>
        <v>0</v>
      </c>
      <c r="I23" s="41">
        <f t="shared" ca="1" si="1"/>
        <v>0</v>
      </c>
      <c r="J23" s="41">
        <f t="shared" ca="1" si="1"/>
        <v>0</v>
      </c>
    </row>
    <row r="24" spans="1:10">
      <c r="A24" s="43">
        <f ca="1">IF(ROWS($1:9)&gt;COUNT(Dong),"",OFFSET(TH!B$1,SMALL(Dong,ROWS($1:9)),))</f>
        <v>42015</v>
      </c>
      <c r="B24" s="43" t="str">
        <f ca="1">IF(ROWS($1:9)&gt;COUNT(Dong),"",OFFSET(TH!C$1,SMALL(Dong,ROWS($1:9)),))</f>
        <v>CTGS</v>
      </c>
      <c r="C24" s="43">
        <f ca="1">IF(ROWS($1:9)&gt;COUNT(Dong),"",OFFSET(TH!D$1,SMALL(Dong,ROWS($1:9)),))</f>
        <v>42015</v>
      </c>
      <c r="D24" s="47" t="str">
        <f ca="1">IF(ROWS($1:9)&gt;COUNT(Dong),"",OFFSET(TH!E$1,SMALL(Dong,ROWS($1:9)),))</f>
        <v>Headway - Phí chứng từ</v>
      </c>
      <c r="E24" s="43" t="str">
        <f ca="1">IF(ROWS($1:9)&gt;COUNT(Dong),"",OFFSET(TH!H$1,SMALL(Dong,ROWS($1:9)),))</f>
        <v>331</v>
      </c>
      <c r="F24" s="41">
        <f ca="1">IF(ROWS($1:9)&gt;COUNT(Dong),"",OFFSET(TH!F$1,SMALL(Dong,ROWS($1:9)),))</f>
        <v>5949200</v>
      </c>
      <c r="G24" s="41">
        <f t="shared" ca="1" si="0"/>
        <v>5949200</v>
      </c>
      <c r="H24" s="41">
        <f t="shared" ca="1" si="0"/>
        <v>0</v>
      </c>
      <c r="I24" s="41">
        <f t="shared" ca="1" si="1"/>
        <v>0</v>
      </c>
      <c r="J24" s="41">
        <f t="shared" ca="1" si="1"/>
        <v>0</v>
      </c>
    </row>
    <row r="25" spans="1:10">
      <c r="A25" s="43">
        <f ca="1">IF(ROWS($1:10)&gt;COUNT(Dong),"",OFFSET(TH!B$1,SMALL(Dong,ROWS($1:10)),))</f>
        <v>42023</v>
      </c>
      <c r="B25" s="43" t="str">
        <f ca="1">IF(ROWS($1:10)&gt;COUNT(Dong),"",OFFSET(TH!C$1,SMALL(Dong,ROWS($1:10)),))</f>
        <v>CTGS</v>
      </c>
      <c r="C25" s="43">
        <f ca="1">IF(ROWS($1:10)&gt;COUNT(Dong),"",OFFSET(TH!D$1,SMALL(Dong,ROWS($1:10)),))</f>
        <v>42023</v>
      </c>
      <c r="D25" s="47" t="str">
        <f ca="1">IF(ROWS($1:10)&gt;COUNT(Dong),"",OFFSET(TH!E$1,SMALL(Dong,ROWS($1:10)),))</f>
        <v>Headway - Cước tàu</v>
      </c>
      <c r="E25" s="43" t="str">
        <f ca="1">IF(ROWS($1:10)&gt;COUNT(Dong),"",OFFSET(TH!H$1,SMALL(Dong,ROWS($1:10)),))</f>
        <v>331</v>
      </c>
      <c r="F25" s="41">
        <f ca="1">IF(ROWS($1:10)&gt;COUNT(Dong),"",OFFSET(TH!F$1,SMALL(Dong,ROWS($1:10)),))</f>
        <v>14531600</v>
      </c>
      <c r="G25" s="41">
        <f t="shared" ca="1" si="0"/>
        <v>14531600</v>
      </c>
      <c r="H25" s="41">
        <f t="shared" ca="1" si="0"/>
        <v>0</v>
      </c>
      <c r="I25" s="41">
        <f t="shared" ca="1" si="1"/>
        <v>0</v>
      </c>
      <c r="J25" s="41">
        <f t="shared" ca="1" si="1"/>
        <v>0</v>
      </c>
    </row>
    <row r="26" spans="1:10">
      <c r="A26" s="43">
        <f ca="1">IF(ROWS($1:11)&gt;COUNT(Dong),"",OFFSET(TH!B$1,SMALL(Dong,ROWS($1:11)),))</f>
        <v>42023</v>
      </c>
      <c r="B26" s="43" t="str">
        <f ca="1">IF(ROWS($1:11)&gt;COUNT(Dong),"",OFFSET(TH!C$1,SMALL(Dong,ROWS($1:11)),))</f>
        <v>CTGS</v>
      </c>
      <c r="C26" s="43">
        <f ca="1">IF(ROWS($1:11)&gt;COUNT(Dong),"",OFFSET(TH!D$1,SMALL(Dong,ROWS($1:11)),))</f>
        <v>42023</v>
      </c>
      <c r="D26" s="47" t="str">
        <f ca="1">IF(ROWS($1:11)&gt;COUNT(Dong),"",OFFSET(TH!E$1,SMALL(Dong,ROWS($1:11)),))</f>
        <v>Headway - Phí chứng từ</v>
      </c>
      <c r="E26" s="43" t="str">
        <f ca="1">IF(ROWS($1:11)&gt;COUNT(Dong),"",OFFSET(TH!H$1,SMALL(Dong,ROWS($1:11)),))</f>
        <v>331</v>
      </c>
      <c r="F26" s="41">
        <f ca="1">IF(ROWS($1:11)&gt;COUNT(Dong),"",OFFSET(TH!F$1,SMALL(Dong,ROWS($1:11)),))</f>
        <v>5940860</v>
      </c>
      <c r="G26" s="41">
        <f t="shared" ca="1" si="0"/>
        <v>5940860</v>
      </c>
      <c r="H26" s="41">
        <f t="shared" ca="1" si="0"/>
        <v>0</v>
      </c>
      <c r="I26" s="41">
        <f t="shared" ca="1" si="1"/>
        <v>0</v>
      </c>
      <c r="J26" s="41">
        <f t="shared" ca="1" si="1"/>
        <v>0</v>
      </c>
    </row>
    <row r="27" spans="1:10">
      <c r="A27" s="43">
        <f ca="1">IF(ROWS($1:12)&gt;COUNT(Dong),"",OFFSET(TH!B$1,SMALL(Dong,ROWS($1:12)),))</f>
        <v>42011</v>
      </c>
      <c r="B27" s="43" t="str">
        <f ca="1">IF(ROWS($1:12)&gt;COUNT(Dong),"",OFFSET(TH!C$1,SMALL(Dong,ROWS($1:12)),))</f>
        <v>CTGS</v>
      </c>
      <c r="C27" s="43">
        <f ca="1">IF(ROWS($1:12)&gt;COUNT(Dong),"",OFFSET(TH!D$1,SMALL(Dong,ROWS($1:12)),))</f>
        <v>42011</v>
      </c>
      <c r="D27" s="47" t="str">
        <f ca="1">IF(ROWS($1:12)&gt;COUNT(Dong),"",OFFSET(TH!E$1,SMALL(Dong,ROWS($1:12)),))</f>
        <v>Bến Tre - MCE/00829604</v>
      </c>
      <c r="E27" s="43" t="str">
        <f ca="1">IF(ROWS($1:12)&gt;COUNT(Dong),"",OFFSET(TH!H$1,SMALL(Dong,ROWS($1:12)),))</f>
        <v>331</v>
      </c>
      <c r="F27" s="41">
        <f ca="1">IF(ROWS($1:12)&gt;COUNT(Dong),"",OFFSET(TH!F$1,SMALL(Dong,ROWS($1:12)),))</f>
        <v>4881507</v>
      </c>
      <c r="G27" s="41">
        <f t="shared" ca="1" si="0"/>
        <v>4881507</v>
      </c>
      <c r="H27" s="41">
        <f t="shared" ca="1" si="0"/>
        <v>0</v>
      </c>
      <c r="I27" s="41">
        <f t="shared" ca="1" si="1"/>
        <v>0</v>
      </c>
      <c r="J27" s="41">
        <f t="shared" ca="1" si="1"/>
        <v>0</v>
      </c>
    </row>
    <row r="28" spans="1:10">
      <c r="A28" s="43">
        <f ca="1">IF(ROWS($1:13)&gt;COUNT(Dong),"",OFFSET(TH!B$1,SMALL(Dong,ROWS($1:13)),))</f>
        <v>42030</v>
      </c>
      <c r="B28" s="43" t="str">
        <f ca="1">IF(ROWS($1:13)&gt;COUNT(Dong),"",OFFSET(TH!C$1,SMALL(Dong,ROWS($1:13)),))</f>
        <v>CTGS</v>
      </c>
      <c r="C28" s="43">
        <f ca="1">IF(ROWS($1:13)&gt;COUNT(Dong),"",OFFSET(TH!D$1,SMALL(Dong,ROWS($1:13)),))</f>
        <v>42030</v>
      </c>
      <c r="D28" s="47" t="str">
        <f ca="1">IF(ROWS($1:13)&gt;COUNT(Dong),"",OFFSET(TH!E$1,SMALL(Dong,ROWS($1:13)),))</f>
        <v>Toàn Nguyễn - Bảo hộ lao động</v>
      </c>
      <c r="E28" s="43" t="str">
        <f ca="1">IF(ROWS($1:13)&gt;COUNT(Dong),"",OFFSET(TH!H$1,SMALL(Dong,ROWS($1:13)),))</f>
        <v>331</v>
      </c>
      <c r="F28" s="41">
        <f ca="1">IF(ROWS($1:13)&gt;COUNT(Dong),"",OFFSET(TH!F$1,SMALL(Dong,ROWS($1:13)),))</f>
        <v>3300000</v>
      </c>
      <c r="G28" s="41">
        <f t="shared" ca="1" si="0"/>
        <v>3300000</v>
      </c>
      <c r="H28" s="41">
        <f t="shared" ca="1" si="0"/>
        <v>0</v>
      </c>
      <c r="I28" s="41">
        <f t="shared" ca="1" si="1"/>
        <v>0</v>
      </c>
      <c r="J28" s="41">
        <f t="shared" ca="1" si="1"/>
        <v>0</v>
      </c>
    </row>
    <row r="29" spans="1:10">
      <c r="A29" s="43">
        <f ca="1">IF(ROWS($1:14)&gt;COUNT(Dong),"",OFFSET(TH!B$1,SMALL(Dong,ROWS($1:14)),))</f>
        <v>42035</v>
      </c>
      <c r="B29" s="43" t="str">
        <f ca="1">IF(ROWS($1:14)&gt;COUNT(Dong),"",OFFSET(TH!C$1,SMALL(Dong,ROWS($1:14)),))</f>
        <v>CTGS</v>
      </c>
      <c r="C29" s="43">
        <f ca="1">IF(ROWS($1:14)&gt;COUNT(Dong),"",OFFSET(TH!D$1,SMALL(Dong,ROWS($1:14)),))</f>
        <v>42030</v>
      </c>
      <c r="D29" s="47" t="str">
        <f ca="1">IF(ROWS($1:14)&gt;COUNT(Dong),"",OFFSET(TH!E$1,SMALL(Dong,ROWS($1:14)),))</f>
        <v>An Phú - Phí xử lý cá khô</v>
      </c>
      <c r="E29" s="43" t="str">
        <f ca="1">IF(ROWS($1:14)&gt;COUNT(Dong),"",OFFSET(TH!H$1,SMALL(Dong,ROWS($1:14)),))</f>
        <v>331</v>
      </c>
      <c r="F29" s="41">
        <f ca="1">IF(ROWS($1:14)&gt;COUNT(Dong),"",OFFSET(TH!F$1,SMALL(Dong,ROWS($1:14)),))</f>
        <v>95012412</v>
      </c>
      <c r="G29" s="41">
        <f t="shared" ca="1" si="0"/>
        <v>95012412</v>
      </c>
      <c r="H29" s="41">
        <f t="shared" ca="1" si="0"/>
        <v>0</v>
      </c>
      <c r="I29" s="41">
        <f t="shared" ca="1" si="1"/>
        <v>0</v>
      </c>
      <c r="J29" s="41">
        <f t="shared" ca="1" si="1"/>
        <v>0</v>
      </c>
    </row>
    <row r="30" spans="1:10">
      <c r="A30" s="43">
        <f ca="1">IF(ROWS($1:15)&gt;COUNT(Dong),"",OFFSET(TH!B$1,SMALL(Dong,ROWS($1:15)),))</f>
        <v>42006</v>
      </c>
      <c r="B30" s="43" t="str">
        <f ca="1">IF(ROWS($1:15)&gt;COUNT(Dong),"",OFFSET(TH!C$1,SMALL(Dong,ROWS($1:15)),))</f>
        <v>C02</v>
      </c>
      <c r="C30" s="43">
        <f ca="1">IF(ROWS($1:15)&gt;COUNT(Dong),"",OFFSET(TH!D$1,SMALL(Dong,ROWS($1:15)),))</f>
        <v>42003</v>
      </c>
      <c r="D30" s="47" t="str">
        <f ca="1">IF(ROWS($1:15)&gt;COUNT(Dong),"",OFFSET(TH!E$1,SMALL(Dong,ROWS($1:15)),))</f>
        <v>Cước vận chuyển</v>
      </c>
      <c r="E30" s="43" t="str">
        <f ca="1">IF(ROWS($1:15)&gt;COUNT(Dong),"",OFFSET(TH!H$1,SMALL(Dong,ROWS($1:15)),))</f>
        <v>1111</v>
      </c>
      <c r="F30" s="41">
        <f ca="1">IF(ROWS($1:15)&gt;COUNT(Dong),"",OFFSET(TH!F$1,SMALL(Dong,ROWS($1:15)),))</f>
        <v>10800000</v>
      </c>
      <c r="G30" s="41">
        <f t="shared" ca="1" si="0"/>
        <v>0</v>
      </c>
      <c r="H30" s="41">
        <f t="shared" ca="1" si="0"/>
        <v>10800000</v>
      </c>
      <c r="I30" s="41">
        <f t="shared" ca="1" si="1"/>
        <v>0</v>
      </c>
      <c r="J30" s="41">
        <f t="shared" ca="1" si="1"/>
        <v>0</v>
      </c>
    </row>
    <row r="31" spans="1:10">
      <c r="A31" s="43">
        <f ca="1">IF(ROWS($1:16)&gt;COUNT(Dong),"",OFFSET(TH!B$1,SMALL(Dong,ROWS($1:16)),))</f>
        <v>42010</v>
      </c>
      <c r="B31" s="43" t="str">
        <f ca="1">IF(ROWS($1:16)&gt;COUNT(Dong),"",OFFSET(TH!C$1,SMALL(Dong,ROWS($1:16)),))</f>
        <v>C10</v>
      </c>
      <c r="C31" s="43">
        <f ca="1">IF(ROWS($1:16)&gt;COUNT(Dong),"",OFFSET(TH!D$1,SMALL(Dong,ROWS($1:16)),))</f>
        <v>42010</v>
      </c>
      <c r="D31" s="47" t="str">
        <f ca="1">IF(ROWS($1:16)&gt;COUNT(Dong),"",OFFSET(TH!E$1,SMALL(Dong,ROWS($1:16)),))</f>
        <v>Phí nâng hạ - đầy</v>
      </c>
      <c r="E31" s="43" t="str">
        <f ca="1">IF(ROWS($1:16)&gt;COUNT(Dong),"",OFFSET(TH!H$1,SMALL(Dong,ROWS($1:16)),))</f>
        <v>1111</v>
      </c>
      <c r="F31" s="41">
        <f ca="1">IF(ROWS($1:16)&gt;COUNT(Dong),"",OFFSET(TH!F$1,SMALL(Dong,ROWS($1:16)),))</f>
        <v>231818</v>
      </c>
      <c r="G31" s="41">
        <f t="shared" ca="1" si="0"/>
        <v>0</v>
      </c>
      <c r="H31" s="41">
        <f t="shared" ca="1" si="0"/>
        <v>231818</v>
      </c>
      <c r="I31" s="41">
        <f t="shared" ca="1" si="1"/>
        <v>0</v>
      </c>
      <c r="J31" s="41">
        <f t="shared" ca="1" si="1"/>
        <v>0</v>
      </c>
    </row>
    <row r="32" spans="1:10">
      <c r="A32" s="43">
        <f ca="1">IF(ROWS($1:17)&gt;COUNT(Dong),"",OFFSET(TH!B$1,SMALL(Dong,ROWS($1:17)),))</f>
        <v>42010</v>
      </c>
      <c r="B32" s="43" t="str">
        <f ca="1">IF(ROWS($1:17)&gt;COUNT(Dong),"",OFFSET(TH!C$1,SMALL(Dong,ROWS($1:17)),))</f>
        <v>C10</v>
      </c>
      <c r="C32" s="43">
        <f ca="1">IF(ROWS($1:17)&gt;COUNT(Dong),"",OFFSET(TH!D$1,SMALL(Dong,ROWS($1:17)),))</f>
        <v>42009</v>
      </c>
      <c r="D32" s="47" t="str">
        <f ca="1">IF(ROWS($1:17)&gt;COUNT(Dong),"",OFFSET(TH!E$1,SMALL(Dong,ROWS($1:17)),))</f>
        <v>Phí nâng hạ - rỗng</v>
      </c>
      <c r="E32" s="43" t="str">
        <f ca="1">IF(ROWS($1:17)&gt;COUNT(Dong),"",OFFSET(TH!H$1,SMALL(Dong,ROWS($1:17)),))</f>
        <v>1111</v>
      </c>
      <c r="F32" s="41">
        <f ca="1">IF(ROWS($1:17)&gt;COUNT(Dong),"",OFFSET(TH!F$1,SMALL(Dong,ROWS($1:17)),))</f>
        <v>168182</v>
      </c>
      <c r="G32" s="41">
        <f t="shared" ca="1" si="0"/>
        <v>0</v>
      </c>
      <c r="H32" s="41">
        <f t="shared" ca="1" si="0"/>
        <v>168182</v>
      </c>
      <c r="I32" s="41">
        <f t="shared" ca="1" si="1"/>
        <v>0</v>
      </c>
      <c r="J32" s="41">
        <f t="shared" ca="1" si="1"/>
        <v>0</v>
      </c>
    </row>
    <row r="33" spans="1:10">
      <c r="A33" s="43">
        <f ca="1">IF(ROWS($1:18)&gt;COUNT(Dong),"",OFFSET(TH!B$1,SMALL(Dong,ROWS($1:18)),))</f>
        <v>42012</v>
      </c>
      <c r="B33" s="43" t="str">
        <f ca="1">IF(ROWS($1:18)&gt;COUNT(Dong),"",OFFSET(TH!C$1,SMALL(Dong,ROWS($1:18)),))</f>
        <v>C14</v>
      </c>
      <c r="C33" s="43">
        <f ca="1">IF(ROWS($1:18)&gt;COUNT(Dong),"",OFFSET(TH!D$1,SMALL(Dong,ROWS($1:18)),))</f>
        <v>42012</v>
      </c>
      <c r="D33" s="47" t="str">
        <f ca="1">IF(ROWS($1:18)&gt;COUNT(Dong),"",OFFSET(TH!E$1,SMALL(Dong,ROWS($1:18)),))</f>
        <v>Phí nâng rỗng lạnh</v>
      </c>
      <c r="E33" s="43" t="str">
        <f ca="1">IF(ROWS($1:18)&gt;COUNT(Dong),"",OFFSET(TH!H$1,SMALL(Dong,ROWS($1:18)),))</f>
        <v>1111</v>
      </c>
      <c r="F33" s="41">
        <f ca="1">IF(ROWS($1:18)&gt;COUNT(Dong),"",OFFSET(TH!F$1,SMALL(Dong,ROWS($1:18)),))</f>
        <v>277273</v>
      </c>
      <c r="G33" s="41">
        <f t="shared" ca="1" si="0"/>
        <v>0</v>
      </c>
      <c r="H33" s="41">
        <f t="shared" ca="1" si="0"/>
        <v>277273</v>
      </c>
      <c r="I33" s="41">
        <f t="shared" ca="1" si="1"/>
        <v>0</v>
      </c>
      <c r="J33" s="41">
        <f t="shared" ca="1" si="1"/>
        <v>0</v>
      </c>
    </row>
    <row r="34" spans="1:10">
      <c r="A34" s="43">
        <f ca="1">IF(ROWS($1:19)&gt;COUNT(Dong),"",OFFSET(TH!B$1,SMALL(Dong,ROWS($1:19)),))</f>
        <v>42012</v>
      </c>
      <c r="B34" s="43" t="str">
        <f ca="1">IF(ROWS($1:19)&gt;COUNT(Dong),"",OFFSET(TH!C$1,SMALL(Dong,ROWS($1:19)),))</f>
        <v>C14</v>
      </c>
      <c r="C34" s="43">
        <f ca="1">IF(ROWS($1:19)&gt;COUNT(Dong),"",OFFSET(TH!D$1,SMALL(Dong,ROWS($1:19)),))</f>
        <v>42012</v>
      </c>
      <c r="D34" s="47" t="str">
        <f ca="1">IF(ROWS($1:19)&gt;COUNT(Dong),"",OFFSET(TH!E$1,SMALL(Dong,ROWS($1:19)),))</f>
        <v>Phí nâng hạ - đầy</v>
      </c>
      <c r="E34" s="43" t="str">
        <f ca="1">IF(ROWS($1:19)&gt;COUNT(Dong),"",OFFSET(TH!H$1,SMALL(Dong,ROWS($1:19)),))</f>
        <v>1111</v>
      </c>
      <c r="F34" s="41">
        <f ca="1">IF(ROWS($1:19)&gt;COUNT(Dong),"",OFFSET(TH!F$1,SMALL(Dong,ROWS($1:19)),))</f>
        <v>231818</v>
      </c>
      <c r="G34" s="41">
        <f t="shared" ca="1" si="0"/>
        <v>0</v>
      </c>
      <c r="H34" s="41">
        <f t="shared" ca="1" si="0"/>
        <v>231818</v>
      </c>
      <c r="I34" s="41">
        <f t="shared" ca="1" si="1"/>
        <v>0</v>
      </c>
      <c r="J34" s="41">
        <f t="shared" ca="1" si="1"/>
        <v>0</v>
      </c>
    </row>
    <row r="35" spans="1:10">
      <c r="A35" s="43">
        <f ca="1">IF(ROWS($1:20)&gt;COUNT(Dong),"",OFFSET(TH!B$1,SMALL(Dong,ROWS($1:20)),))</f>
        <v>42013</v>
      </c>
      <c r="B35" s="43" t="str">
        <f ca="1">IF(ROWS($1:20)&gt;COUNT(Dong),"",OFFSET(TH!C$1,SMALL(Dong,ROWS($1:20)),))</f>
        <v>C15</v>
      </c>
      <c r="C35" s="43">
        <f ca="1">IF(ROWS($1:20)&gt;COUNT(Dong),"",OFFSET(TH!D$1,SMALL(Dong,ROWS($1:20)),))</f>
        <v>42013</v>
      </c>
      <c r="D35" s="47" t="str">
        <f ca="1">IF(ROWS($1:20)&gt;COUNT(Dong),"",OFFSET(TH!E$1,SMALL(Dong,ROWS($1:20)),))</f>
        <v>Đánh giá khô cá mai tẩm gia vị</v>
      </c>
      <c r="E35" s="43" t="str">
        <f ca="1">IF(ROWS($1:20)&gt;COUNT(Dong),"",OFFSET(TH!H$1,SMALL(Dong,ROWS($1:20)),))</f>
        <v>1111</v>
      </c>
      <c r="F35" s="41">
        <f ca="1">IF(ROWS($1:20)&gt;COUNT(Dong),"",OFFSET(TH!F$1,SMALL(Dong,ROWS($1:20)),))</f>
        <v>1545455</v>
      </c>
      <c r="G35" s="41">
        <f t="shared" ca="1" si="0"/>
        <v>0</v>
      </c>
      <c r="H35" s="41">
        <f t="shared" ca="1" si="0"/>
        <v>1545455</v>
      </c>
      <c r="I35" s="41">
        <f t="shared" ca="1" si="1"/>
        <v>0</v>
      </c>
      <c r="J35" s="41">
        <f t="shared" ca="1" si="1"/>
        <v>0</v>
      </c>
    </row>
    <row r="36" spans="1:10">
      <c r="A36" s="43">
        <f ca="1">IF(ROWS($1:21)&gt;COUNT(Dong),"",OFFSET(TH!B$1,SMALL(Dong,ROWS($1:21)),))</f>
        <v>42016</v>
      </c>
      <c r="B36" s="43" t="str">
        <f ca="1">IF(ROWS($1:21)&gt;COUNT(Dong),"",OFFSET(TH!C$1,SMALL(Dong,ROWS($1:21)),))</f>
        <v>C17</v>
      </c>
      <c r="C36" s="43">
        <f ca="1">IF(ROWS($1:21)&gt;COUNT(Dong),"",OFFSET(TH!D$1,SMALL(Dong,ROWS($1:21)),))</f>
        <v>42016</v>
      </c>
      <c r="D36" s="47" t="str">
        <f ca="1">IF(ROWS($1:21)&gt;COUNT(Dong),"",OFFSET(TH!E$1,SMALL(Dong,ROWS($1:21)),))</f>
        <v>Cước vận chuyển</v>
      </c>
      <c r="E36" s="43" t="str">
        <f ca="1">IF(ROWS($1:21)&gt;COUNT(Dong),"",OFFSET(TH!H$1,SMALL(Dong,ROWS($1:21)),))</f>
        <v>1111</v>
      </c>
      <c r="F36" s="41">
        <f ca="1">IF(ROWS($1:21)&gt;COUNT(Dong),"",OFFSET(TH!F$1,SMALL(Dong,ROWS($1:21)),))</f>
        <v>5200000</v>
      </c>
      <c r="G36" s="41">
        <f t="shared" ca="1" si="0"/>
        <v>0</v>
      </c>
      <c r="H36" s="41">
        <f t="shared" ca="1" si="0"/>
        <v>5200000</v>
      </c>
      <c r="I36" s="41">
        <f t="shared" ca="1" si="1"/>
        <v>0</v>
      </c>
      <c r="J36" s="41">
        <f t="shared" ca="1" si="1"/>
        <v>0</v>
      </c>
    </row>
    <row r="37" spans="1:10">
      <c r="A37" s="43">
        <f ca="1">IF(ROWS($1:22)&gt;COUNT(Dong),"",OFFSET(TH!B$1,SMALL(Dong,ROWS($1:22)),))</f>
        <v>42019</v>
      </c>
      <c r="B37" s="43" t="str">
        <f ca="1">IF(ROWS($1:22)&gt;COUNT(Dong),"",OFFSET(TH!C$1,SMALL(Dong,ROWS($1:22)),))</f>
        <v>C22</v>
      </c>
      <c r="C37" s="43">
        <f ca="1">IF(ROWS($1:22)&gt;COUNT(Dong),"",OFFSET(TH!D$1,SMALL(Dong,ROWS($1:22)),))</f>
        <v>42019</v>
      </c>
      <c r="D37" s="47" t="str">
        <f ca="1">IF(ROWS($1:22)&gt;COUNT(Dong),"",OFFSET(TH!E$1,SMALL(Dong,ROWS($1:22)),))</f>
        <v>Tiền Form AJ, Form VJ</v>
      </c>
      <c r="E37" s="43" t="str">
        <f ca="1">IF(ROWS($1:22)&gt;COUNT(Dong),"",OFFSET(TH!H$1,SMALL(Dong,ROWS($1:22)),))</f>
        <v>1111</v>
      </c>
      <c r="F37" s="41">
        <f ca="1">IF(ROWS($1:22)&gt;COUNT(Dong),"",OFFSET(TH!F$1,SMALL(Dong,ROWS($1:22)),))</f>
        <v>800000</v>
      </c>
      <c r="G37" s="41">
        <f t="shared" ca="1" si="0"/>
        <v>0</v>
      </c>
      <c r="H37" s="41">
        <f t="shared" ca="1" si="0"/>
        <v>800000</v>
      </c>
      <c r="I37" s="41">
        <f t="shared" ca="1" si="1"/>
        <v>0</v>
      </c>
      <c r="J37" s="41">
        <f t="shared" ca="1" si="1"/>
        <v>0</v>
      </c>
    </row>
    <row r="38" spans="1:10">
      <c r="A38" s="43">
        <f ca="1">IF(ROWS($1:23)&gt;COUNT(Dong),"",OFFSET(TH!B$1,SMALL(Dong,ROWS($1:23)),))</f>
        <v>42021</v>
      </c>
      <c r="B38" s="43" t="str">
        <f ca="1">IF(ROWS($1:23)&gt;COUNT(Dong),"",OFFSET(TH!C$1,SMALL(Dong,ROWS($1:23)),))</f>
        <v>C27</v>
      </c>
      <c r="C38" s="43">
        <f ca="1">IF(ROWS($1:23)&gt;COUNT(Dong),"",OFFSET(TH!D$1,SMALL(Dong,ROWS($1:23)),))</f>
        <v>42021</v>
      </c>
      <c r="D38" s="47" t="str">
        <f ca="1">IF(ROWS($1:23)&gt;COUNT(Dong),"",OFFSET(TH!E$1,SMALL(Dong,ROWS($1:23)),))</f>
        <v>Phí hạ bãi chờ xuất</v>
      </c>
      <c r="E38" s="43" t="str">
        <f ca="1">IF(ROWS($1:23)&gt;COUNT(Dong),"",OFFSET(TH!H$1,SMALL(Dong,ROWS($1:23)),))</f>
        <v>1111</v>
      </c>
      <c r="F38" s="41">
        <f ca="1">IF(ROWS($1:23)&gt;COUNT(Dong),"",OFFSET(TH!F$1,SMALL(Dong,ROWS($1:23)),))</f>
        <v>250000</v>
      </c>
      <c r="G38" s="41">
        <f t="shared" ca="1" si="0"/>
        <v>0</v>
      </c>
      <c r="H38" s="41">
        <f t="shared" ca="1" si="0"/>
        <v>250000</v>
      </c>
      <c r="I38" s="41">
        <f t="shared" ca="1" si="1"/>
        <v>0</v>
      </c>
      <c r="J38" s="41">
        <f t="shared" ca="1" si="1"/>
        <v>0</v>
      </c>
    </row>
    <row r="39" spans="1:10">
      <c r="A39" s="43">
        <f ca="1">IF(ROWS($1:24)&gt;COUNT(Dong),"",OFFSET(TH!B$1,SMALL(Dong,ROWS($1:24)),))</f>
        <v>42021</v>
      </c>
      <c r="B39" s="43" t="str">
        <f ca="1">IF(ROWS($1:24)&gt;COUNT(Dong),"",OFFSET(TH!C$1,SMALL(Dong,ROWS($1:24)),))</f>
        <v>C28</v>
      </c>
      <c r="C39" s="43">
        <f ca="1">IF(ROWS($1:24)&gt;COUNT(Dong),"",OFFSET(TH!D$1,SMALL(Dong,ROWS($1:24)),))</f>
        <v>42020</v>
      </c>
      <c r="D39" s="47" t="str">
        <f ca="1">IF(ROWS($1:24)&gt;COUNT(Dong),"",OFFSET(TH!E$1,SMALL(Dong,ROWS($1:24)),))</f>
        <v>Phí cấp cont rỗng lạnh</v>
      </c>
      <c r="E39" s="43" t="str">
        <f ca="1">IF(ROWS($1:24)&gt;COUNT(Dong),"",OFFSET(TH!H$1,SMALL(Dong,ROWS($1:24)),))</f>
        <v>1111</v>
      </c>
      <c r="F39" s="41">
        <f ca="1">IF(ROWS($1:24)&gt;COUNT(Dong),"",OFFSET(TH!F$1,SMALL(Dong,ROWS($1:24)),))</f>
        <v>231818</v>
      </c>
      <c r="G39" s="41">
        <f t="shared" ca="1" si="0"/>
        <v>0</v>
      </c>
      <c r="H39" s="41">
        <f t="shared" ca="1" si="0"/>
        <v>231818</v>
      </c>
      <c r="I39" s="41">
        <f t="shared" ca="1" si="1"/>
        <v>0</v>
      </c>
      <c r="J39" s="41">
        <f t="shared" ca="1" si="1"/>
        <v>0</v>
      </c>
    </row>
    <row r="40" spans="1:10">
      <c r="A40" s="43">
        <f ca="1">IF(ROWS($1:25)&gt;COUNT(Dong),"",OFFSET(TH!B$1,SMALL(Dong,ROWS($1:25)),))</f>
        <v>42021</v>
      </c>
      <c r="B40" s="43" t="str">
        <f ca="1">IF(ROWS($1:25)&gt;COUNT(Dong),"",OFFSET(TH!C$1,SMALL(Dong,ROWS($1:25)),))</f>
        <v>C29</v>
      </c>
      <c r="C40" s="43">
        <f ca="1">IF(ROWS($1:25)&gt;COUNT(Dong),"",OFFSET(TH!D$1,SMALL(Dong,ROWS($1:25)),))</f>
        <v>42021</v>
      </c>
      <c r="D40" s="47" t="str">
        <f ca="1">IF(ROWS($1:25)&gt;COUNT(Dong),"",OFFSET(TH!E$1,SMALL(Dong,ROWS($1:25)),))</f>
        <v>Cước vận chuyển</v>
      </c>
      <c r="E40" s="43" t="str">
        <f ca="1">IF(ROWS($1:25)&gt;COUNT(Dong),"",OFFSET(TH!H$1,SMALL(Dong,ROWS($1:25)),))</f>
        <v>1111</v>
      </c>
      <c r="F40" s="41">
        <f ca="1">IF(ROWS($1:25)&gt;COUNT(Dong),"",OFFSET(TH!F$1,SMALL(Dong,ROWS($1:25)),))</f>
        <v>11200000</v>
      </c>
      <c r="G40" s="41">
        <f t="shared" ca="1" si="0"/>
        <v>0</v>
      </c>
      <c r="H40" s="41">
        <f t="shared" ca="1" si="0"/>
        <v>11200000</v>
      </c>
      <c r="I40" s="41">
        <f t="shared" ca="1" si="1"/>
        <v>0</v>
      </c>
      <c r="J40" s="41">
        <f t="shared" ca="1" si="1"/>
        <v>0</v>
      </c>
    </row>
    <row r="41" spans="1:10">
      <c r="A41" s="43">
        <f ca="1">IF(ROWS($1:26)&gt;COUNT(Dong),"",OFFSET(TH!B$1,SMALL(Dong,ROWS($1:26)),))</f>
        <v>42034</v>
      </c>
      <c r="B41" s="43" t="str">
        <f ca="1">IF(ROWS($1:26)&gt;COUNT(Dong),"",OFFSET(TH!C$1,SMALL(Dong,ROWS($1:26)),))</f>
        <v>C44</v>
      </c>
      <c r="C41" s="43">
        <f ca="1">IF(ROWS($1:26)&gt;COUNT(Dong),"",OFFSET(TH!D$1,SMALL(Dong,ROWS($1:26)),))</f>
        <v>42034</v>
      </c>
      <c r="D41" s="47" t="str">
        <f ca="1">IF(ROWS($1:26)&gt;COUNT(Dong),"",OFFSET(TH!E$1,SMALL(Dong,ROWS($1:26)),))</f>
        <v>Phí xét nghiệm nước</v>
      </c>
      <c r="E41" s="43" t="str">
        <f ca="1">IF(ROWS($1:26)&gt;COUNT(Dong),"",OFFSET(TH!H$1,SMALL(Dong,ROWS($1:26)),))</f>
        <v>1111</v>
      </c>
      <c r="F41" s="41">
        <f ca="1">IF(ROWS($1:26)&gt;COUNT(Dong),"",OFFSET(TH!F$1,SMALL(Dong,ROWS($1:26)),))</f>
        <v>672727</v>
      </c>
      <c r="G41" s="41">
        <f t="shared" ca="1" si="0"/>
        <v>0</v>
      </c>
      <c r="H41" s="41">
        <f t="shared" ca="1" si="0"/>
        <v>672727</v>
      </c>
      <c r="I41" s="41">
        <f t="shared" ca="1" si="1"/>
        <v>0</v>
      </c>
      <c r="J41" s="41">
        <f t="shared" ca="1" si="1"/>
        <v>0</v>
      </c>
    </row>
    <row r="42" spans="1:10">
      <c r="A42" s="43">
        <f ca="1">IF(ROWS($1:27)&gt;COUNT(Dong),"",OFFSET(TH!B$1,SMALL(Dong,ROWS($1:27)),))</f>
        <v>42035</v>
      </c>
      <c r="B42" s="43" t="str">
        <f ca="1">IF(ROWS($1:27)&gt;COUNT(Dong),"",OFFSET(TH!C$1,SMALL(Dong,ROWS($1:27)),))</f>
        <v>CTGS</v>
      </c>
      <c r="C42" s="43">
        <f ca="1">IF(ROWS($1:27)&gt;COUNT(Dong),"",OFFSET(TH!D$1,SMALL(Dong,ROWS($1:27)),))</f>
        <v>42035</v>
      </c>
      <c r="D42" s="47" t="str">
        <f ca="1">IF(ROWS($1:27)&gt;COUNT(Dong),"",OFFSET(TH!E$1,SMALL(Dong,ROWS($1:27)),))</f>
        <v>Tiền lương phải trả cho BP quản lý</v>
      </c>
      <c r="E42" s="43" t="str">
        <f ca="1">IF(ROWS($1:27)&gt;COUNT(Dong),"",OFFSET(TH!H$1,SMALL(Dong,ROWS($1:27)),))</f>
        <v>3341</v>
      </c>
      <c r="F42" s="41">
        <f ca="1">IF(ROWS($1:27)&gt;COUNT(Dong),"",OFFSET(TH!F$1,SMALL(Dong,ROWS($1:27)),))</f>
        <v>33325000</v>
      </c>
      <c r="G42" s="41">
        <f t="shared" ca="1" si="0"/>
        <v>0</v>
      </c>
      <c r="H42" s="41">
        <f t="shared" ca="1" si="0"/>
        <v>0</v>
      </c>
      <c r="I42" s="41">
        <f t="shared" ca="1" si="1"/>
        <v>33325000</v>
      </c>
      <c r="J42" s="41">
        <f t="shared" ca="1" si="1"/>
        <v>0</v>
      </c>
    </row>
    <row r="43" spans="1:10">
      <c r="A43" s="43">
        <f ca="1">IF(ROWS($1:28)&gt;COUNT(Dong),"",OFFSET(TH!B$1,SMALL(Dong,ROWS($1:28)),))</f>
        <v>42035</v>
      </c>
      <c r="B43" s="43" t="str">
        <f ca="1">IF(ROWS($1:28)&gt;COUNT(Dong),"",OFFSET(TH!C$1,SMALL(Dong,ROWS($1:28)),))</f>
        <v>CTGS</v>
      </c>
      <c r="C43" s="43">
        <f ca="1">IF(ROWS($1:28)&gt;COUNT(Dong),"",OFFSET(TH!D$1,SMALL(Dong,ROWS($1:28)),))</f>
        <v>42035</v>
      </c>
      <c r="D43" s="47" t="str">
        <f ca="1">IF(ROWS($1:28)&gt;COUNT(Dong),"",OFFSET(TH!E$1,SMALL(Dong,ROWS($1:28)),))</f>
        <v>Tiền cơm BP quản lý</v>
      </c>
      <c r="E43" s="43" t="str">
        <f ca="1">IF(ROWS($1:28)&gt;COUNT(Dong),"",OFFSET(TH!H$1,SMALL(Dong,ROWS($1:28)),))</f>
        <v>3341</v>
      </c>
      <c r="F43" s="41">
        <f ca="1">IF(ROWS($1:28)&gt;COUNT(Dong),"",OFFSET(TH!F$1,SMALL(Dong,ROWS($1:28)),))</f>
        <v>2700000</v>
      </c>
      <c r="G43" s="41">
        <f t="shared" ca="1" si="0"/>
        <v>0</v>
      </c>
      <c r="H43" s="41">
        <f t="shared" ca="1" si="0"/>
        <v>0</v>
      </c>
      <c r="I43" s="41">
        <f t="shared" ca="1" si="1"/>
        <v>2700000</v>
      </c>
      <c r="J43" s="41">
        <f t="shared" ca="1" si="1"/>
        <v>0</v>
      </c>
    </row>
    <row r="44" spans="1:10">
      <c r="A44" s="43">
        <f ca="1">IF(ROWS($1:29)&gt;COUNT(Dong),"",OFFSET(TH!B$1,SMALL(Dong,ROWS($1:29)),))</f>
        <v>42035</v>
      </c>
      <c r="B44" s="43" t="str">
        <f ca="1">IF(ROWS($1:29)&gt;COUNT(Dong),"",OFFSET(TH!C$1,SMALL(Dong,ROWS($1:29)),))</f>
        <v>CTGS</v>
      </c>
      <c r="C44" s="43">
        <f ca="1">IF(ROWS($1:29)&gt;COUNT(Dong),"",OFFSET(TH!D$1,SMALL(Dong,ROWS($1:29)),))</f>
        <v>42035</v>
      </c>
      <c r="D44" s="47" t="str">
        <f ca="1">IF(ROWS($1:29)&gt;COUNT(Dong),"",OFFSET(TH!E$1,SMALL(Dong,ROWS($1:29)),))</f>
        <v>BHXH cho BP quản lý</v>
      </c>
      <c r="E44" s="43" t="str">
        <f ca="1">IF(ROWS($1:29)&gt;COUNT(Dong),"",OFFSET(TH!H$1,SMALL(Dong,ROWS($1:29)),))</f>
        <v>3383</v>
      </c>
      <c r="F44" s="41">
        <f ca="1">IF(ROWS($1:29)&gt;COUNT(Dong),"",OFFSET(TH!F$1,SMALL(Dong,ROWS($1:29)),))</f>
        <v>6424560</v>
      </c>
      <c r="G44" s="41">
        <f t="shared" ca="1" si="0"/>
        <v>0</v>
      </c>
      <c r="H44" s="41">
        <f t="shared" ca="1" si="0"/>
        <v>0</v>
      </c>
      <c r="I44" s="41">
        <f t="shared" ca="1" si="1"/>
        <v>0</v>
      </c>
      <c r="J44" s="41">
        <f t="shared" ca="1" si="1"/>
        <v>6424560</v>
      </c>
    </row>
    <row r="45" spans="1:10">
      <c r="A45" s="43">
        <f ca="1">IF(ROWS($1:30)&gt;COUNT(Dong),"",OFFSET(TH!B$1,SMALL(Dong,ROWS($1:30)),))</f>
        <v>42035</v>
      </c>
      <c r="B45" s="43" t="str">
        <f ca="1">IF(ROWS($1:30)&gt;COUNT(Dong),"",OFFSET(TH!C$1,SMALL(Dong,ROWS($1:30)),))</f>
        <v>CTGS</v>
      </c>
      <c r="C45" s="43">
        <f ca="1">IF(ROWS($1:30)&gt;COUNT(Dong),"",OFFSET(TH!D$1,SMALL(Dong,ROWS($1:30)),))</f>
        <v>42035</v>
      </c>
      <c r="D45" s="47" t="str">
        <f ca="1">IF(ROWS($1:30)&gt;COUNT(Dong),"",OFFSET(TH!E$1,SMALL(Dong,ROWS($1:30)),))</f>
        <v>BHYT cho BP quản lý</v>
      </c>
      <c r="E45" s="43" t="str">
        <f ca="1">IF(ROWS($1:30)&gt;COUNT(Dong),"",OFFSET(TH!H$1,SMALL(Dong,ROWS($1:30)),))</f>
        <v>3384</v>
      </c>
      <c r="F45" s="41">
        <f ca="1">IF(ROWS($1:30)&gt;COUNT(Dong),"",OFFSET(TH!F$1,SMALL(Dong,ROWS($1:30)),))</f>
        <v>1070760</v>
      </c>
      <c r="G45" s="41">
        <f t="shared" ca="1" si="0"/>
        <v>0</v>
      </c>
      <c r="H45" s="41">
        <f t="shared" ca="1" si="0"/>
        <v>0</v>
      </c>
      <c r="I45" s="41">
        <f t="shared" ca="1" si="1"/>
        <v>0</v>
      </c>
      <c r="J45" s="41">
        <f t="shared" ca="1" si="1"/>
        <v>1070760</v>
      </c>
    </row>
    <row r="46" spans="1:10">
      <c r="A46" s="43">
        <f ca="1">IF(ROWS($1:31)&gt;COUNT(Dong),"",OFFSET(TH!B$1,SMALL(Dong,ROWS($1:31)),))</f>
        <v>42035</v>
      </c>
      <c r="B46" s="43" t="str">
        <f ca="1">IF(ROWS($1:31)&gt;COUNT(Dong),"",OFFSET(TH!C$1,SMALL(Dong,ROWS($1:31)),))</f>
        <v>CTGS</v>
      </c>
      <c r="C46" s="43">
        <f ca="1">IF(ROWS($1:31)&gt;COUNT(Dong),"",OFFSET(TH!D$1,SMALL(Dong,ROWS($1:31)),))</f>
        <v>42035</v>
      </c>
      <c r="D46" s="47" t="str">
        <f ca="1">IF(ROWS($1:31)&gt;COUNT(Dong),"",OFFSET(TH!E$1,SMALL(Dong,ROWS($1:31)),))</f>
        <v>BHTN của BP quản lý</v>
      </c>
      <c r="E46" s="43" t="str">
        <f ca="1">IF(ROWS($1:31)&gt;COUNT(Dong),"",OFFSET(TH!H$1,SMALL(Dong,ROWS($1:31)),))</f>
        <v>3386</v>
      </c>
      <c r="F46" s="41">
        <f ca="1">IF(ROWS($1:31)&gt;COUNT(Dong),"",OFFSET(TH!F$1,SMALL(Dong,ROWS($1:31)),))</f>
        <v>356920</v>
      </c>
      <c r="G46" s="41">
        <f t="shared" ca="1" si="0"/>
        <v>0</v>
      </c>
      <c r="H46" s="41">
        <f t="shared" ca="1" si="0"/>
        <v>0</v>
      </c>
      <c r="I46" s="41">
        <f t="shared" ca="1" si="1"/>
        <v>0</v>
      </c>
      <c r="J46" s="41">
        <f t="shared" ca="1" si="1"/>
        <v>356920</v>
      </c>
    </row>
    <row r="47" spans="1:10">
      <c r="A47" s="43" t="str">
        <f ca="1">IF(ROWS($1:32)&gt;COUNT(Dong),"",OFFSET(TH!B$1,SMALL(Dong,ROWS($1:32)),))</f>
        <v/>
      </c>
      <c r="B47" s="43" t="str">
        <f ca="1">IF(ROWS($1:32)&gt;COUNT(Dong),"",OFFSET(TH!C$1,SMALL(Dong,ROWS($1:32)),))</f>
        <v/>
      </c>
      <c r="C47" s="43" t="str">
        <f ca="1">IF(ROWS($1:32)&gt;COUNT(Dong),"",OFFSET(TH!D$1,SMALL(Dong,ROWS($1:32)),))</f>
        <v/>
      </c>
      <c r="D47" s="47" t="str">
        <f ca="1">IF(ROWS($1:32)&gt;COUNT(Dong),"",OFFSET(TH!E$1,SMALL(Dong,ROWS($1:32)),))</f>
        <v/>
      </c>
      <c r="E47" s="43" t="str">
        <f ca="1">IF(ROWS($1:32)&gt;COUNT(Dong),"",OFFSET(TH!H$1,SMALL(Dong,ROWS($1:32)),))</f>
        <v/>
      </c>
      <c r="F47" s="41" t="str">
        <f ca="1">IF(ROWS($1:32)&gt;COUNT(Dong),"",OFFSET(TH!F$1,SMALL(Dong,ROWS($1:32)),))</f>
        <v/>
      </c>
      <c r="G47" s="41">
        <f t="shared" ca="1" si="0"/>
        <v>0</v>
      </c>
      <c r="H47" s="41">
        <f t="shared" ca="1" si="0"/>
        <v>0</v>
      </c>
      <c r="I47" s="41">
        <f t="shared" ca="1" si="1"/>
        <v>0</v>
      </c>
      <c r="J47" s="41">
        <f t="shared" ca="1" si="1"/>
        <v>0</v>
      </c>
    </row>
    <row r="48" spans="1:10">
      <c r="A48" s="43" t="str">
        <f ca="1">IF(ROWS($1:33)&gt;COUNT(Dong),"",OFFSET(TH!B$1,SMALL(Dong,ROWS($1:33)),))</f>
        <v/>
      </c>
      <c r="B48" s="43" t="str">
        <f ca="1">IF(ROWS($1:33)&gt;COUNT(Dong),"",OFFSET(TH!C$1,SMALL(Dong,ROWS($1:33)),))</f>
        <v/>
      </c>
      <c r="C48" s="43" t="str">
        <f ca="1">IF(ROWS($1:33)&gt;COUNT(Dong),"",OFFSET(TH!D$1,SMALL(Dong,ROWS($1:33)),))</f>
        <v/>
      </c>
      <c r="D48" s="47" t="str">
        <f ca="1">IF(ROWS($1:33)&gt;COUNT(Dong),"",OFFSET(TH!E$1,SMALL(Dong,ROWS($1:33)),))</f>
        <v/>
      </c>
      <c r="E48" s="43" t="str">
        <f ca="1">IF(ROWS($1:33)&gt;COUNT(Dong),"",OFFSET(TH!H$1,SMALL(Dong,ROWS($1:33)),))</f>
        <v/>
      </c>
      <c r="F48" s="41" t="str">
        <f ca="1">IF(ROWS($1:33)&gt;COUNT(Dong),"",OFFSET(TH!F$1,SMALL(Dong,ROWS($1:33)),))</f>
        <v/>
      </c>
      <c r="G48" s="41">
        <f t="shared" ca="1" si="0"/>
        <v>0</v>
      </c>
      <c r="H48" s="41">
        <f t="shared" ca="1" si="0"/>
        <v>0</v>
      </c>
      <c r="I48" s="41">
        <f t="shared" ca="1" si="1"/>
        <v>0</v>
      </c>
      <c r="J48" s="41">
        <f t="shared" ca="1" si="1"/>
        <v>0</v>
      </c>
    </row>
    <row r="49" spans="1:10">
      <c r="A49" s="43" t="str">
        <f ca="1">IF(ROWS($1:34)&gt;COUNT(Dong),"",OFFSET(TH!B$1,SMALL(Dong,ROWS($1:34)),))</f>
        <v/>
      </c>
      <c r="B49" s="43" t="str">
        <f ca="1">IF(ROWS($1:34)&gt;COUNT(Dong),"",OFFSET(TH!C$1,SMALL(Dong,ROWS($1:34)),))</f>
        <v/>
      </c>
      <c r="C49" s="43" t="str">
        <f ca="1">IF(ROWS($1:34)&gt;COUNT(Dong),"",OFFSET(TH!D$1,SMALL(Dong,ROWS($1:34)),))</f>
        <v/>
      </c>
      <c r="D49" s="47" t="str">
        <f ca="1">IF(ROWS($1:34)&gt;COUNT(Dong),"",OFFSET(TH!E$1,SMALL(Dong,ROWS($1:34)),))</f>
        <v/>
      </c>
      <c r="E49" s="43" t="str">
        <f ca="1">IF(ROWS($1:34)&gt;COUNT(Dong),"",OFFSET(TH!H$1,SMALL(Dong,ROWS($1:34)),))</f>
        <v/>
      </c>
      <c r="F49" s="41" t="str">
        <f ca="1">IF(ROWS($1:34)&gt;COUNT(Dong),"",OFFSET(TH!F$1,SMALL(Dong,ROWS($1:34)),))</f>
        <v/>
      </c>
      <c r="G49" s="41">
        <f t="shared" ref="G49:H51" ca="1" si="2">IF($E49=G$13,$F49,0)</f>
        <v>0</v>
      </c>
      <c r="H49" s="41">
        <f t="shared" ca="1" si="2"/>
        <v>0</v>
      </c>
      <c r="I49" s="41">
        <f t="shared" ref="I49:J51" ca="1" si="3">IF(LEFT($E49,3)=I$13,$F49,0)</f>
        <v>0</v>
      </c>
      <c r="J49" s="41">
        <f t="shared" ca="1" si="3"/>
        <v>0</v>
      </c>
    </row>
    <row r="50" spans="1:10">
      <c r="A50" s="43" t="str">
        <f ca="1">IF(ROWS($1:35)&gt;COUNT(Dong),"",OFFSET(TH!B$1,SMALL(Dong,ROWS($1:35)),))</f>
        <v/>
      </c>
      <c r="B50" s="43" t="str">
        <f ca="1">IF(ROWS($1:35)&gt;COUNT(Dong),"",OFFSET(TH!C$1,SMALL(Dong,ROWS($1:35)),))</f>
        <v/>
      </c>
      <c r="C50" s="43" t="str">
        <f ca="1">IF(ROWS($1:35)&gt;COUNT(Dong),"",OFFSET(TH!D$1,SMALL(Dong,ROWS($1:35)),))</f>
        <v/>
      </c>
      <c r="D50" s="47" t="str">
        <f ca="1">IF(ROWS($1:35)&gt;COUNT(Dong),"",OFFSET(TH!E$1,SMALL(Dong,ROWS($1:35)),))</f>
        <v/>
      </c>
      <c r="E50" s="43" t="str">
        <f ca="1">IF(ROWS($1:35)&gt;COUNT(Dong),"",OFFSET(TH!H$1,SMALL(Dong,ROWS($1:35)),))</f>
        <v/>
      </c>
      <c r="F50" s="41" t="str">
        <f ca="1">IF(ROWS($1:35)&gt;COUNT(Dong),"",OFFSET(TH!F$1,SMALL(Dong,ROWS($1:35)),))</f>
        <v/>
      </c>
      <c r="G50" s="41">
        <f t="shared" ca="1" si="2"/>
        <v>0</v>
      </c>
      <c r="H50" s="41">
        <f t="shared" ca="1" si="2"/>
        <v>0</v>
      </c>
      <c r="I50" s="41">
        <f t="shared" ca="1" si="3"/>
        <v>0</v>
      </c>
      <c r="J50" s="41">
        <f t="shared" ca="1" si="3"/>
        <v>0</v>
      </c>
    </row>
    <row r="51" spans="1:10">
      <c r="A51" s="43" t="str">
        <f ca="1">IF(ROWS($1:36)&gt;COUNT(Dong),"",OFFSET(TH!B$1,SMALL(Dong,ROWS($1:36)),))</f>
        <v/>
      </c>
      <c r="B51" s="43" t="str">
        <f ca="1">IF(ROWS($1:36)&gt;COUNT(Dong),"",OFFSET(TH!C$1,SMALL(Dong,ROWS($1:36)),))</f>
        <v/>
      </c>
      <c r="C51" s="43" t="str">
        <f ca="1">IF(ROWS($1:36)&gt;COUNT(Dong),"",OFFSET(TH!D$1,SMALL(Dong,ROWS($1:36)),))</f>
        <v/>
      </c>
      <c r="D51" s="47" t="str">
        <f ca="1">IF(ROWS($1:36)&gt;COUNT(Dong),"",OFFSET(TH!E$1,SMALL(Dong,ROWS($1:36)),))</f>
        <v/>
      </c>
      <c r="E51" s="43" t="str">
        <f ca="1">IF(ROWS($1:36)&gt;COUNT(Dong),"",OFFSET(TH!H$1,SMALL(Dong,ROWS($1:36)),))</f>
        <v/>
      </c>
      <c r="F51" s="41" t="str">
        <f ca="1">IF(ROWS($1:36)&gt;COUNT(Dong),"",OFFSET(TH!F$1,SMALL(Dong,ROWS($1:36)),))</f>
        <v/>
      </c>
      <c r="G51" s="41">
        <f t="shared" ca="1" si="2"/>
        <v>0</v>
      </c>
      <c r="H51" s="41">
        <f t="shared" ca="1" si="2"/>
        <v>0</v>
      </c>
      <c r="I51" s="41">
        <f t="shared" ca="1" si="3"/>
        <v>0</v>
      </c>
      <c r="J51" s="41">
        <f t="shared" ca="1" si="3"/>
        <v>0</v>
      </c>
    </row>
    <row r="52" spans="1:10">
      <c r="A52" s="43" t="str">
        <f ca="1">IF(ROWS($1:51)&gt;COUNT(Dong),"",OFFSET(TH!B$1,SMALL(Dong,ROWS($1:51)),))</f>
        <v/>
      </c>
      <c r="B52" s="24"/>
      <c r="C52" s="43"/>
      <c r="D52" s="30"/>
      <c r="E52" s="25"/>
      <c r="F52" s="42"/>
      <c r="G52" s="42"/>
      <c r="H52" s="42"/>
      <c r="I52" s="42"/>
      <c r="J52" s="42"/>
    </row>
    <row r="53" spans="1:10">
      <c r="A53" s="43"/>
      <c r="B53" s="24"/>
      <c r="C53" s="43"/>
      <c r="D53" s="28" t="s">
        <v>62</v>
      </c>
      <c r="E53" s="23" t="s">
        <v>10</v>
      </c>
      <c r="F53" s="39">
        <f ca="1">SUM(F15:F52)</f>
        <v>251971570</v>
      </c>
      <c r="G53" s="39">
        <f ca="1">SUM(G15:G52)</f>
        <v>176485239</v>
      </c>
      <c r="H53" s="39">
        <f ca="1">SUM(H15:H52)</f>
        <v>31609091</v>
      </c>
      <c r="I53" s="39">
        <f ca="1">SUM(I15:I52)</f>
        <v>36025000</v>
      </c>
      <c r="J53" s="39">
        <f ca="1">SUM(J15:J52)</f>
        <v>7852240</v>
      </c>
    </row>
    <row r="54" spans="1:10">
      <c r="A54" s="44"/>
      <c r="B54" s="25"/>
      <c r="C54" s="44"/>
      <c r="D54" s="29" t="s">
        <v>198</v>
      </c>
      <c r="E54" s="24"/>
      <c r="F54" s="40">
        <f ca="1">F53</f>
        <v>251971570</v>
      </c>
      <c r="G54" s="40">
        <f ca="1">G53</f>
        <v>176485239</v>
      </c>
      <c r="H54" s="40">
        <f ca="1">H53</f>
        <v>31609091</v>
      </c>
      <c r="I54" s="40">
        <f ca="1">I53</f>
        <v>36025000</v>
      </c>
      <c r="J54" s="40">
        <f ca="1">J53</f>
        <v>7852240</v>
      </c>
    </row>
    <row r="55" spans="1:10">
      <c r="A55" s="26"/>
      <c r="B55" s="26"/>
      <c r="C55" s="26"/>
      <c r="D55" s="31" t="s">
        <v>63</v>
      </c>
      <c r="E55" s="26" t="s">
        <v>10</v>
      </c>
      <c r="F55" s="38">
        <f ca="1">F15+F53-F54</f>
        <v>0</v>
      </c>
      <c r="G55" s="38">
        <f ca="1">G15+G53-G54</f>
        <v>0</v>
      </c>
      <c r="H55" s="38">
        <f ca="1">H15+H53-H54</f>
        <v>0</v>
      </c>
      <c r="I55" s="38">
        <f ca="1">I15+I53-I54</f>
        <v>0</v>
      </c>
      <c r="J55" s="38">
        <f ca="1">J15+J53-J54</f>
        <v>0</v>
      </c>
    </row>
    <row r="57" spans="1:10">
      <c r="B57" s="45"/>
      <c r="C57" s="37" t="s">
        <v>64</v>
      </c>
    </row>
    <row r="58" spans="1:10">
      <c r="C58" s="37" t="s">
        <v>65</v>
      </c>
    </row>
    <row r="59" spans="1:10">
      <c r="E59" s="27"/>
      <c r="F59" s="27"/>
      <c r="G59" s="27"/>
      <c r="H59" s="27"/>
      <c r="I59" s="55" t="str">
        <f>IF(OR($K$7=1,$K$7=4,$K$7=6,$K$7=9,$K$7=11),"Ngày  30  tháng  "&amp;$K$7&amp;"  năm 2015",IF(OR($K$7=3,$K$7=5,$K$7=7,$K$7=8,$K$7=10,$K$7=12),"Ngày  31  tháng  "&amp;$K$7&amp;"  năm 2015","Ngày  28  tháng  "&amp;$K$7&amp;"  năm 2015"))</f>
        <v>Ngày  30  tháng  1  năm 2015</v>
      </c>
      <c r="J59" s="55"/>
    </row>
    <row r="60" spans="1:10">
      <c r="B60" s="27"/>
      <c r="C60" s="20" t="s">
        <v>11</v>
      </c>
      <c r="D60" s="27"/>
      <c r="E60" s="27"/>
      <c r="F60" s="27"/>
      <c r="G60" s="27"/>
      <c r="H60" s="27"/>
      <c r="I60" s="55" t="s">
        <v>12</v>
      </c>
      <c r="J60" s="55"/>
    </row>
    <row r="61" spans="1:10">
      <c r="B61" s="27"/>
      <c r="C61" s="20" t="s">
        <v>13</v>
      </c>
      <c r="D61" s="27"/>
      <c r="E61" s="27"/>
      <c r="F61" s="27"/>
      <c r="G61" s="27"/>
      <c r="H61" s="27"/>
      <c r="I61" s="27"/>
      <c r="J61" s="27" t="s">
        <v>13</v>
      </c>
    </row>
  </sheetData>
  <mergeCells count="14">
    <mergeCell ref="I60:J60"/>
    <mergeCell ref="G12:J12"/>
    <mergeCell ref="A11:A13"/>
    <mergeCell ref="B11:C11"/>
    <mergeCell ref="D11:D13"/>
    <mergeCell ref="E11:E13"/>
    <mergeCell ref="B12:B13"/>
    <mergeCell ref="C12:C13"/>
    <mergeCell ref="C10:J10"/>
    <mergeCell ref="A5:J5"/>
    <mergeCell ref="F12:F13"/>
    <mergeCell ref="F11:J11"/>
    <mergeCell ref="I59:J59"/>
    <mergeCell ref="A6:J6"/>
  </mergeCells>
  <phoneticPr fontId="30" type="noConversion"/>
  <dataValidations count="1">
    <dataValidation type="list" allowBlank="1" showInputMessage="1" showErrorMessage="1" sqref="K7">
      <formula1>"...,1,2,3,4,5,6,7,8,9,10,11,12"</formula1>
    </dataValidation>
  </dataValidations>
  <pageMargins left="0.43" right="0.23" top="0.18" bottom="0.17" header="0.17" footer="0.19"/>
  <pageSetup scale="90" orientation="landscape" r:id="rId1"/>
  <headerFooter alignWithMargins="0"/>
  <ignoredErrors>
    <ignoredError sqref="K5 G13 H13:J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53"/>
  </sheetPr>
  <dimension ref="A2:M77"/>
  <sheetViews>
    <sheetView topLeftCell="A5" zoomScale="110" zoomScaleNormal="110" workbookViewId="0">
      <pane ySplit="11" topLeftCell="A55" activePane="bottomLeft" state="frozen"/>
      <selection activeCell="A5" sqref="A5"/>
      <selection pane="bottomLeft" activeCell="L69" sqref="L69:L71"/>
    </sheetView>
  </sheetViews>
  <sheetFormatPr defaultRowHeight="15"/>
  <cols>
    <col min="1" max="2" width="8.85546875" style="20" customWidth="1"/>
    <col min="3" max="3" width="8.5703125" style="20" customWidth="1"/>
    <col min="4" max="4" width="51.28515625" style="20" customWidth="1"/>
    <col min="5" max="5" width="8.42578125" style="20" customWidth="1"/>
    <col min="6" max="6" width="11.28515625" style="20" customWidth="1"/>
    <col min="7" max="8" width="8.85546875" style="20" customWidth="1"/>
    <col min="9" max="9" width="10.7109375" style="20" customWidth="1"/>
    <col min="10" max="10" width="11.42578125" style="20" customWidth="1"/>
    <col min="11" max="11" width="14" style="20" customWidth="1"/>
    <col min="12" max="12" width="10.7109375" style="20" customWidth="1"/>
    <col min="13" max="13" width="6.7109375" style="20" customWidth="1"/>
    <col min="14" max="16384" width="9.140625" style="20"/>
  </cols>
  <sheetData>
    <row r="2" spans="1:13">
      <c r="A2" s="19" t="s">
        <v>19</v>
      </c>
      <c r="F2" s="21"/>
      <c r="G2" s="21"/>
      <c r="H2" s="21"/>
      <c r="I2" s="21" t="s">
        <v>55</v>
      </c>
      <c r="J2" s="50"/>
      <c r="K2" s="50"/>
      <c r="L2" s="50"/>
    </row>
    <row r="3" spans="1:13" ht="15" customHeight="1">
      <c r="A3" s="19" t="s">
        <v>43</v>
      </c>
      <c r="I3" s="20" t="s">
        <v>66</v>
      </c>
      <c r="J3" s="51"/>
      <c r="K3" s="51"/>
      <c r="L3" s="27"/>
    </row>
    <row r="4" spans="1:13">
      <c r="I4" s="20" t="s">
        <v>48</v>
      </c>
      <c r="J4" s="27"/>
      <c r="K4" s="27"/>
      <c r="L4" s="27"/>
    </row>
    <row r="5" spans="1:13" ht="19.5" customHeight="1">
      <c r="A5" s="60" t="s">
        <v>56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48" t="s">
        <v>166</v>
      </c>
    </row>
    <row r="6" spans="1:13">
      <c r="A6" s="63" t="s">
        <v>57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21" t="s">
        <v>52</v>
      </c>
    </row>
    <row r="7" spans="1:13" ht="16.5">
      <c r="B7" s="27"/>
      <c r="C7" s="27"/>
      <c r="D7" s="27"/>
      <c r="E7" s="37" t="s">
        <v>199</v>
      </c>
      <c r="G7" s="27"/>
      <c r="H7" s="27"/>
      <c r="I7" s="27"/>
      <c r="J7" s="27"/>
      <c r="K7" s="27"/>
      <c r="L7" s="27"/>
      <c r="M7" s="46">
        <v>1</v>
      </c>
    </row>
    <row r="8" spans="1:13">
      <c r="B8" s="27"/>
      <c r="C8" s="27"/>
      <c r="D8" s="27"/>
      <c r="E8" s="37" t="s">
        <v>67</v>
      </c>
      <c r="G8" s="27"/>
      <c r="H8" s="27"/>
      <c r="I8" s="27"/>
      <c r="J8" s="27"/>
      <c r="K8" s="27"/>
      <c r="L8" s="27"/>
    </row>
    <row r="9" spans="1:13">
      <c r="B9" s="36"/>
      <c r="C9" s="36"/>
      <c r="D9" s="36"/>
      <c r="E9" s="37" t="s">
        <v>136</v>
      </c>
      <c r="G9" s="36"/>
      <c r="H9" s="36"/>
      <c r="I9" s="36"/>
      <c r="J9" s="36"/>
      <c r="K9" s="36"/>
      <c r="L9" s="36"/>
    </row>
    <row r="10" spans="1:13" ht="9" customHeight="1">
      <c r="C10" s="59"/>
      <c r="D10" s="59"/>
      <c r="E10" s="59"/>
      <c r="F10" s="59"/>
      <c r="G10" s="59"/>
      <c r="H10" s="59"/>
      <c r="I10" s="59"/>
      <c r="J10" s="59"/>
      <c r="K10" s="59"/>
      <c r="L10" s="59"/>
    </row>
    <row r="11" spans="1:13" ht="15.75" customHeight="1">
      <c r="A11" s="57" t="s">
        <v>58</v>
      </c>
      <c r="B11" s="58" t="s">
        <v>0</v>
      </c>
      <c r="C11" s="58"/>
      <c r="D11" s="57" t="s">
        <v>1</v>
      </c>
      <c r="E11" s="57" t="s">
        <v>2</v>
      </c>
      <c r="F11" s="58" t="s">
        <v>200</v>
      </c>
      <c r="G11" s="58"/>
      <c r="H11" s="58"/>
      <c r="I11" s="58"/>
      <c r="J11" s="58"/>
      <c r="K11" s="58"/>
      <c r="L11" s="58"/>
    </row>
    <row r="12" spans="1:13" ht="15.75" customHeight="1">
      <c r="A12" s="57"/>
      <c r="B12" s="56" t="s">
        <v>4</v>
      </c>
      <c r="C12" s="56" t="s">
        <v>5</v>
      </c>
      <c r="D12" s="57"/>
      <c r="E12" s="57"/>
      <c r="F12" s="56" t="s">
        <v>59</v>
      </c>
      <c r="G12" s="56" t="s">
        <v>60</v>
      </c>
      <c r="H12" s="56"/>
      <c r="I12" s="56"/>
      <c r="J12" s="56"/>
      <c r="K12" s="56"/>
      <c r="L12" s="56"/>
    </row>
    <row r="13" spans="1:13" ht="15" customHeight="1">
      <c r="A13" s="57"/>
      <c r="B13" s="56"/>
      <c r="C13" s="56"/>
      <c r="D13" s="57"/>
      <c r="E13" s="57"/>
      <c r="F13" s="56"/>
      <c r="G13" s="49" t="s">
        <v>167</v>
      </c>
      <c r="H13" s="49" t="s">
        <v>281</v>
      </c>
      <c r="I13" s="49" t="s">
        <v>180</v>
      </c>
      <c r="J13" s="49" t="s">
        <v>74</v>
      </c>
      <c r="K13" s="49" t="s">
        <v>203</v>
      </c>
      <c r="L13" s="49" t="s">
        <v>204</v>
      </c>
    </row>
    <row r="14" spans="1:13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33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  <c r="L14" s="22">
        <v>7</v>
      </c>
    </row>
    <row r="15" spans="1:13">
      <c r="A15" s="23"/>
      <c r="B15" s="23"/>
      <c r="C15" s="23"/>
      <c r="D15" s="28" t="s">
        <v>61</v>
      </c>
      <c r="E15" s="23"/>
      <c r="F15" s="39"/>
      <c r="G15" s="39"/>
      <c r="H15" s="39"/>
      <c r="I15" s="39"/>
      <c r="J15" s="39"/>
      <c r="K15" s="39"/>
      <c r="L15" s="39"/>
    </row>
    <row r="16" spans="1:13">
      <c r="A16" s="43">
        <f ca="1">IF(ROWS($1:1)&gt;COUNT(Dong),"",OFFSET(TH!B$1,SMALL(Dong,ROWS($1:1)),))</f>
        <v>42010</v>
      </c>
      <c r="B16" s="43" t="str">
        <f ca="1">IF(ROWS($1:1)&gt;COUNT(Dong),"",OFFSET(TH!C$1,SMALL(Dong,ROWS($1:1)),))</f>
        <v>GBN</v>
      </c>
      <c r="C16" s="43">
        <f ca="1">IF(ROWS($1:1)&gt;COUNT(Dong),"",OFFSET(TH!D$1,SMALL(Dong,ROWS($1:1)),))</f>
        <v>42010</v>
      </c>
      <c r="D16" s="47" t="str">
        <f ca="1">IF(ROWS($1:1)&gt;COUNT(Dong),"",OFFSET(TH!E$1,SMALL(Dong,ROWS($1:1)),))</f>
        <v>Q11 - Phí thanh toán phí kiểm nghiệm, dịch vụ</v>
      </c>
      <c r="E16" s="43" t="str">
        <f ca="1">IF(ROWS($1:1)&gt;COUNT(Dong),"",OFFSET(TH!H$1,SMALL(Dong,ROWS($1:1)),))</f>
        <v>1121</v>
      </c>
      <c r="F16" s="41">
        <f ca="1">IF(ROWS($1:1)&gt;COUNT(Dong),"",OFFSET(TH!F$1,SMALL(Dong,ROWS($1:1)),))</f>
        <v>20000</v>
      </c>
      <c r="G16" s="41">
        <f t="shared" ref="G16:H48" ca="1" si="0">IF($E16=G$13,$F16,0)</f>
        <v>20000</v>
      </c>
      <c r="H16" s="41">
        <f t="shared" ca="1" si="0"/>
        <v>0</v>
      </c>
      <c r="I16" s="41">
        <f t="shared" ref="I16:J31" ca="1" si="1">IF($E16=I$13,$F16,0)</f>
        <v>0</v>
      </c>
      <c r="J16" s="41">
        <f t="shared" ca="1" si="1"/>
        <v>0</v>
      </c>
      <c r="K16" s="41">
        <f ca="1">IF(LEFT($E16,3)=K$13,$F16,0)</f>
        <v>0</v>
      </c>
      <c r="L16" s="41">
        <f ca="1">IF(LEFT($E16,3)=L$13,$F16,0)</f>
        <v>0</v>
      </c>
    </row>
    <row r="17" spans="1:12">
      <c r="A17" s="43">
        <f ca="1">IF(ROWS($1:2)&gt;COUNT(Dong),"",OFFSET(TH!B$1,SMALL(Dong,ROWS($1:2)),))</f>
        <v>42010</v>
      </c>
      <c r="B17" s="43" t="str">
        <f ca="1">IF(ROWS($1:2)&gt;COUNT(Dong),"",OFFSET(TH!C$1,SMALL(Dong,ROWS($1:2)),))</f>
        <v>GBN</v>
      </c>
      <c r="C17" s="43">
        <f ca="1">IF(ROWS($1:2)&gt;COUNT(Dong),"",OFFSET(TH!D$1,SMALL(Dong,ROWS($1:2)),))</f>
        <v>42010</v>
      </c>
      <c r="D17" s="47" t="str">
        <f ca="1">IF(ROWS($1:2)&gt;COUNT(Dong),"",OFFSET(TH!E$1,SMALL(Dong,ROWS($1:2)),))</f>
        <v>Q11 - Phí thanh toán bảo hộ lao động</v>
      </c>
      <c r="E17" s="43" t="str">
        <f ca="1">IF(ROWS($1:2)&gt;COUNT(Dong),"",OFFSET(TH!H$1,SMALL(Dong,ROWS($1:2)),))</f>
        <v>1121</v>
      </c>
      <c r="F17" s="41">
        <f ca="1">IF(ROWS($1:2)&gt;COUNT(Dong),"",OFFSET(TH!F$1,SMALL(Dong,ROWS($1:2)),))</f>
        <v>40000</v>
      </c>
      <c r="G17" s="41">
        <f t="shared" ca="1" si="0"/>
        <v>40000</v>
      </c>
      <c r="H17" s="41">
        <f t="shared" ca="1" si="0"/>
        <v>0</v>
      </c>
      <c r="I17" s="41">
        <f t="shared" ca="1" si="1"/>
        <v>0</v>
      </c>
      <c r="J17" s="41">
        <f t="shared" ca="1" si="1"/>
        <v>0</v>
      </c>
      <c r="K17" s="41">
        <f t="shared" ref="K17:L48" ca="1" si="2">IF(LEFT($E17,3)=K$13,$F17,0)</f>
        <v>0</v>
      </c>
      <c r="L17" s="41">
        <f t="shared" ca="1" si="2"/>
        <v>0</v>
      </c>
    </row>
    <row r="18" spans="1:12">
      <c r="A18" s="43">
        <f ca="1">IF(ROWS($1:3)&gt;COUNT(Dong),"",OFFSET(TH!B$1,SMALL(Dong,ROWS($1:3)),))</f>
        <v>42010</v>
      </c>
      <c r="B18" s="43" t="str">
        <f ca="1">IF(ROWS($1:3)&gt;COUNT(Dong),"",OFFSET(TH!C$1,SMALL(Dong,ROWS($1:3)),))</f>
        <v>GBN</v>
      </c>
      <c r="C18" s="43">
        <f ca="1">IF(ROWS($1:3)&gt;COUNT(Dong),"",OFFSET(TH!D$1,SMALL(Dong,ROWS($1:3)),))</f>
        <v>42010</v>
      </c>
      <c r="D18" s="47" t="str">
        <f ca="1">IF(ROWS($1:3)&gt;COUNT(Dong),"",OFFSET(TH!E$1,SMALL(Dong,ROWS($1:3)),))</f>
        <v>Q11 - Phí Thanh toán tiền điện</v>
      </c>
      <c r="E18" s="43" t="str">
        <f ca="1">IF(ROWS($1:3)&gt;COUNT(Dong),"",OFFSET(TH!H$1,SMALL(Dong,ROWS($1:3)),))</f>
        <v>1121</v>
      </c>
      <c r="F18" s="41">
        <f ca="1">IF(ROWS($1:3)&gt;COUNT(Dong),"",OFFSET(TH!F$1,SMALL(Dong,ROWS($1:3)),))</f>
        <v>45000</v>
      </c>
      <c r="G18" s="41">
        <f t="shared" ca="1" si="0"/>
        <v>45000</v>
      </c>
      <c r="H18" s="41">
        <f t="shared" ca="1" si="0"/>
        <v>0</v>
      </c>
      <c r="I18" s="41">
        <f t="shared" ca="1" si="1"/>
        <v>0</v>
      </c>
      <c r="J18" s="41">
        <f t="shared" ca="1" si="1"/>
        <v>0</v>
      </c>
      <c r="K18" s="41">
        <f t="shared" ca="1" si="2"/>
        <v>0</v>
      </c>
      <c r="L18" s="41">
        <f t="shared" ca="1" si="2"/>
        <v>0</v>
      </c>
    </row>
    <row r="19" spans="1:12">
      <c r="A19" s="43">
        <f ca="1">IF(ROWS($1:4)&gt;COUNT(Dong),"",OFFSET(TH!B$1,SMALL(Dong,ROWS($1:4)),))</f>
        <v>42010</v>
      </c>
      <c r="B19" s="43" t="str">
        <f ca="1">IF(ROWS($1:4)&gt;COUNT(Dong),"",OFFSET(TH!C$1,SMALL(Dong,ROWS($1:4)),))</f>
        <v>GBN</v>
      </c>
      <c r="C19" s="43">
        <f ca="1">IF(ROWS($1:4)&gt;COUNT(Dong),"",OFFSET(TH!D$1,SMALL(Dong,ROWS($1:4)),))</f>
        <v>42010</v>
      </c>
      <c r="D19" s="47" t="str">
        <f ca="1">IF(ROWS($1:4)&gt;COUNT(Dong),"",OFFSET(TH!E$1,SMALL(Dong,ROWS($1:4)),))</f>
        <v>Q11 - Phí thanh toán phí kiểm nghiệm, dịch vụ</v>
      </c>
      <c r="E19" s="43" t="str">
        <f ca="1">IF(ROWS($1:4)&gt;COUNT(Dong),"",OFFSET(TH!H$1,SMALL(Dong,ROWS($1:4)),))</f>
        <v>1121</v>
      </c>
      <c r="F19" s="41">
        <f ca="1">IF(ROWS($1:4)&gt;COUNT(Dong),"",OFFSET(TH!F$1,SMALL(Dong,ROWS($1:4)),))</f>
        <v>40000</v>
      </c>
      <c r="G19" s="41">
        <f t="shared" ca="1" si="0"/>
        <v>40000</v>
      </c>
      <c r="H19" s="41">
        <f t="shared" ca="1" si="0"/>
        <v>0</v>
      </c>
      <c r="I19" s="41">
        <f t="shared" ca="1" si="1"/>
        <v>0</v>
      </c>
      <c r="J19" s="41">
        <f t="shared" ca="1" si="1"/>
        <v>0</v>
      </c>
      <c r="K19" s="41">
        <f t="shared" ca="1" si="2"/>
        <v>0</v>
      </c>
      <c r="L19" s="41">
        <f t="shared" ca="1" si="2"/>
        <v>0</v>
      </c>
    </row>
    <row r="20" spans="1:12">
      <c r="A20" s="43">
        <f ca="1">IF(ROWS($1:5)&gt;COUNT(Dong),"",OFFSET(TH!B$1,SMALL(Dong,ROWS($1:5)),))</f>
        <v>42010</v>
      </c>
      <c r="B20" s="43" t="str">
        <f ca="1">IF(ROWS($1:5)&gt;COUNT(Dong),"",OFFSET(TH!C$1,SMALL(Dong,ROWS($1:5)),))</f>
        <v>GBN</v>
      </c>
      <c r="C20" s="43">
        <f ca="1">IF(ROWS($1:5)&gt;COUNT(Dong),"",OFFSET(TH!D$1,SMALL(Dong,ROWS($1:5)),))</f>
        <v>42010</v>
      </c>
      <c r="D20" s="47" t="str">
        <f ca="1">IF(ROWS($1:5)&gt;COUNT(Dong),"",OFFSET(TH!E$1,SMALL(Dong,ROWS($1:5)),))</f>
        <v>Q11 - Phí thanh toán tiền xử lý cá khổ</v>
      </c>
      <c r="E20" s="43" t="str">
        <f ca="1">IF(ROWS($1:5)&gt;COUNT(Dong),"",OFFSET(TH!H$1,SMALL(Dong,ROWS($1:5)),))</f>
        <v>1121</v>
      </c>
      <c r="F20" s="41">
        <f ca="1">IF(ROWS($1:5)&gt;COUNT(Dong),"",OFFSET(TH!F$1,SMALL(Dong,ROWS($1:5)),))</f>
        <v>45000</v>
      </c>
      <c r="G20" s="41">
        <f t="shared" ca="1" si="0"/>
        <v>45000</v>
      </c>
      <c r="H20" s="41">
        <f t="shared" ca="1" si="0"/>
        <v>0</v>
      </c>
      <c r="I20" s="41">
        <f t="shared" ca="1" si="1"/>
        <v>0</v>
      </c>
      <c r="J20" s="41">
        <f t="shared" ca="1" si="1"/>
        <v>0</v>
      </c>
      <c r="K20" s="41">
        <f t="shared" ca="1" si="2"/>
        <v>0</v>
      </c>
      <c r="L20" s="41">
        <f t="shared" ca="1" si="2"/>
        <v>0</v>
      </c>
    </row>
    <row r="21" spans="1:12">
      <c r="A21" s="43">
        <f ca="1">IF(ROWS($1:6)&gt;COUNT(Dong),"",OFFSET(TH!B$1,SMALL(Dong,ROWS($1:6)),))</f>
        <v>42011</v>
      </c>
      <c r="B21" s="43" t="str">
        <f ca="1">IF(ROWS($1:6)&gt;COUNT(Dong),"",OFFSET(TH!C$1,SMALL(Dong,ROWS($1:6)),))</f>
        <v>GBN</v>
      </c>
      <c r="C21" s="43">
        <f ca="1">IF(ROWS($1:6)&gt;COUNT(Dong),"",OFFSET(TH!D$1,SMALL(Dong,ROWS($1:6)),))</f>
        <v>42011</v>
      </c>
      <c r="D21" s="47" t="str">
        <f ca="1">IF(ROWS($1:6)&gt;COUNT(Dong),"",OFFSET(TH!E$1,SMALL(Dong,ROWS($1:6)),))</f>
        <v>Q11 - Phí Thanh toán cước vận chuyển</v>
      </c>
      <c r="E21" s="43" t="str">
        <f ca="1">IF(ROWS($1:6)&gt;COUNT(Dong),"",OFFSET(TH!H$1,SMALL(Dong,ROWS($1:6)),))</f>
        <v>1121</v>
      </c>
      <c r="F21" s="41">
        <f ca="1">IF(ROWS($1:6)&gt;COUNT(Dong),"",OFFSET(TH!F$1,SMALL(Dong,ROWS($1:6)),))</f>
        <v>30000</v>
      </c>
      <c r="G21" s="41">
        <f t="shared" ca="1" si="0"/>
        <v>30000</v>
      </c>
      <c r="H21" s="41">
        <f t="shared" ca="1" si="0"/>
        <v>0</v>
      </c>
      <c r="I21" s="41">
        <f t="shared" ca="1" si="1"/>
        <v>0</v>
      </c>
      <c r="J21" s="41">
        <f t="shared" ca="1" si="1"/>
        <v>0</v>
      </c>
      <c r="K21" s="41">
        <f t="shared" ca="1" si="2"/>
        <v>0</v>
      </c>
      <c r="L21" s="41">
        <f t="shared" ca="1" si="2"/>
        <v>0</v>
      </c>
    </row>
    <row r="22" spans="1:12">
      <c r="A22" s="43">
        <f ca="1">IF(ROWS($1:7)&gt;COUNT(Dong),"",OFFSET(TH!B$1,SMALL(Dong,ROWS($1:7)),))</f>
        <v>42012</v>
      </c>
      <c r="B22" s="43" t="str">
        <f ca="1">IF(ROWS($1:7)&gt;COUNT(Dong),"",OFFSET(TH!C$1,SMALL(Dong,ROWS($1:7)),))</f>
        <v>GBN</v>
      </c>
      <c r="C22" s="43">
        <f ca="1">IF(ROWS($1:7)&gt;COUNT(Dong),"",OFFSET(TH!D$1,SMALL(Dong,ROWS($1:7)),))</f>
        <v>42012</v>
      </c>
      <c r="D22" s="47" t="str">
        <f ca="1">IF(ROWS($1:7)&gt;COUNT(Dong),"",OFFSET(TH!E$1,SMALL(Dong,ROWS($1:7)),))</f>
        <v>Q11 - Phí Thanh toán cước vận chuyển và phí liên quan</v>
      </c>
      <c r="E22" s="43" t="str">
        <f ca="1">IF(ROWS($1:7)&gt;COUNT(Dong),"",OFFSET(TH!H$1,SMALL(Dong,ROWS($1:7)),))</f>
        <v>1121</v>
      </c>
      <c r="F22" s="41">
        <f ca="1">IF(ROWS($1:7)&gt;COUNT(Dong),"",OFFSET(TH!F$1,SMALL(Dong,ROWS($1:7)),))</f>
        <v>45681</v>
      </c>
      <c r="G22" s="41">
        <f t="shared" ca="1" si="0"/>
        <v>45681</v>
      </c>
      <c r="H22" s="41">
        <f t="shared" ca="1" si="0"/>
        <v>0</v>
      </c>
      <c r="I22" s="41">
        <f t="shared" ca="1" si="1"/>
        <v>0</v>
      </c>
      <c r="J22" s="41">
        <f t="shared" ca="1" si="1"/>
        <v>0</v>
      </c>
      <c r="K22" s="41">
        <f t="shared" ca="1" si="2"/>
        <v>0</v>
      </c>
      <c r="L22" s="41">
        <f t="shared" ca="1" si="2"/>
        <v>0</v>
      </c>
    </row>
    <row r="23" spans="1:12">
      <c r="A23" s="43">
        <f ca="1">IF(ROWS($1:8)&gt;COUNT(Dong),"",OFFSET(TH!B$1,SMALL(Dong,ROWS($1:8)),))</f>
        <v>42017</v>
      </c>
      <c r="B23" s="43" t="str">
        <f ca="1">IF(ROWS($1:8)&gt;COUNT(Dong),"",OFFSET(TH!C$1,SMALL(Dong,ROWS($1:8)),))</f>
        <v>GBN</v>
      </c>
      <c r="C23" s="43">
        <f ca="1">IF(ROWS($1:8)&gt;COUNT(Dong),"",OFFSET(TH!D$1,SMALL(Dong,ROWS($1:8)),))</f>
        <v>42017</v>
      </c>
      <c r="D23" s="47" t="str">
        <f ca="1">IF(ROWS($1:8)&gt;COUNT(Dong),"",OFFSET(TH!E$1,SMALL(Dong,ROWS($1:8)),))</f>
        <v>Q11 - Phí dịch vụ</v>
      </c>
      <c r="E23" s="43" t="str">
        <f ca="1">IF(ROWS($1:8)&gt;COUNT(Dong),"",OFFSET(TH!H$1,SMALL(Dong,ROWS($1:8)),))</f>
        <v>1121</v>
      </c>
      <c r="F23" s="41">
        <f ca="1">IF(ROWS($1:8)&gt;COUNT(Dong),"",OFFSET(TH!F$1,SMALL(Dong,ROWS($1:8)),))</f>
        <v>25000</v>
      </c>
      <c r="G23" s="41">
        <f t="shared" ca="1" si="0"/>
        <v>25000</v>
      </c>
      <c r="H23" s="41">
        <f t="shared" ca="1" si="0"/>
        <v>0</v>
      </c>
      <c r="I23" s="41">
        <f t="shared" ca="1" si="1"/>
        <v>0</v>
      </c>
      <c r="J23" s="41">
        <f t="shared" ca="1" si="1"/>
        <v>0</v>
      </c>
      <c r="K23" s="41">
        <f t="shared" ca="1" si="2"/>
        <v>0</v>
      </c>
      <c r="L23" s="41">
        <f t="shared" ca="1" si="2"/>
        <v>0</v>
      </c>
    </row>
    <row r="24" spans="1:12">
      <c r="A24" s="43">
        <f ca="1">IF(ROWS($1:9)&gt;COUNT(Dong),"",OFFSET(TH!B$1,SMALL(Dong,ROWS($1:9)),))</f>
        <v>42023</v>
      </c>
      <c r="B24" s="43" t="str">
        <f ca="1">IF(ROWS($1:9)&gt;COUNT(Dong),"",OFFSET(TH!C$1,SMALL(Dong,ROWS($1:9)),))</f>
        <v>GBN</v>
      </c>
      <c r="C24" s="43">
        <f ca="1">IF(ROWS($1:9)&gt;COUNT(Dong),"",OFFSET(TH!D$1,SMALL(Dong,ROWS($1:9)),))</f>
        <v>42023</v>
      </c>
      <c r="D24" s="47" t="str">
        <f ca="1">IF(ROWS($1:9)&gt;COUNT(Dong),"",OFFSET(TH!E$1,SMALL(Dong,ROWS($1:9)),))</f>
        <v>Q11 - Phí Thanh toán tiền điện</v>
      </c>
      <c r="E24" s="43" t="str">
        <f ca="1">IF(ROWS($1:9)&gt;COUNT(Dong),"",OFFSET(TH!H$1,SMALL(Dong,ROWS($1:9)),))</f>
        <v>1121</v>
      </c>
      <c r="F24" s="41">
        <f ca="1">IF(ROWS($1:9)&gt;COUNT(Dong),"",OFFSET(TH!F$1,SMALL(Dong,ROWS($1:9)),))</f>
        <v>25000</v>
      </c>
      <c r="G24" s="41">
        <f t="shared" ca="1" si="0"/>
        <v>25000</v>
      </c>
      <c r="H24" s="41">
        <f t="shared" ca="1" si="0"/>
        <v>0</v>
      </c>
      <c r="I24" s="41">
        <f t="shared" ca="1" si="1"/>
        <v>0</v>
      </c>
      <c r="J24" s="41">
        <f t="shared" ca="1" si="1"/>
        <v>0</v>
      </c>
      <c r="K24" s="41">
        <f t="shared" ca="1" si="2"/>
        <v>0</v>
      </c>
      <c r="L24" s="41">
        <f t="shared" ca="1" si="2"/>
        <v>0</v>
      </c>
    </row>
    <row r="25" spans="1:12">
      <c r="A25" s="43">
        <f ca="1">IF(ROWS($1:10)&gt;COUNT(Dong),"",OFFSET(TH!B$1,SMALL(Dong,ROWS($1:10)),))</f>
        <v>42024</v>
      </c>
      <c r="B25" s="43" t="str">
        <f ca="1">IF(ROWS($1:10)&gt;COUNT(Dong),"",OFFSET(TH!C$1,SMALL(Dong,ROWS($1:10)),))</f>
        <v>GBN</v>
      </c>
      <c r="C25" s="43">
        <f ca="1">IF(ROWS($1:10)&gt;COUNT(Dong),"",OFFSET(TH!D$1,SMALL(Dong,ROWS($1:10)),))</f>
        <v>42024</v>
      </c>
      <c r="D25" s="47" t="str">
        <f ca="1">IF(ROWS($1:10)&gt;COUNT(Dong),"",OFFSET(TH!E$1,SMALL(Dong,ROWS($1:10)),))</f>
        <v>Q11 - Phí Thanh toán bảo hiểm</v>
      </c>
      <c r="E25" s="43" t="str">
        <f ca="1">IF(ROWS($1:10)&gt;COUNT(Dong),"",OFFSET(TH!H$1,SMALL(Dong,ROWS($1:10)),))</f>
        <v>1121</v>
      </c>
      <c r="F25" s="41">
        <f ca="1">IF(ROWS($1:10)&gt;COUNT(Dong),"",OFFSET(TH!F$1,SMALL(Dong,ROWS($1:10)),))</f>
        <v>25000</v>
      </c>
      <c r="G25" s="41">
        <f t="shared" ca="1" si="0"/>
        <v>25000</v>
      </c>
      <c r="H25" s="41">
        <f t="shared" ca="1" si="0"/>
        <v>0</v>
      </c>
      <c r="I25" s="41">
        <f t="shared" ca="1" si="1"/>
        <v>0</v>
      </c>
      <c r="J25" s="41">
        <f t="shared" ca="1" si="1"/>
        <v>0</v>
      </c>
      <c r="K25" s="41">
        <f t="shared" ca="1" si="2"/>
        <v>0</v>
      </c>
      <c r="L25" s="41">
        <f t="shared" ca="1" si="2"/>
        <v>0</v>
      </c>
    </row>
    <row r="26" spans="1:12">
      <c r="A26" s="43">
        <f ca="1">IF(ROWS($1:11)&gt;COUNT(Dong),"",OFFSET(TH!B$1,SMALL(Dong,ROWS($1:11)),))</f>
        <v>42024</v>
      </c>
      <c r="B26" s="43" t="str">
        <f ca="1">IF(ROWS($1:11)&gt;COUNT(Dong),"",OFFSET(TH!C$1,SMALL(Dong,ROWS($1:11)),))</f>
        <v>GBN</v>
      </c>
      <c r="C26" s="43">
        <f ca="1">IF(ROWS($1:11)&gt;COUNT(Dong),"",OFFSET(TH!D$1,SMALL(Dong,ROWS($1:11)),))</f>
        <v>42024</v>
      </c>
      <c r="D26" s="47" t="str">
        <f ca="1">IF(ROWS($1:11)&gt;COUNT(Dong),"",OFFSET(TH!E$1,SMALL(Dong,ROWS($1:11)),))</f>
        <v>Q11 - Phí thanh toán phí kiểm nghiệm</v>
      </c>
      <c r="E26" s="43" t="str">
        <f ca="1">IF(ROWS($1:11)&gt;COUNT(Dong),"",OFFSET(TH!H$1,SMALL(Dong,ROWS($1:11)),))</f>
        <v>1121</v>
      </c>
      <c r="F26" s="41">
        <f ca="1">IF(ROWS($1:11)&gt;COUNT(Dong),"",OFFSET(TH!F$1,SMALL(Dong,ROWS($1:11)),))</f>
        <v>20000</v>
      </c>
      <c r="G26" s="41">
        <f t="shared" ca="1" si="0"/>
        <v>20000</v>
      </c>
      <c r="H26" s="41">
        <f t="shared" ca="1" si="0"/>
        <v>0</v>
      </c>
      <c r="I26" s="41">
        <f t="shared" ca="1" si="1"/>
        <v>0</v>
      </c>
      <c r="J26" s="41">
        <f t="shared" ca="1" si="1"/>
        <v>0</v>
      </c>
      <c r="K26" s="41">
        <f t="shared" ca="1" si="2"/>
        <v>0</v>
      </c>
      <c r="L26" s="41">
        <f t="shared" ca="1" si="2"/>
        <v>0</v>
      </c>
    </row>
    <row r="27" spans="1:12">
      <c r="A27" s="43">
        <f ca="1">IF(ROWS($1:12)&gt;COUNT(Dong),"",OFFSET(TH!B$1,SMALL(Dong,ROWS($1:12)),))</f>
        <v>42024</v>
      </c>
      <c r="B27" s="43" t="str">
        <f ca="1">IF(ROWS($1:12)&gt;COUNT(Dong),"",OFFSET(TH!C$1,SMALL(Dong,ROWS($1:12)),))</f>
        <v>GBN</v>
      </c>
      <c r="C27" s="43">
        <f ca="1">IF(ROWS($1:12)&gt;COUNT(Dong),"",OFFSET(TH!D$1,SMALL(Dong,ROWS($1:12)),))</f>
        <v>42024</v>
      </c>
      <c r="D27" s="47" t="str">
        <f ca="1">IF(ROWS($1:12)&gt;COUNT(Dong),"",OFFSET(TH!E$1,SMALL(Dong,ROWS($1:12)),))</f>
        <v>Q11 - Phí thanh toán phí kiểm nghiệm</v>
      </c>
      <c r="E27" s="43" t="str">
        <f ca="1">IF(ROWS($1:12)&gt;COUNT(Dong),"",OFFSET(TH!H$1,SMALL(Dong,ROWS($1:12)),))</f>
        <v>1121</v>
      </c>
      <c r="F27" s="41">
        <f ca="1">IF(ROWS($1:12)&gt;COUNT(Dong),"",OFFSET(TH!F$1,SMALL(Dong,ROWS($1:12)),))</f>
        <v>20000</v>
      </c>
      <c r="G27" s="41">
        <f t="shared" ca="1" si="0"/>
        <v>20000</v>
      </c>
      <c r="H27" s="41">
        <f t="shared" ca="1" si="0"/>
        <v>0</v>
      </c>
      <c r="I27" s="41">
        <f t="shared" ca="1" si="1"/>
        <v>0</v>
      </c>
      <c r="J27" s="41">
        <f t="shared" ca="1" si="1"/>
        <v>0</v>
      </c>
      <c r="K27" s="41">
        <f t="shared" ca="1" si="2"/>
        <v>0</v>
      </c>
      <c r="L27" s="41">
        <f t="shared" ca="1" si="2"/>
        <v>0</v>
      </c>
    </row>
    <row r="28" spans="1:12">
      <c r="A28" s="43">
        <f ca="1">IF(ROWS($1:13)&gt;COUNT(Dong),"",OFFSET(TH!B$1,SMALL(Dong,ROWS($1:13)),))</f>
        <v>42024</v>
      </c>
      <c r="B28" s="43" t="str">
        <f ca="1">IF(ROWS($1:13)&gt;COUNT(Dong),"",OFFSET(TH!C$1,SMALL(Dong,ROWS($1:13)),))</f>
        <v>GBN</v>
      </c>
      <c r="C28" s="43">
        <f ca="1">IF(ROWS($1:13)&gt;COUNT(Dong),"",OFFSET(TH!D$1,SMALL(Dong,ROWS($1:13)),))</f>
        <v>42024</v>
      </c>
      <c r="D28" s="47" t="str">
        <f ca="1">IF(ROWS($1:13)&gt;COUNT(Dong),"",OFFSET(TH!E$1,SMALL(Dong,ROWS($1:13)),))</f>
        <v>Q11 - Phí thanh toán tiền muối</v>
      </c>
      <c r="E28" s="43" t="str">
        <f ca="1">IF(ROWS($1:13)&gt;COUNT(Dong),"",OFFSET(TH!H$1,SMALL(Dong,ROWS($1:13)),))</f>
        <v>1121</v>
      </c>
      <c r="F28" s="41">
        <f ca="1">IF(ROWS($1:13)&gt;COUNT(Dong),"",OFFSET(TH!F$1,SMALL(Dong,ROWS($1:13)),))</f>
        <v>20000</v>
      </c>
      <c r="G28" s="41">
        <f t="shared" ca="1" si="0"/>
        <v>20000</v>
      </c>
      <c r="H28" s="41">
        <f t="shared" ca="1" si="0"/>
        <v>0</v>
      </c>
      <c r="I28" s="41">
        <f t="shared" ca="1" si="1"/>
        <v>0</v>
      </c>
      <c r="J28" s="41">
        <f t="shared" ca="1" si="1"/>
        <v>0</v>
      </c>
      <c r="K28" s="41">
        <f t="shared" ca="1" si="2"/>
        <v>0</v>
      </c>
      <c r="L28" s="41">
        <f t="shared" ca="1" si="2"/>
        <v>0</v>
      </c>
    </row>
    <row r="29" spans="1:12">
      <c r="A29" s="43">
        <f ca="1">IF(ROWS($1:14)&gt;COUNT(Dong),"",OFFSET(TH!B$1,SMALL(Dong,ROWS($1:14)),))</f>
        <v>42024</v>
      </c>
      <c r="B29" s="43" t="str">
        <f ca="1">IF(ROWS($1:14)&gt;COUNT(Dong),"",OFFSET(TH!C$1,SMALL(Dong,ROWS($1:14)),))</f>
        <v>GBN</v>
      </c>
      <c r="C29" s="43">
        <f ca="1">IF(ROWS($1:14)&gt;COUNT(Dong),"",OFFSET(TH!D$1,SMALL(Dong,ROWS($1:14)),))</f>
        <v>42024</v>
      </c>
      <c r="D29" s="47" t="str">
        <f ca="1">IF(ROWS($1:14)&gt;COUNT(Dong),"",OFFSET(TH!E$1,SMALL(Dong,ROWS($1:14)),))</f>
        <v>Q11 - Phí nôp tiền BHXH</v>
      </c>
      <c r="E29" s="43" t="str">
        <f ca="1">IF(ROWS($1:14)&gt;COUNT(Dong),"",OFFSET(TH!H$1,SMALL(Dong,ROWS($1:14)),))</f>
        <v>1121</v>
      </c>
      <c r="F29" s="41">
        <f ca="1">IF(ROWS($1:14)&gt;COUNT(Dong),"",OFFSET(TH!F$1,SMALL(Dong,ROWS($1:14)),))</f>
        <v>50000</v>
      </c>
      <c r="G29" s="41">
        <f t="shared" ca="1" si="0"/>
        <v>50000</v>
      </c>
      <c r="H29" s="41">
        <f t="shared" ca="1" si="0"/>
        <v>0</v>
      </c>
      <c r="I29" s="41">
        <f t="shared" ca="1" si="1"/>
        <v>0</v>
      </c>
      <c r="J29" s="41">
        <f t="shared" ca="1" si="1"/>
        <v>0</v>
      </c>
      <c r="K29" s="41">
        <f t="shared" ca="1" si="2"/>
        <v>0</v>
      </c>
      <c r="L29" s="41">
        <f t="shared" ca="1" si="2"/>
        <v>0</v>
      </c>
    </row>
    <row r="30" spans="1:12">
      <c r="A30" s="43">
        <f ca="1">IF(ROWS($1:15)&gt;COUNT(Dong),"",OFFSET(TH!B$1,SMALL(Dong,ROWS($1:15)),))</f>
        <v>42033</v>
      </c>
      <c r="B30" s="43" t="str">
        <f ca="1">IF(ROWS($1:15)&gt;COUNT(Dong),"",OFFSET(TH!C$1,SMALL(Dong,ROWS($1:15)),))</f>
        <v>GBN</v>
      </c>
      <c r="C30" s="43">
        <f ca="1">IF(ROWS($1:15)&gt;COUNT(Dong),"",OFFSET(TH!D$1,SMALL(Dong,ROWS($1:15)),))</f>
        <v>42033</v>
      </c>
      <c r="D30" s="47" t="str">
        <f ca="1">IF(ROWS($1:15)&gt;COUNT(Dong),"",OFFSET(TH!E$1,SMALL(Dong,ROWS($1:15)),))</f>
        <v>Q11 - Phí dịch vụ thanh toán</v>
      </c>
      <c r="E30" s="43" t="str">
        <f ca="1">IF(ROWS($1:15)&gt;COUNT(Dong),"",OFFSET(TH!H$1,SMALL(Dong,ROWS($1:15)),))</f>
        <v>1121</v>
      </c>
      <c r="F30" s="41">
        <f ca="1">IF(ROWS($1:15)&gt;COUNT(Dong),"",OFFSET(TH!F$1,SMALL(Dong,ROWS($1:15)),))</f>
        <v>27000</v>
      </c>
      <c r="G30" s="41">
        <f t="shared" ca="1" si="0"/>
        <v>27000</v>
      </c>
      <c r="H30" s="41">
        <f t="shared" ca="1" si="0"/>
        <v>0</v>
      </c>
      <c r="I30" s="41">
        <f t="shared" ca="1" si="1"/>
        <v>0</v>
      </c>
      <c r="J30" s="41">
        <f t="shared" ca="1" si="1"/>
        <v>0</v>
      </c>
      <c r="K30" s="41">
        <f t="shared" ca="1" si="2"/>
        <v>0</v>
      </c>
      <c r="L30" s="41">
        <f t="shared" ca="1" si="2"/>
        <v>0</v>
      </c>
    </row>
    <row r="31" spans="1:12">
      <c r="A31" s="43">
        <f ca="1">IF(ROWS($1:16)&gt;COUNT(Dong),"",OFFSET(TH!B$1,SMALL(Dong,ROWS($1:16)),))</f>
        <v>42033</v>
      </c>
      <c r="B31" s="43" t="str">
        <f ca="1">IF(ROWS($1:16)&gt;COUNT(Dong),"",OFFSET(TH!C$1,SMALL(Dong,ROWS($1:16)),))</f>
        <v>GBN</v>
      </c>
      <c r="C31" s="43">
        <f ca="1">IF(ROWS($1:16)&gt;COUNT(Dong),"",OFFSET(TH!D$1,SMALL(Dong,ROWS($1:16)),))</f>
        <v>42033</v>
      </c>
      <c r="D31" s="47" t="str">
        <f ca="1">IF(ROWS($1:16)&gt;COUNT(Dong),"",OFFSET(TH!E$1,SMALL(Dong,ROWS($1:16)),))</f>
        <v>Q11 - Phí Thanh toán tiền điện</v>
      </c>
      <c r="E31" s="43" t="str">
        <f ca="1">IF(ROWS($1:16)&gt;COUNT(Dong),"",OFFSET(TH!H$1,SMALL(Dong,ROWS($1:16)),))</f>
        <v>1121</v>
      </c>
      <c r="F31" s="41">
        <f ca="1">IF(ROWS($1:16)&gt;COUNT(Dong),"",OFFSET(TH!F$1,SMALL(Dong,ROWS($1:16)),))</f>
        <v>25000</v>
      </c>
      <c r="G31" s="41">
        <f t="shared" ca="1" si="0"/>
        <v>25000</v>
      </c>
      <c r="H31" s="41">
        <f t="shared" ca="1" si="0"/>
        <v>0</v>
      </c>
      <c r="I31" s="41">
        <f t="shared" ca="1" si="1"/>
        <v>0</v>
      </c>
      <c r="J31" s="41">
        <f t="shared" ca="1" si="1"/>
        <v>0</v>
      </c>
      <c r="K31" s="41">
        <f t="shared" ca="1" si="2"/>
        <v>0</v>
      </c>
      <c r="L31" s="41">
        <f t="shared" ca="1" si="2"/>
        <v>0</v>
      </c>
    </row>
    <row r="32" spans="1:12">
      <c r="A32" s="43">
        <f ca="1">IF(ROWS($1:17)&gt;COUNT(Dong),"",OFFSET(TH!B$1,SMALL(Dong,ROWS($1:17)),))</f>
        <v>42020</v>
      </c>
      <c r="B32" s="43" t="str">
        <f ca="1">IF(ROWS($1:17)&gt;COUNT(Dong),"",OFFSET(TH!C$1,SMALL(Dong,ROWS($1:17)),))</f>
        <v>CTGS</v>
      </c>
      <c r="C32" s="43">
        <f ca="1">IF(ROWS($1:17)&gt;COUNT(Dong),"",OFFSET(TH!D$1,SMALL(Dong,ROWS($1:17)),))</f>
        <v>42020</v>
      </c>
      <c r="D32" s="47" t="str">
        <f ca="1">IF(ROWS($1:17)&gt;COUNT(Dong),"",OFFSET(TH!E$1,SMALL(Dong,ROWS($1:17)),))</f>
        <v>Limited - Phí thanh toán</v>
      </c>
      <c r="E32" s="43" t="str">
        <f ca="1">IF(ROWS($1:17)&gt;COUNT(Dong),"",OFFSET(TH!H$1,SMALL(Dong,ROWS($1:17)),))</f>
        <v>131</v>
      </c>
      <c r="F32" s="41">
        <f ca="1">IF(ROWS($1:17)&gt;COUNT(Dong),"",OFFSET(TH!F$1,SMALL(Dong,ROWS($1:17)),))</f>
        <v>1158044</v>
      </c>
      <c r="G32" s="41">
        <f t="shared" ca="1" si="0"/>
        <v>0</v>
      </c>
      <c r="H32" s="41">
        <f t="shared" ca="1" si="0"/>
        <v>0</v>
      </c>
      <c r="I32" s="41">
        <f t="shared" ref="I32:J48" ca="1" si="3">IF($E32=I$13,$F32,0)</f>
        <v>1158044</v>
      </c>
      <c r="J32" s="41">
        <f t="shared" ca="1" si="3"/>
        <v>0</v>
      </c>
      <c r="K32" s="41">
        <f t="shared" ca="1" si="2"/>
        <v>0</v>
      </c>
      <c r="L32" s="41">
        <f t="shared" ca="1" si="2"/>
        <v>0</v>
      </c>
    </row>
    <row r="33" spans="1:12">
      <c r="A33" s="43">
        <f ca="1">IF(ROWS($1:18)&gt;COUNT(Dong),"",OFFSET(TH!B$1,SMALL(Dong,ROWS($1:18)),))</f>
        <v>42021</v>
      </c>
      <c r="B33" s="43" t="str">
        <f ca="1">IF(ROWS($1:18)&gt;COUNT(Dong),"",OFFSET(TH!C$1,SMALL(Dong,ROWS($1:18)),))</f>
        <v>CTGS</v>
      </c>
      <c r="C33" s="43">
        <f ca="1">IF(ROWS($1:18)&gt;COUNT(Dong),"",OFFSET(TH!D$1,SMALL(Dong,ROWS($1:18)),))</f>
        <v>42021</v>
      </c>
      <c r="D33" s="47" t="str">
        <f ca="1">IF(ROWS($1:18)&gt;COUNT(Dong),"",OFFSET(TH!E$1,SMALL(Dong,ROWS($1:18)),))</f>
        <v>Jintatsu - Phí thông báo L/C</v>
      </c>
      <c r="E33" s="43" t="str">
        <f ca="1">IF(ROWS($1:18)&gt;COUNT(Dong),"",OFFSET(TH!H$1,SMALL(Dong,ROWS($1:18)),))</f>
        <v>131</v>
      </c>
      <c r="F33" s="41">
        <f ca="1">IF(ROWS($1:18)&gt;COUNT(Dong),"",OFFSET(TH!F$1,SMALL(Dong,ROWS($1:18)),))</f>
        <v>2059995</v>
      </c>
      <c r="G33" s="41">
        <f t="shared" ca="1" si="0"/>
        <v>0</v>
      </c>
      <c r="H33" s="41">
        <f t="shared" ca="1" si="0"/>
        <v>0</v>
      </c>
      <c r="I33" s="41">
        <f t="shared" ca="1" si="3"/>
        <v>2059995</v>
      </c>
      <c r="J33" s="41">
        <f t="shared" ca="1" si="3"/>
        <v>0</v>
      </c>
      <c r="K33" s="41">
        <f t="shared" ca="1" si="2"/>
        <v>0</v>
      </c>
      <c r="L33" s="41">
        <f t="shared" ca="1" si="2"/>
        <v>0</v>
      </c>
    </row>
    <row r="34" spans="1:12">
      <c r="A34" s="43">
        <f ca="1">IF(ROWS($1:19)&gt;COUNT(Dong),"",OFFSET(TH!B$1,SMALL(Dong,ROWS($1:19)),))</f>
        <v>42021</v>
      </c>
      <c r="B34" s="43" t="str">
        <f ca="1">IF(ROWS($1:19)&gt;COUNT(Dong),"",OFFSET(TH!C$1,SMALL(Dong,ROWS($1:19)),))</f>
        <v>CTGS</v>
      </c>
      <c r="C34" s="43">
        <f ca="1">IF(ROWS($1:19)&gt;COUNT(Dong),"",OFFSET(TH!D$1,SMALL(Dong,ROWS($1:19)),))</f>
        <v>42021</v>
      </c>
      <c r="D34" s="47" t="str">
        <f ca="1">IF(ROWS($1:19)&gt;COUNT(Dong),"",OFFSET(TH!E$1,SMALL(Dong,ROWS($1:19)),))</f>
        <v>Jintatsu - Phí NHNG giảm trừ</v>
      </c>
      <c r="E34" s="43" t="str">
        <f ca="1">IF(ROWS($1:19)&gt;COUNT(Dong),"",OFFSET(TH!H$1,SMALL(Dong,ROWS($1:19)),))</f>
        <v>131</v>
      </c>
      <c r="F34" s="41">
        <f ca="1">IF(ROWS($1:19)&gt;COUNT(Dong),"",OFFSET(TH!F$1,SMALL(Dong,ROWS($1:19)),))</f>
        <v>1876600</v>
      </c>
      <c r="G34" s="41">
        <f t="shared" ca="1" si="0"/>
        <v>0</v>
      </c>
      <c r="H34" s="41">
        <f t="shared" ca="1" si="0"/>
        <v>0</v>
      </c>
      <c r="I34" s="41">
        <f t="shared" ca="1" si="3"/>
        <v>1876600</v>
      </c>
      <c r="J34" s="41">
        <f t="shared" ca="1" si="3"/>
        <v>0</v>
      </c>
      <c r="K34" s="41">
        <f t="shared" ca="1" si="2"/>
        <v>0</v>
      </c>
      <c r="L34" s="41">
        <f t="shared" ca="1" si="2"/>
        <v>0</v>
      </c>
    </row>
    <row r="35" spans="1:12">
      <c r="A35" s="43">
        <f ca="1">IF(ROWS($1:20)&gt;COUNT(Dong),"",OFFSET(TH!B$1,SMALL(Dong,ROWS($1:20)),))</f>
        <v>42033</v>
      </c>
      <c r="B35" s="43" t="str">
        <f ca="1">IF(ROWS($1:20)&gt;COUNT(Dong),"",OFFSET(TH!C$1,SMALL(Dong,ROWS($1:20)),))</f>
        <v>CTGS</v>
      </c>
      <c r="C35" s="43">
        <f ca="1">IF(ROWS($1:20)&gt;COUNT(Dong),"",OFFSET(TH!D$1,SMALL(Dong,ROWS($1:20)),))</f>
        <v>42033</v>
      </c>
      <c r="D35" s="47" t="str">
        <f ca="1">IF(ROWS($1:20)&gt;COUNT(Dong),"",OFFSET(TH!E$1,SMALL(Dong,ROWS($1:20)),))</f>
        <v>Jintatsu - Phí thông báo L/C</v>
      </c>
      <c r="E35" s="43" t="str">
        <f ca="1">IF(ROWS($1:20)&gt;COUNT(Dong),"",OFFSET(TH!H$1,SMALL(Dong,ROWS($1:20)),))</f>
        <v>131</v>
      </c>
      <c r="F35" s="41">
        <f ca="1">IF(ROWS($1:20)&gt;COUNT(Dong),"",OFFSET(TH!F$1,SMALL(Dong,ROWS($1:20)),))</f>
        <v>2059512</v>
      </c>
      <c r="G35" s="41">
        <f t="shared" ca="1" si="0"/>
        <v>0</v>
      </c>
      <c r="H35" s="41">
        <f t="shared" ca="1" si="0"/>
        <v>0</v>
      </c>
      <c r="I35" s="41">
        <f t="shared" ca="1" si="3"/>
        <v>2059512</v>
      </c>
      <c r="J35" s="41">
        <f t="shared" ca="1" si="3"/>
        <v>0</v>
      </c>
      <c r="K35" s="41">
        <f t="shared" ca="1" si="2"/>
        <v>0</v>
      </c>
      <c r="L35" s="41">
        <f t="shared" ca="1" si="2"/>
        <v>0</v>
      </c>
    </row>
    <row r="36" spans="1:12">
      <c r="A36" s="43">
        <f ca="1">IF(ROWS($1:21)&gt;COUNT(Dong),"",OFFSET(TH!B$1,SMALL(Dong,ROWS($1:21)),))</f>
        <v>42033</v>
      </c>
      <c r="B36" s="43" t="str">
        <f ca="1">IF(ROWS($1:21)&gt;COUNT(Dong),"",OFFSET(TH!C$1,SMALL(Dong,ROWS($1:21)),))</f>
        <v>CTGS</v>
      </c>
      <c r="C36" s="43">
        <f ca="1">IF(ROWS($1:21)&gt;COUNT(Dong),"",OFFSET(TH!D$1,SMALL(Dong,ROWS($1:21)),))</f>
        <v>42033</v>
      </c>
      <c r="D36" s="47" t="str">
        <f ca="1">IF(ROWS($1:21)&gt;COUNT(Dong),"",OFFSET(TH!E$1,SMALL(Dong,ROWS($1:21)),))</f>
        <v>Jintatsu - Phí NHNG giảm trừ</v>
      </c>
      <c r="E36" s="43" t="str">
        <f ca="1">IF(ROWS($1:21)&gt;COUNT(Dong),"",OFFSET(TH!H$1,SMALL(Dong,ROWS($1:21)),))</f>
        <v>131</v>
      </c>
      <c r="F36" s="41">
        <f ca="1">IF(ROWS($1:21)&gt;COUNT(Dong),"",OFFSET(TH!F$1,SMALL(Dong,ROWS($1:21)),))</f>
        <v>1876160</v>
      </c>
      <c r="G36" s="41">
        <f t="shared" ca="1" si="0"/>
        <v>0</v>
      </c>
      <c r="H36" s="41">
        <f t="shared" ca="1" si="0"/>
        <v>0</v>
      </c>
      <c r="I36" s="41">
        <f t="shared" ca="1" si="3"/>
        <v>1876160</v>
      </c>
      <c r="J36" s="41">
        <f t="shared" ca="1" si="3"/>
        <v>0</v>
      </c>
      <c r="K36" s="41">
        <f t="shared" ca="1" si="2"/>
        <v>0</v>
      </c>
      <c r="L36" s="41">
        <f t="shared" ca="1" si="2"/>
        <v>0</v>
      </c>
    </row>
    <row r="37" spans="1:12">
      <c r="A37" s="43">
        <f ca="1">IF(ROWS($1:22)&gt;COUNT(Dong),"",OFFSET(TH!B$1,SMALL(Dong,ROWS($1:22)),))</f>
        <v>42010</v>
      </c>
      <c r="B37" s="43" t="str">
        <f ca="1">IF(ROWS($1:22)&gt;COUNT(Dong),"",OFFSET(TH!C$1,SMALL(Dong,ROWS($1:22)),))</f>
        <v>CTGS</v>
      </c>
      <c r="C37" s="43">
        <f ca="1">IF(ROWS($1:22)&gt;COUNT(Dong),"",OFFSET(TH!D$1,SMALL(Dong,ROWS($1:22)),))</f>
        <v>42010</v>
      </c>
      <c r="D37" s="47" t="str">
        <f ca="1">IF(ROWS($1:22)&gt;COUNT(Dong),"",OFFSET(TH!E$1,SMALL(Dong,ROWS($1:22)),))</f>
        <v>CuuLong - Phí thanh toán</v>
      </c>
      <c r="E37" s="43" t="str">
        <f ca="1">IF(ROWS($1:22)&gt;COUNT(Dong),"",OFFSET(TH!H$1,SMALL(Dong,ROWS($1:22)),))</f>
        <v>131</v>
      </c>
      <c r="F37" s="41">
        <f ca="1">IF(ROWS($1:22)&gt;COUNT(Dong),"",OFFSET(TH!F$1,SMALL(Dong,ROWS($1:22)),))</f>
        <v>266438</v>
      </c>
      <c r="G37" s="41">
        <f t="shared" ca="1" si="0"/>
        <v>0</v>
      </c>
      <c r="H37" s="41">
        <f t="shared" ca="1" si="0"/>
        <v>0</v>
      </c>
      <c r="I37" s="41">
        <f t="shared" ca="1" si="3"/>
        <v>266438</v>
      </c>
      <c r="J37" s="41">
        <f t="shared" ca="1" si="3"/>
        <v>0</v>
      </c>
      <c r="K37" s="41">
        <f t="shared" ca="1" si="2"/>
        <v>0</v>
      </c>
      <c r="L37" s="41">
        <f t="shared" ca="1" si="2"/>
        <v>0</v>
      </c>
    </row>
    <row r="38" spans="1:12">
      <c r="A38" s="43">
        <f ca="1">IF(ROWS($1:23)&gt;COUNT(Dong),"",OFFSET(TH!B$1,SMALL(Dong,ROWS($1:23)),))</f>
        <v>42010</v>
      </c>
      <c r="B38" s="43" t="str">
        <f ca="1">IF(ROWS($1:23)&gt;COUNT(Dong),"",OFFSET(TH!C$1,SMALL(Dong,ROWS($1:23)),))</f>
        <v>CTGS</v>
      </c>
      <c r="C38" s="43">
        <f ca="1">IF(ROWS($1:23)&gt;COUNT(Dong),"",OFFSET(TH!D$1,SMALL(Dong,ROWS($1:23)),))</f>
        <v>42010</v>
      </c>
      <c r="D38" s="47" t="str">
        <f ca="1">IF(ROWS($1:23)&gt;COUNT(Dong),"",OFFSET(TH!E$1,SMALL(Dong,ROWS($1:23)),))</f>
        <v>CuuLong - Phí NHNG giảm trừ</v>
      </c>
      <c r="E38" s="43" t="str">
        <f ca="1">IF(ROWS($1:23)&gt;COUNT(Dong),"",OFFSET(TH!H$1,SMALL(Dong,ROWS($1:23)),))</f>
        <v>131</v>
      </c>
      <c r="F38" s="41">
        <f ca="1">IF(ROWS($1:23)&gt;COUNT(Dong),"",OFFSET(TH!F$1,SMALL(Dong,ROWS($1:23)),))</f>
        <v>63945</v>
      </c>
      <c r="G38" s="41">
        <f t="shared" ca="1" si="0"/>
        <v>0</v>
      </c>
      <c r="H38" s="41">
        <f t="shared" ca="1" si="0"/>
        <v>0</v>
      </c>
      <c r="I38" s="41">
        <f t="shared" ca="1" si="3"/>
        <v>63945</v>
      </c>
      <c r="J38" s="41">
        <f t="shared" ca="1" si="3"/>
        <v>0</v>
      </c>
      <c r="K38" s="41">
        <f t="shared" ca="1" si="2"/>
        <v>0</v>
      </c>
      <c r="L38" s="41">
        <f t="shared" ca="1" si="2"/>
        <v>0</v>
      </c>
    </row>
    <row r="39" spans="1:12">
      <c r="A39" s="43">
        <f ca="1">IF(ROWS($1:24)&gt;COUNT(Dong),"",OFFSET(TH!B$1,SMALL(Dong,ROWS($1:24)),))</f>
        <v>42017</v>
      </c>
      <c r="B39" s="43" t="str">
        <f ca="1">IF(ROWS($1:24)&gt;COUNT(Dong),"",OFFSET(TH!C$1,SMALL(Dong,ROWS($1:24)),))</f>
        <v>CTGS</v>
      </c>
      <c r="C39" s="43">
        <f ca="1">IF(ROWS($1:24)&gt;COUNT(Dong),"",OFFSET(TH!D$1,SMALL(Dong,ROWS($1:24)),))</f>
        <v>42017</v>
      </c>
      <c r="D39" s="47" t="str">
        <f ca="1">IF(ROWS($1:24)&gt;COUNT(Dong),"",OFFSET(TH!E$1,SMALL(Dong,ROWS($1:24)),))</f>
        <v>CuuLong - Phí thanh toán</v>
      </c>
      <c r="E39" s="43" t="str">
        <f ca="1">IF(ROWS($1:24)&gt;COUNT(Dong),"",OFFSET(TH!H$1,SMALL(Dong,ROWS($1:24)),))</f>
        <v>131</v>
      </c>
      <c r="F39" s="41">
        <f ca="1">IF(ROWS($1:24)&gt;COUNT(Dong),"",OFFSET(TH!F$1,SMALL(Dong,ROWS($1:24)),))</f>
        <v>384309</v>
      </c>
      <c r="G39" s="41">
        <f t="shared" ca="1" si="0"/>
        <v>0</v>
      </c>
      <c r="H39" s="41">
        <f t="shared" ca="1" si="0"/>
        <v>0</v>
      </c>
      <c r="I39" s="41">
        <f t="shared" ca="1" si="3"/>
        <v>384309</v>
      </c>
      <c r="J39" s="41">
        <f t="shared" ca="1" si="3"/>
        <v>0</v>
      </c>
      <c r="K39" s="41">
        <f t="shared" ca="1" si="2"/>
        <v>0</v>
      </c>
      <c r="L39" s="41">
        <f t="shared" ca="1" si="2"/>
        <v>0</v>
      </c>
    </row>
    <row r="40" spans="1:12">
      <c r="A40" s="43">
        <f ca="1">IF(ROWS($1:25)&gt;COUNT(Dong),"",OFFSET(TH!B$1,SMALL(Dong,ROWS($1:25)),))</f>
        <v>42017</v>
      </c>
      <c r="B40" s="43" t="str">
        <f ca="1">IF(ROWS($1:25)&gt;COUNT(Dong),"",OFFSET(TH!C$1,SMALL(Dong,ROWS($1:25)),))</f>
        <v>CTGS</v>
      </c>
      <c r="C40" s="43">
        <f ca="1">IF(ROWS($1:25)&gt;COUNT(Dong),"",OFFSET(TH!D$1,SMALL(Dong,ROWS($1:25)),))</f>
        <v>42017</v>
      </c>
      <c r="D40" s="47" t="str">
        <f ca="1">IF(ROWS($1:25)&gt;COUNT(Dong),"",OFFSET(TH!E$1,SMALL(Dong,ROWS($1:25)),))</f>
        <v>CuuLong - Phí NHNG giảm trừ</v>
      </c>
      <c r="E40" s="43" t="str">
        <f ca="1">IF(ROWS($1:25)&gt;COUNT(Dong),"",OFFSET(TH!H$1,SMALL(Dong,ROWS($1:25)),))</f>
        <v>131</v>
      </c>
      <c r="F40" s="41">
        <f ca="1">IF(ROWS($1:25)&gt;COUNT(Dong),"",OFFSET(TH!F$1,SMALL(Dong,ROWS($1:25)),))</f>
        <v>63945</v>
      </c>
      <c r="G40" s="41">
        <f t="shared" ca="1" si="0"/>
        <v>0</v>
      </c>
      <c r="H40" s="41">
        <f t="shared" ca="1" si="0"/>
        <v>0</v>
      </c>
      <c r="I40" s="41">
        <f t="shared" ca="1" si="3"/>
        <v>63945</v>
      </c>
      <c r="J40" s="41">
        <f t="shared" ca="1" si="3"/>
        <v>0</v>
      </c>
      <c r="K40" s="41">
        <f t="shared" ca="1" si="2"/>
        <v>0</v>
      </c>
      <c r="L40" s="41">
        <f t="shared" ca="1" si="2"/>
        <v>0</v>
      </c>
    </row>
    <row r="41" spans="1:12">
      <c r="A41" s="43">
        <f ca="1">IF(ROWS($1:26)&gt;COUNT(Dong),"",OFFSET(TH!B$1,SMALL(Dong,ROWS($1:26)),))</f>
        <v>42035</v>
      </c>
      <c r="B41" s="43" t="str">
        <f ca="1">IF(ROWS($1:26)&gt;COUNT(Dong),"",OFFSET(TH!C$1,SMALL(Dong,ROWS($1:26)),))</f>
        <v>CTGS</v>
      </c>
      <c r="C41" s="43">
        <f ca="1">IF(ROWS($1:26)&gt;COUNT(Dong),"",OFFSET(TH!D$1,SMALL(Dong,ROWS($1:26)),))</f>
        <v>42035</v>
      </c>
      <c r="D41" s="47" t="str">
        <f ca="1">IF(ROWS($1:26)&gt;COUNT(Dong),"",OFFSET(TH!E$1,SMALL(Dong,ROWS($1:26)),))</f>
        <v>Thuế môn bài phải nộp</v>
      </c>
      <c r="E41" s="43" t="str">
        <f ca="1">IF(ROWS($1:26)&gt;COUNT(Dong),"",OFFSET(TH!H$1,SMALL(Dong,ROWS($1:26)),))</f>
        <v>33382</v>
      </c>
      <c r="F41" s="41">
        <f ca="1">IF(ROWS($1:26)&gt;COUNT(Dong),"",OFFSET(TH!F$1,SMALL(Dong,ROWS($1:26)),))</f>
        <v>2000000</v>
      </c>
      <c r="G41" s="41">
        <f t="shared" ca="1" si="0"/>
        <v>0</v>
      </c>
      <c r="H41" s="41">
        <f t="shared" ca="1" si="0"/>
        <v>0</v>
      </c>
      <c r="I41" s="41">
        <f t="shared" ca="1" si="3"/>
        <v>0</v>
      </c>
      <c r="J41" s="41">
        <f t="shared" ca="1" si="3"/>
        <v>0</v>
      </c>
      <c r="K41" s="41">
        <f t="shared" ca="1" si="2"/>
        <v>0</v>
      </c>
      <c r="L41" s="41">
        <f t="shared" ca="1" si="2"/>
        <v>2000000</v>
      </c>
    </row>
    <row r="42" spans="1:12">
      <c r="A42" s="43">
        <f ca="1">IF(ROWS($1:27)&gt;COUNT(Dong),"",OFFSET(TH!B$1,SMALL(Dong,ROWS($1:27)),))</f>
        <v>42006</v>
      </c>
      <c r="B42" s="43" t="str">
        <f ca="1">IF(ROWS($1:27)&gt;COUNT(Dong),"",OFFSET(TH!C$1,SMALL(Dong,ROWS($1:27)),))</f>
        <v>C03</v>
      </c>
      <c r="C42" s="43">
        <f ca="1">IF(ROWS($1:27)&gt;COUNT(Dong),"",OFFSET(TH!D$1,SMALL(Dong,ROWS($1:27)),))</f>
        <v>42004</v>
      </c>
      <c r="D42" s="47" t="str">
        <f ca="1">IF(ROWS($1:27)&gt;COUNT(Dong),"",OFFSET(TH!E$1,SMALL(Dong,ROWS($1:27)),))</f>
        <v>Cước VT - CNTT T12/2014</v>
      </c>
      <c r="E42" s="43" t="str">
        <f ca="1">IF(ROWS($1:27)&gt;COUNT(Dong),"",OFFSET(TH!H$1,SMALL(Dong,ROWS($1:27)),))</f>
        <v>1111</v>
      </c>
      <c r="F42" s="41">
        <f ca="1">IF(ROWS($1:27)&gt;COUNT(Dong),"",OFFSET(TH!F$1,SMALL(Dong,ROWS($1:27)),))</f>
        <v>2238391</v>
      </c>
      <c r="G42" s="41">
        <f t="shared" ca="1" si="0"/>
        <v>0</v>
      </c>
      <c r="H42" s="41">
        <f t="shared" ca="1" si="0"/>
        <v>0</v>
      </c>
      <c r="I42" s="41">
        <f t="shared" ca="1" si="3"/>
        <v>0</v>
      </c>
      <c r="J42" s="41">
        <f t="shared" ca="1" si="3"/>
        <v>2238391</v>
      </c>
      <c r="K42" s="41">
        <f t="shared" ca="1" si="2"/>
        <v>0</v>
      </c>
      <c r="L42" s="41">
        <f t="shared" ca="1" si="2"/>
        <v>0</v>
      </c>
    </row>
    <row r="43" spans="1:12">
      <c r="A43" s="43">
        <f ca="1">IF(ROWS($1:28)&gt;COUNT(Dong),"",OFFSET(TH!B$1,SMALL(Dong,ROWS($1:28)),))</f>
        <v>42006</v>
      </c>
      <c r="B43" s="43" t="str">
        <f ca="1">IF(ROWS($1:28)&gt;COUNT(Dong),"",OFFSET(TH!C$1,SMALL(Dong,ROWS($1:28)),))</f>
        <v>C04</v>
      </c>
      <c r="C43" s="43">
        <f ca="1">IF(ROWS($1:28)&gt;COUNT(Dong),"",OFFSET(TH!D$1,SMALL(Dong,ROWS($1:28)),))</f>
        <v>42004</v>
      </c>
      <c r="D43" s="47" t="str">
        <f ca="1">IF(ROWS($1:28)&gt;COUNT(Dong),"",OFFSET(TH!E$1,SMALL(Dong,ROWS($1:28)),))</f>
        <v>Phí, lệ phí hải quan</v>
      </c>
      <c r="E43" s="43" t="str">
        <f ca="1">IF(ROWS($1:28)&gt;COUNT(Dong),"",OFFSET(TH!H$1,SMALL(Dong,ROWS($1:28)),))</f>
        <v>1111</v>
      </c>
      <c r="F43" s="41">
        <f ca="1">IF(ROWS($1:28)&gt;COUNT(Dong),"",OFFSET(TH!F$1,SMALL(Dong,ROWS($1:28)),))</f>
        <v>110000</v>
      </c>
      <c r="G43" s="41">
        <f t="shared" ca="1" si="0"/>
        <v>0</v>
      </c>
      <c r="H43" s="41">
        <f t="shared" ca="1" si="0"/>
        <v>0</v>
      </c>
      <c r="I43" s="41">
        <f t="shared" ca="1" si="3"/>
        <v>0</v>
      </c>
      <c r="J43" s="41">
        <f t="shared" ca="1" si="3"/>
        <v>110000</v>
      </c>
      <c r="K43" s="41">
        <f t="shared" ca="1" si="2"/>
        <v>0</v>
      </c>
      <c r="L43" s="41">
        <f t="shared" ca="1" si="2"/>
        <v>0</v>
      </c>
    </row>
    <row r="44" spans="1:12">
      <c r="A44" s="43">
        <f ca="1">IF(ROWS($1:29)&gt;COUNT(Dong),"",OFFSET(TH!B$1,SMALL(Dong,ROWS($1:29)),))</f>
        <v>42006</v>
      </c>
      <c r="B44" s="43" t="str">
        <f ca="1">IF(ROWS($1:29)&gt;COUNT(Dong),"",OFFSET(TH!C$1,SMALL(Dong,ROWS($1:29)),))</f>
        <v>C05</v>
      </c>
      <c r="C44" s="43">
        <f ca="1">IF(ROWS($1:29)&gt;COUNT(Dong),"",OFFSET(TH!D$1,SMALL(Dong,ROWS($1:29)),))</f>
        <v>42006</v>
      </c>
      <c r="D44" s="47" t="str">
        <f ca="1">IF(ROWS($1:29)&gt;COUNT(Dong),"",OFFSET(TH!E$1,SMALL(Dong,ROWS($1:29)),))</f>
        <v>Tư vấn giám sát môi trường</v>
      </c>
      <c r="E44" s="43" t="str">
        <f ca="1">IF(ROWS($1:29)&gt;COUNT(Dong),"",OFFSET(TH!H$1,SMALL(Dong,ROWS($1:29)),))</f>
        <v>1111</v>
      </c>
      <c r="F44" s="41">
        <f ca="1">IF(ROWS($1:29)&gt;COUNT(Dong),"",OFFSET(TH!F$1,SMALL(Dong,ROWS($1:29)),))</f>
        <v>3325000</v>
      </c>
      <c r="G44" s="41">
        <f t="shared" ca="1" si="0"/>
        <v>0</v>
      </c>
      <c r="H44" s="41">
        <f t="shared" ca="1" si="0"/>
        <v>0</v>
      </c>
      <c r="I44" s="41">
        <f t="shared" ca="1" si="3"/>
        <v>0</v>
      </c>
      <c r="J44" s="41">
        <f t="shared" ca="1" si="3"/>
        <v>3325000</v>
      </c>
      <c r="K44" s="41">
        <f t="shared" ca="1" si="2"/>
        <v>0</v>
      </c>
      <c r="L44" s="41">
        <f t="shared" ca="1" si="2"/>
        <v>0</v>
      </c>
    </row>
    <row r="45" spans="1:12">
      <c r="A45" s="43">
        <f ca="1">IF(ROWS($1:30)&gt;COUNT(Dong),"",OFFSET(TH!B$1,SMALL(Dong,ROWS($1:30)),))</f>
        <v>42010</v>
      </c>
      <c r="B45" s="43" t="str">
        <f ca="1">IF(ROWS($1:30)&gt;COUNT(Dong),"",OFFSET(TH!C$1,SMALL(Dong,ROWS($1:30)),))</f>
        <v>C09</v>
      </c>
      <c r="C45" s="43">
        <f ca="1">IF(ROWS($1:30)&gt;COUNT(Dong),"",OFFSET(TH!D$1,SMALL(Dong,ROWS($1:30)),))</f>
        <v>42010</v>
      </c>
      <c r="D45" s="47" t="str">
        <f ca="1">IF(ROWS($1:30)&gt;COUNT(Dong),"",OFFSET(TH!E$1,SMALL(Dong,ROWS($1:30)),))</f>
        <v>Xăng RON 95</v>
      </c>
      <c r="E45" s="43" t="str">
        <f ca="1">IF(ROWS($1:30)&gt;COUNT(Dong),"",OFFSET(TH!H$1,SMALL(Dong,ROWS($1:30)),))</f>
        <v>1111</v>
      </c>
      <c r="F45" s="41">
        <f ca="1">IF(ROWS($1:30)&gt;COUNT(Dong),"",OFFSET(TH!F$1,SMALL(Dong,ROWS($1:30)),))</f>
        <v>890400</v>
      </c>
      <c r="G45" s="41">
        <f t="shared" ca="1" si="0"/>
        <v>0</v>
      </c>
      <c r="H45" s="41">
        <f t="shared" ca="1" si="0"/>
        <v>0</v>
      </c>
      <c r="I45" s="41">
        <f t="shared" ca="1" si="3"/>
        <v>0</v>
      </c>
      <c r="J45" s="41">
        <f t="shared" ca="1" si="3"/>
        <v>890400</v>
      </c>
      <c r="K45" s="41">
        <f t="shared" ca="1" si="2"/>
        <v>0</v>
      </c>
      <c r="L45" s="41">
        <f t="shared" ca="1" si="2"/>
        <v>0</v>
      </c>
    </row>
    <row r="46" spans="1:12">
      <c r="A46" s="43">
        <f ca="1">IF(ROWS($1:31)&gt;COUNT(Dong),"",OFFSET(TH!B$1,SMALL(Dong,ROWS($1:31)),))</f>
        <v>42010</v>
      </c>
      <c r="B46" s="43" t="str">
        <f ca="1">IF(ROWS($1:31)&gt;COUNT(Dong),"",OFFSET(TH!C$1,SMALL(Dong,ROWS($1:31)),))</f>
        <v>C11</v>
      </c>
      <c r="C46" s="43">
        <f ca="1">IF(ROWS($1:31)&gt;COUNT(Dong),"",OFFSET(TH!D$1,SMALL(Dong,ROWS($1:31)),))</f>
        <v>42010</v>
      </c>
      <c r="D46" s="47" t="str">
        <f ca="1">IF(ROWS($1:31)&gt;COUNT(Dong),"",OFFSET(TH!E$1,SMALL(Dong,ROWS($1:31)),))</f>
        <v>Xăng</v>
      </c>
      <c r="E46" s="43" t="str">
        <f ca="1">IF(ROWS($1:31)&gt;COUNT(Dong),"",OFFSET(TH!H$1,SMALL(Dong,ROWS($1:31)),))</f>
        <v>1111</v>
      </c>
      <c r="F46" s="41">
        <f ca="1">IF(ROWS($1:31)&gt;COUNT(Dong),"",OFFSET(TH!F$1,SMALL(Dong,ROWS($1:31)),))</f>
        <v>162545</v>
      </c>
      <c r="G46" s="41">
        <f t="shared" ca="1" si="0"/>
        <v>0</v>
      </c>
      <c r="H46" s="41">
        <f t="shared" ca="1" si="0"/>
        <v>0</v>
      </c>
      <c r="I46" s="41">
        <f t="shared" ca="1" si="3"/>
        <v>0</v>
      </c>
      <c r="J46" s="41">
        <f t="shared" ca="1" si="3"/>
        <v>162545</v>
      </c>
      <c r="K46" s="41">
        <f t="shared" ca="1" si="2"/>
        <v>0</v>
      </c>
      <c r="L46" s="41">
        <f t="shared" ca="1" si="2"/>
        <v>0</v>
      </c>
    </row>
    <row r="47" spans="1:12">
      <c r="A47" s="43">
        <f ca="1">IF(ROWS($1:32)&gt;COUNT(Dong),"",OFFSET(TH!B$1,SMALL(Dong,ROWS($1:32)),))</f>
        <v>42014</v>
      </c>
      <c r="B47" s="43" t="str">
        <f ca="1">IF(ROWS($1:32)&gt;COUNT(Dong),"",OFFSET(TH!C$1,SMALL(Dong,ROWS($1:32)),))</f>
        <v>C16</v>
      </c>
      <c r="C47" s="43">
        <f ca="1">IF(ROWS($1:32)&gt;COUNT(Dong),"",OFFSET(TH!D$1,SMALL(Dong,ROWS($1:32)),))</f>
        <v>42014</v>
      </c>
      <c r="D47" s="47" t="str">
        <f ca="1">IF(ROWS($1:32)&gt;COUNT(Dong),"",OFFSET(TH!E$1,SMALL(Dong,ROWS($1:32)),))</f>
        <v>Xăng RON 95</v>
      </c>
      <c r="E47" s="43" t="str">
        <f ca="1">IF(ROWS($1:32)&gt;COUNT(Dong),"",OFFSET(TH!H$1,SMALL(Dong,ROWS($1:32)),))</f>
        <v>1111</v>
      </c>
      <c r="F47" s="41">
        <f ca="1">IF(ROWS($1:32)&gt;COUNT(Dong),"",OFFSET(TH!F$1,SMALL(Dong,ROWS($1:32)),))</f>
        <v>594655</v>
      </c>
      <c r="G47" s="41">
        <f t="shared" ca="1" si="0"/>
        <v>0</v>
      </c>
      <c r="H47" s="41">
        <f t="shared" ca="1" si="0"/>
        <v>0</v>
      </c>
      <c r="I47" s="41">
        <f t="shared" ca="1" si="3"/>
        <v>0</v>
      </c>
      <c r="J47" s="41">
        <f t="shared" ca="1" si="3"/>
        <v>594655</v>
      </c>
      <c r="K47" s="41">
        <f t="shared" ca="1" si="2"/>
        <v>0</v>
      </c>
      <c r="L47" s="41">
        <f t="shared" ca="1" si="2"/>
        <v>0</v>
      </c>
    </row>
    <row r="48" spans="1:12">
      <c r="A48" s="43">
        <f ca="1">IF(ROWS($1:33)&gt;COUNT(Dong),"",OFFSET(TH!B$1,SMALL(Dong,ROWS($1:33)),))</f>
        <v>42017</v>
      </c>
      <c r="B48" s="43" t="str">
        <f ca="1">IF(ROWS($1:33)&gt;COUNT(Dong),"",OFFSET(TH!C$1,SMALL(Dong,ROWS($1:33)),))</f>
        <v>C18</v>
      </c>
      <c r="C48" s="43">
        <f ca="1">IF(ROWS($1:33)&gt;COUNT(Dong),"",OFFSET(TH!D$1,SMALL(Dong,ROWS($1:33)),))</f>
        <v>42017</v>
      </c>
      <c r="D48" s="47" t="str">
        <f ca="1">IF(ROWS($1:33)&gt;COUNT(Dong),"",OFFSET(TH!E$1,SMALL(Dong,ROWS($1:33)),))</f>
        <v>Xăng RON 95</v>
      </c>
      <c r="E48" s="43" t="str">
        <f ca="1">IF(ROWS($1:33)&gt;COUNT(Dong),"",OFFSET(TH!H$1,SMALL(Dong,ROWS($1:33)),))</f>
        <v>1111</v>
      </c>
      <c r="F48" s="41">
        <f ca="1">IF(ROWS($1:33)&gt;COUNT(Dong),"",OFFSET(TH!F$1,SMALL(Dong,ROWS($1:33)),))</f>
        <v>1321455</v>
      </c>
      <c r="G48" s="41">
        <f t="shared" ca="1" si="0"/>
        <v>0</v>
      </c>
      <c r="H48" s="41">
        <f t="shared" ca="1" si="0"/>
        <v>0</v>
      </c>
      <c r="I48" s="41">
        <f t="shared" ca="1" si="3"/>
        <v>0</v>
      </c>
      <c r="J48" s="41">
        <f t="shared" ca="1" si="3"/>
        <v>1321455</v>
      </c>
      <c r="K48" s="41">
        <f t="shared" ca="1" si="2"/>
        <v>0</v>
      </c>
      <c r="L48" s="41">
        <f t="shared" ca="1" si="2"/>
        <v>0</v>
      </c>
    </row>
    <row r="49" spans="1:12">
      <c r="A49" s="43">
        <f ca="1">IF(ROWS($1:34)&gt;COUNT(Dong),"",OFFSET(TH!B$1,SMALL(Dong,ROWS($1:34)),))</f>
        <v>42018</v>
      </c>
      <c r="B49" s="43" t="str">
        <f ca="1">IF(ROWS($1:34)&gt;COUNT(Dong),"",OFFSET(TH!C$1,SMALL(Dong,ROWS($1:34)),))</f>
        <v>C21</v>
      </c>
      <c r="C49" s="43">
        <f ca="1">IF(ROWS($1:34)&gt;COUNT(Dong),"",OFFSET(TH!D$1,SMALL(Dong,ROWS($1:34)),))</f>
        <v>42018</v>
      </c>
      <c r="D49" s="47" t="str">
        <f ca="1">IF(ROWS($1:34)&gt;COUNT(Dong),"",OFFSET(TH!E$1,SMALL(Dong,ROWS($1:34)),))</f>
        <v>Phí gửi chứng từ, phụ thu xăng</v>
      </c>
      <c r="E49" s="43" t="str">
        <f ca="1">IF(ROWS($1:34)&gt;COUNT(Dong),"",OFFSET(TH!H$1,SMALL(Dong,ROWS($1:34)),))</f>
        <v>1111</v>
      </c>
      <c r="F49" s="41">
        <f ca="1">IF(ROWS($1:34)&gt;COUNT(Dong),"",OFFSET(TH!F$1,SMALL(Dong,ROWS($1:34)),))</f>
        <v>339003</v>
      </c>
      <c r="G49" s="41">
        <f t="shared" ref="G49:J67" ca="1" si="4">IF($E49=G$13,$F49,0)</f>
        <v>0</v>
      </c>
      <c r="H49" s="41">
        <f t="shared" ca="1" si="4"/>
        <v>0</v>
      </c>
      <c r="I49" s="41">
        <f t="shared" ca="1" si="4"/>
        <v>0</v>
      </c>
      <c r="J49" s="41">
        <f t="shared" ca="1" si="4"/>
        <v>339003</v>
      </c>
      <c r="K49" s="41">
        <f t="shared" ref="K49:L67" ca="1" si="5">IF(LEFT($E49,3)=K$13,$F49,0)</f>
        <v>0</v>
      </c>
      <c r="L49" s="41">
        <f t="shared" ca="1" si="5"/>
        <v>0</v>
      </c>
    </row>
    <row r="50" spans="1:12">
      <c r="A50" s="43">
        <f ca="1">IF(ROWS($1:35)&gt;COUNT(Dong),"",OFFSET(TH!B$1,SMALL(Dong,ROWS($1:35)),))</f>
        <v>42019</v>
      </c>
      <c r="B50" s="43" t="str">
        <f ca="1">IF(ROWS($1:35)&gt;COUNT(Dong),"",OFFSET(TH!C$1,SMALL(Dong,ROWS($1:35)),))</f>
        <v>C23</v>
      </c>
      <c r="C50" s="43">
        <f ca="1">IF(ROWS($1:35)&gt;COUNT(Dong),"",OFFSET(TH!D$1,SMALL(Dong,ROWS($1:35)),))</f>
        <v>42019</v>
      </c>
      <c r="D50" s="47" t="str">
        <f ca="1">IF(ROWS($1:35)&gt;COUNT(Dong),"",OFFSET(TH!E$1,SMALL(Dong,ROWS($1:35)),))</f>
        <v>Xăng</v>
      </c>
      <c r="E50" s="43" t="str">
        <f ca="1">IF(ROWS($1:35)&gt;COUNT(Dong),"",OFFSET(TH!H$1,SMALL(Dong,ROWS($1:35)),))</f>
        <v>1111</v>
      </c>
      <c r="F50" s="41">
        <f ca="1">IF(ROWS($1:35)&gt;COUNT(Dong),"",OFFSET(TH!F$1,SMALL(Dong,ROWS($1:35)),))</f>
        <v>191673</v>
      </c>
      <c r="G50" s="41">
        <f t="shared" ca="1" si="4"/>
        <v>0</v>
      </c>
      <c r="H50" s="41">
        <f t="shared" ca="1" si="4"/>
        <v>0</v>
      </c>
      <c r="I50" s="41">
        <f t="shared" ca="1" si="4"/>
        <v>0</v>
      </c>
      <c r="J50" s="41">
        <f t="shared" ca="1" si="4"/>
        <v>191673</v>
      </c>
      <c r="K50" s="41">
        <f t="shared" ca="1" si="5"/>
        <v>0</v>
      </c>
      <c r="L50" s="41">
        <f t="shared" ca="1" si="5"/>
        <v>0</v>
      </c>
    </row>
    <row r="51" spans="1:12">
      <c r="A51" s="43">
        <f ca="1">IF(ROWS($1:36)&gt;COUNT(Dong),"",OFFSET(TH!B$1,SMALL(Dong,ROWS($1:36)),))</f>
        <v>42020</v>
      </c>
      <c r="B51" s="43" t="str">
        <f ca="1">IF(ROWS($1:36)&gt;COUNT(Dong),"",OFFSET(TH!C$1,SMALL(Dong,ROWS($1:36)),))</f>
        <v>C26</v>
      </c>
      <c r="C51" s="43">
        <f ca="1">IF(ROWS($1:36)&gt;COUNT(Dong),"",OFFSET(TH!D$1,SMALL(Dong,ROWS($1:36)),))</f>
        <v>42020</v>
      </c>
      <c r="D51" s="47" t="str">
        <f ca="1">IF(ROWS($1:36)&gt;COUNT(Dong),"",OFFSET(TH!E$1,SMALL(Dong,ROWS($1:36)),))</f>
        <v>Phí gửi chứng từ, phụ thu xăng</v>
      </c>
      <c r="E51" s="43" t="str">
        <f ca="1">IF(ROWS($1:36)&gt;COUNT(Dong),"",OFFSET(TH!H$1,SMALL(Dong,ROWS($1:36)),))</f>
        <v>1111</v>
      </c>
      <c r="F51" s="41">
        <f ca="1">IF(ROWS($1:36)&gt;COUNT(Dong),"",OFFSET(TH!F$1,SMALL(Dong,ROWS($1:36)),))</f>
        <v>337208</v>
      </c>
      <c r="G51" s="41">
        <f t="shared" ca="1" si="4"/>
        <v>0</v>
      </c>
      <c r="H51" s="41">
        <f t="shared" ca="1" si="4"/>
        <v>0</v>
      </c>
      <c r="I51" s="41">
        <f t="shared" ca="1" si="4"/>
        <v>0</v>
      </c>
      <c r="J51" s="41">
        <f t="shared" ca="1" si="4"/>
        <v>337208</v>
      </c>
      <c r="K51" s="41">
        <f t="shared" ca="1" si="5"/>
        <v>0</v>
      </c>
      <c r="L51" s="41">
        <f t="shared" ca="1" si="5"/>
        <v>0</v>
      </c>
    </row>
    <row r="52" spans="1:12">
      <c r="A52" s="43">
        <f ca="1">IF(ROWS($1:37)&gt;COUNT(Dong),"",OFFSET(TH!B$1,SMALL(Dong,ROWS($1:37)),))</f>
        <v>42023</v>
      </c>
      <c r="B52" s="43" t="str">
        <f ca="1">IF(ROWS($1:37)&gt;COUNT(Dong),"",OFFSET(TH!C$1,SMALL(Dong,ROWS($1:37)),))</f>
        <v>C30</v>
      </c>
      <c r="C52" s="43">
        <f ca="1">IF(ROWS($1:37)&gt;COUNT(Dong),"",OFFSET(TH!D$1,SMALL(Dong,ROWS($1:37)),))</f>
        <v>42023</v>
      </c>
      <c r="D52" s="47" t="str">
        <f ca="1">IF(ROWS($1:37)&gt;COUNT(Dong),"",OFFSET(TH!E$1,SMALL(Dong,ROWS($1:37)),))</f>
        <v>Xăng RON 95</v>
      </c>
      <c r="E52" s="43" t="str">
        <f ca="1">IF(ROWS($1:37)&gt;COUNT(Dong),"",OFFSET(TH!H$1,SMALL(Dong,ROWS($1:37)),))</f>
        <v>1111</v>
      </c>
      <c r="F52" s="41">
        <f ca="1">IF(ROWS($1:37)&gt;COUNT(Dong),"",OFFSET(TH!F$1,SMALL(Dong,ROWS($1:37)),))</f>
        <v>1668336</v>
      </c>
      <c r="G52" s="41">
        <f t="shared" ca="1" si="4"/>
        <v>0</v>
      </c>
      <c r="H52" s="41">
        <f t="shared" ca="1" si="4"/>
        <v>0</v>
      </c>
      <c r="I52" s="41">
        <f t="shared" ca="1" si="4"/>
        <v>0</v>
      </c>
      <c r="J52" s="41">
        <f t="shared" ca="1" si="4"/>
        <v>1668336</v>
      </c>
      <c r="K52" s="41">
        <f t="shared" ca="1" si="5"/>
        <v>0</v>
      </c>
      <c r="L52" s="41">
        <f t="shared" ca="1" si="5"/>
        <v>0</v>
      </c>
    </row>
    <row r="53" spans="1:12">
      <c r="A53" s="43">
        <f ca="1">IF(ROWS($1:38)&gt;COUNT(Dong),"",OFFSET(TH!B$1,SMALL(Dong,ROWS($1:38)),))</f>
        <v>42025</v>
      </c>
      <c r="B53" s="43" t="str">
        <f ca="1">IF(ROWS($1:38)&gt;COUNT(Dong),"",OFFSET(TH!C$1,SMALL(Dong,ROWS($1:38)),))</f>
        <v>C33</v>
      </c>
      <c r="C53" s="43">
        <f ca="1">IF(ROWS($1:38)&gt;COUNT(Dong),"",OFFSET(TH!D$1,SMALL(Dong,ROWS($1:38)),))</f>
        <v>42025</v>
      </c>
      <c r="D53" s="47" t="str">
        <f ca="1">IF(ROWS($1:38)&gt;COUNT(Dong),"",OFFSET(TH!E$1,SMALL(Dong,ROWS($1:38)),))</f>
        <v>Xăng RON 95</v>
      </c>
      <c r="E53" s="43" t="str">
        <f ca="1">IF(ROWS($1:38)&gt;COUNT(Dong),"",OFFSET(TH!H$1,SMALL(Dong,ROWS($1:38)),))</f>
        <v>1111</v>
      </c>
      <c r="F53" s="41">
        <f ca="1">IF(ROWS($1:38)&gt;COUNT(Dong),"",OFFSET(TH!F$1,SMALL(Dong,ROWS($1:38)),))</f>
        <v>79864</v>
      </c>
      <c r="G53" s="41">
        <f t="shared" ca="1" si="4"/>
        <v>0</v>
      </c>
      <c r="H53" s="41">
        <f t="shared" ca="1" si="4"/>
        <v>0</v>
      </c>
      <c r="I53" s="41">
        <f t="shared" ca="1" si="4"/>
        <v>0</v>
      </c>
      <c r="J53" s="41">
        <f t="shared" ca="1" si="4"/>
        <v>79864</v>
      </c>
      <c r="K53" s="41">
        <f t="shared" ca="1" si="5"/>
        <v>0</v>
      </c>
      <c r="L53" s="41">
        <f t="shared" ca="1" si="5"/>
        <v>0</v>
      </c>
    </row>
    <row r="54" spans="1:12">
      <c r="A54" s="43">
        <f ca="1">IF(ROWS($1:39)&gt;COUNT(Dong),"",OFFSET(TH!B$1,SMALL(Dong,ROWS($1:39)),))</f>
        <v>42027</v>
      </c>
      <c r="B54" s="43" t="str">
        <f ca="1">IF(ROWS($1:39)&gt;COUNT(Dong),"",OFFSET(TH!C$1,SMALL(Dong,ROWS($1:39)),))</f>
        <v>C36</v>
      </c>
      <c r="C54" s="43">
        <f ca="1">IF(ROWS($1:39)&gt;COUNT(Dong),"",OFFSET(TH!D$1,SMALL(Dong,ROWS($1:39)),))</f>
        <v>42027</v>
      </c>
      <c r="D54" s="47" t="str">
        <f ca="1">IF(ROWS($1:39)&gt;COUNT(Dong),"",OFFSET(TH!E$1,SMALL(Dong,ROWS($1:39)),))</f>
        <v>Phí gửi chứng từ, phụ thu xăng</v>
      </c>
      <c r="E54" s="43" t="str">
        <f ca="1">IF(ROWS($1:39)&gt;COUNT(Dong),"",OFFSET(TH!H$1,SMALL(Dong,ROWS($1:39)),))</f>
        <v>1111</v>
      </c>
      <c r="F54" s="41">
        <f ca="1">IF(ROWS($1:39)&gt;COUNT(Dong),"",OFFSET(TH!F$1,SMALL(Dong,ROWS($1:39)),))</f>
        <v>337208</v>
      </c>
      <c r="G54" s="41">
        <f t="shared" ca="1" si="4"/>
        <v>0</v>
      </c>
      <c r="H54" s="41">
        <f t="shared" ca="1" si="4"/>
        <v>0</v>
      </c>
      <c r="I54" s="41">
        <f t="shared" ca="1" si="4"/>
        <v>0</v>
      </c>
      <c r="J54" s="41">
        <f t="shared" ca="1" si="4"/>
        <v>337208</v>
      </c>
      <c r="K54" s="41">
        <f t="shared" ca="1" si="5"/>
        <v>0</v>
      </c>
      <c r="L54" s="41">
        <f t="shared" ca="1" si="5"/>
        <v>0</v>
      </c>
    </row>
    <row r="55" spans="1:12">
      <c r="A55" s="43">
        <f ca="1">IF(ROWS($1:40)&gt;COUNT(Dong),"",OFFSET(TH!B$1,SMALL(Dong,ROWS($1:40)),))</f>
        <v>42030</v>
      </c>
      <c r="B55" s="43" t="str">
        <f ca="1">IF(ROWS($1:40)&gt;COUNT(Dong),"",OFFSET(TH!C$1,SMALL(Dong,ROWS($1:40)),))</f>
        <v>C38</v>
      </c>
      <c r="C55" s="43">
        <f ca="1">IF(ROWS($1:40)&gt;COUNT(Dong),"",OFFSET(TH!D$1,SMALL(Dong,ROWS($1:40)),))</f>
        <v>42030</v>
      </c>
      <c r="D55" s="47" t="str">
        <f ca="1">IF(ROWS($1:40)&gt;COUNT(Dong),"",OFFSET(TH!E$1,SMALL(Dong,ROWS($1:40)),))</f>
        <v>Xăng RON 95</v>
      </c>
      <c r="E55" s="43" t="str">
        <f ca="1">IF(ROWS($1:40)&gt;COUNT(Dong),"",OFFSET(TH!H$1,SMALL(Dong,ROWS($1:40)),))</f>
        <v>1111</v>
      </c>
      <c r="F55" s="41">
        <f ca="1">IF(ROWS($1:40)&gt;COUNT(Dong),"",OFFSET(TH!F$1,SMALL(Dong,ROWS($1:40)),))</f>
        <v>621218</v>
      </c>
      <c r="G55" s="41">
        <f t="shared" ca="1" si="4"/>
        <v>0</v>
      </c>
      <c r="H55" s="41">
        <f t="shared" ca="1" si="4"/>
        <v>0</v>
      </c>
      <c r="I55" s="41">
        <f t="shared" ca="1" si="4"/>
        <v>0</v>
      </c>
      <c r="J55" s="41">
        <f t="shared" ca="1" si="4"/>
        <v>621218</v>
      </c>
      <c r="K55" s="41">
        <f t="shared" ca="1" si="5"/>
        <v>0</v>
      </c>
      <c r="L55" s="41">
        <f t="shared" ca="1" si="5"/>
        <v>0</v>
      </c>
    </row>
    <row r="56" spans="1:12">
      <c r="A56" s="43">
        <f ca="1">IF(ROWS($1:41)&gt;COUNT(Dong),"",OFFSET(TH!B$1,SMALL(Dong,ROWS($1:41)),))</f>
        <v>42031</v>
      </c>
      <c r="B56" s="43" t="str">
        <f ca="1">IF(ROWS($1:41)&gt;COUNT(Dong),"",OFFSET(TH!C$1,SMALL(Dong,ROWS($1:41)),))</f>
        <v>C39</v>
      </c>
      <c r="C56" s="43">
        <f ca="1">IF(ROWS($1:41)&gt;COUNT(Dong),"",OFFSET(TH!D$1,SMALL(Dong,ROWS($1:41)),))</f>
        <v>42031</v>
      </c>
      <c r="D56" s="47" t="str">
        <f ca="1">IF(ROWS($1:41)&gt;COUNT(Dong),"",OFFSET(TH!E$1,SMALL(Dong,ROWS($1:41)),))</f>
        <v>Phí dịch vụ bảo vệ T01/2015</v>
      </c>
      <c r="E56" s="43" t="str">
        <f ca="1">IF(ROWS($1:41)&gt;COUNT(Dong),"",OFFSET(TH!H$1,SMALL(Dong,ROWS($1:41)),))</f>
        <v>1111</v>
      </c>
      <c r="F56" s="41">
        <f ca="1">IF(ROWS($1:41)&gt;COUNT(Dong),"",OFFSET(TH!F$1,SMALL(Dong,ROWS($1:41)),))</f>
        <v>14400000</v>
      </c>
      <c r="G56" s="41">
        <f t="shared" ca="1" si="4"/>
        <v>0</v>
      </c>
      <c r="H56" s="41">
        <f t="shared" ca="1" si="4"/>
        <v>0</v>
      </c>
      <c r="I56" s="41">
        <f t="shared" ca="1" si="4"/>
        <v>0</v>
      </c>
      <c r="J56" s="41">
        <f t="shared" ca="1" si="4"/>
        <v>14400000</v>
      </c>
      <c r="K56" s="41">
        <f t="shared" ca="1" si="5"/>
        <v>0</v>
      </c>
      <c r="L56" s="41">
        <f t="shared" ca="1" si="5"/>
        <v>0</v>
      </c>
    </row>
    <row r="57" spans="1:12">
      <c r="A57" s="43">
        <f ca="1">IF(ROWS($1:42)&gt;COUNT(Dong),"",OFFSET(TH!B$1,SMALL(Dong,ROWS($1:42)),))</f>
        <v>42032</v>
      </c>
      <c r="B57" s="43" t="str">
        <f ca="1">IF(ROWS($1:42)&gt;COUNT(Dong),"",OFFSET(TH!C$1,SMALL(Dong,ROWS($1:42)),))</f>
        <v>C42</v>
      </c>
      <c r="C57" s="43">
        <f ca="1">IF(ROWS($1:42)&gt;COUNT(Dong),"",OFFSET(TH!D$1,SMALL(Dong,ROWS($1:42)),))</f>
        <v>42032</v>
      </c>
      <c r="D57" s="47" t="str">
        <f ca="1">IF(ROWS($1:42)&gt;COUNT(Dong),"",OFFSET(TH!E$1,SMALL(Dong,ROWS($1:42)),))</f>
        <v>Xăng RON 95</v>
      </c>
      <c r="E57" s="43" t="str">
        <f ca="1">IF(ROWS($1:42)&gt;COUNT(Dong),"",OFFSET(TH!H$1,SMALL(Dong,ROWS($1:42)),))</f>
        <v>1111</v>
      </c>
      <c r="F57" s="41">
        <f ca="1">IF(ROWS($1:42)&gt;COUNT(Dong),"",OFFSET(TH!F$1,SMALL(Dong,ROWS($1:42)),))</f>
        <v>754336</v>
      </c>
      <c r="G57" s="41">
        <f t="shared" ca="1" si="4"/>
        <v>0</v>
      </c>
      <c r="H57" s="41">
        <f t="shared" ca="1" si="4"/>
        <v>0</v>
      </c>
      <c r="I57" s="41">
        <f t="shared" ca="1" si="4"/>
        <v>0</v>
      </c>
      <c r="J57" s="41">
        <f t="shared" ca="1" si="4"/>
        <v>754336</v>
      </c>
      <c r="K57" s="41">
        <f t="shared" ca="1" si="5"/>
        <v>0</v>
      </c>
      <c r="L57" s="41">
        <f t="shared" ca="1" si="5"/>
        <v>0</v>
      </c>
    </row>
    <row r="58" spans="1:12">
      <c r="A58" s="43">
        <f ca="1">IF(ROWS($1:43)&gt;COUNT(Dong),"",OFFSET(TH!B$1,SMALL(Dong,ROWS($1:43)),))</f>
        <v>42034</v>
      </c>
      <c r="B58" s="43" t="str">
        <f ca="1">IF(ROWS($1:43)&gt;COUNT(Dong),"",OFFSET(TH!C$1,SMALL(Dong,ROWS($1:43)),))</f>
        <v>C45</v>
      </c>
      <c r="C58" s="43">
        <f ca="1">IF(ROWS($1:43)&gt;COUNT(Dong),"",OFFSET(TH!D$1,SMALL(Dong,ROWS($1:43)),))</f>
        <v>42034</v>
      </c>
      <c r="D58" s="47" t="str">
        <f ca="1">IF(ROWS($1:43)&gt;COUNT(Dong),"",OFFSET(TH!E$1,SMALL(Dong,ROWS($1:43)),))</f>
        <v>Xăng RON 95</v>
      </c>
      <c r="E58" s="43" t="str">
        <f ca="1">IF(ROWS($1:43)&gt;COUNT(Dong),"",OFFSET(TH!H$1,SMALL(Dong,ROWS($1:43)),))</f>
        <v>1111</v>
      </c>
      <c r="F58" s="41">
        <f ca="1">IF(ROWS($1:43)&gt;COUNT(Dong),"",OFFSET(TH!F$1,SMALL(Dong,ROWS($1:43)),))</f>
        <v>828291</v>
      </c>
      <c r="G58" s="41">
        <f t="shared" ca="1" si="4"/>
        <v>0</v>
      </c>
      <c r="H58" s="41">
        <f t="shared" ca="1" si="4"/>
        <v>0</v>
      </c>
      <c r="I58" s="41">
        <f t="shared" ca="1" si="4"/>
        <v>0</v>
      </c>
      <c r="J58" s="41">
        <f t="shared" ca="1" si="4"/>
        <v>828291</v>
      </c>
      <c r="K58" s="41">
        <f t="shared" ca="1" si="5"/>
        <v>0</v>
      </c>
      <c r="L58" s="41">
        <f t="shared" ca="1" si="5"/>
        <v>0</v>
      </c>
    </row>
    <row r="59" spans="1:12">
      <c r="A59" s="43">
        <f ca="1">IF(ROWS($1:44)&gt;COUNT(Dong),"",OFFSET(TH!B$1,SMALL(Dong,ROWS($1:44)),))</f>
        <v>42035</v>
      </c>
      <c r="B59" s="43" t="str">
        <f ca="1">IF(ROWS($1:44)&gt;COUNT(Dong),"",OFFSET(TH!C$1,SMALL(Dong,ROWS($1:44)),))</f>
        <v>C46</v>
      </c>
      <c r="C59" s="43">
        <f ca="1">IF(ROWS($1:44)&gt;COUNT(Dong),"",OFFSET(TH!D$1,SMALL(Dong,ROWS($1:44)),))</f>
        <v>42035</v>
      </c>
      <c r="D59" s="47" t="str">
        <f ca="1">IF(ROWS($1:44)&gt;COUNT(Dong),"",OFFSET(TH!E$1,SMALL(Dong,ROWS($1:44)),))</f>
        <v>Xăng RON 95</v>
      </c>
      <c r="E59" s="43" t="str">
        <f ca="1">IF(ROWS($1:44)&gt;COUNT(Dong),"",OFFSET(TH!H$1,SMALL(Dong,ROWS($1:44)),))</f>
        <v>1111</v>
      </c>
      <c r="F59" s="41">
        <f ca="1">IF(ROWS($1:44)&gt;COUNT(Dong),"",OFFSET(TH!F$1,SMALL(Dong,ROWS($1:44)),))</f>
        <v>242173</v>
      </c>
      <c r="G59" s="41">
        <f t="shared" ca="1" si="4"/>
        <v>0</v>
      </c>
      <c r="H59" s="41">
        <f t="shared" ca="1" si="4"/>
        <v>0</v>
      </c>
      <c r="I59" s="41">
        <f t="shared" ca="1" si="4"/>
        <v>0</v>
      </c>
      <c r="J59" s="41">
        <f t="shared" ca="1" si="4"/>
        <v>242173</v>
      </c>
      <c r="K59" s="41">
        <f t="shared" ca="1" si="5"/>
        <v>0</v>
      </c>
      <c r="L59" s="41">
        <f t="shared" ca="1" si="5"/>
        <v>0</v>
      </c>
    </row>
    <row r="60" spans="1:12">
      <c r="A60" s="43">
        <f ca="1">IF(ROWS($1:45)&gt;COUNT(Dong),"",OFFSET(TH!B$1,SMALL(Dong,ROWS($1:45)),))</f>
        <v>42035</v>
      </c>
      <c r="B60" s="43" t="str">
        <f ca="1">IF(ROWS($1:45)&gt;COUNT(Dong),"",OFFSET(TH!C$1,SMALL(Dong,ROWS($1:45)),))</f>
        <v>CTGS</v>
      </c>
      <c r="C60" s="43">
        <f ca="1">IF(ROWS($1:45)&gt;COUNT(Dong),"",OFFSET(TH!D$1,SMALL(Dong,ROWS($1:45)),))</f>
        <v>42035</v>
      </c>
      <c r="D60" s="47" t="str">
        <f ca="1">IF(ROWS($1:45)&gt;COUNT(Dong),"",OFFSET(TH!E$1,SMALL(Dong,ROWS($1:45)),))</f>
        <v>Trích khấu hao nhà làm việc</v>
      </c>
      <c r="E60" s="43" t="str">
        <f ca="1">IF(ROWS($1:45)&gt;COUNT(Dong),"",OFFSET(TH!H$1,SMALL(Dong,ROWS($1:45)),))</f>
        <v>2141</v>
      </c>
      <c r="F60" s="41">
        <f ca="1">IF(ROWS($1:45)&gt;COUNT(Dong),"",OFFSET(TH!F$1,SMALL(Dong,ROWS($1:45)),))</f>
        <v>3671166</v>
      </c>
      <c r="G60" s="41">
        <f t="shared" ca="1" si="4"/>
        <v>0</v>
      </c>
      <c r="H60" s="41">
        <f t="shared" ca="1" si="4"/>
        <v>0</v>
      </c>
      <c r="I60" s="41">
        <f t="shared" ca="1" si="4"/>
        <v>0</v>
      </c>
      <c r="J60" s="41">
        <f t="shared" ca="1" si="4"/>
        <v>0</v>
      </c>
      <c r="K60" s="41">
        <f t="shared" ca="1" si="5"/>
        <v>3671166</v>
      </c>
      <c r="L60" s="41">
        <f t="shared" ca="1" si="5"/>
        <v>0</v>
      </c>
    </row>
    <row r="61" spans="1:12">
      <c r="A61" s="43">
        <f ca="1">IF(ROWS($1:46)&gt;COUNT(Dong),"",OFFSET(TH!B$1,SMALL(Dong,ROWS($1:46)),))</f>
        <v>42035</v>
      </c>
      <c r="B61" s="43" t="str">
        <f ca="1">IF(ROWS($1:46)&gt;COUNT(Dong),"",OFFSET(TH!C$1,SMALL(Dong,ROWS($1:46)),))</f>
        <v>CTGS</v>
      </c>
      <c r="C61" s="43">
        <f ca="1">IF(ROWS($1:46)&gt;COUNT(Dong),"",OFFSET(TH!D$1,SMALL(Dong,ROWS($1:46)),))</f>
        <v>42035</v>
      </c>
      <c r="D61" s="47" t="str">
        <f ca="1">IF(ROWS($1:46)&gt;COUNT(Dong),"",OFFSET(TH!E$1,SMALL(Dong,ROWS($1:46)),))</f>
        <v>Trích khấu hao nhà bảo vệ, đường</v>
      </c>
      <c r="E61" s="43" t="str">
        <f ca="1">IF(ROWS($1:46)&gt;COUNT(Dong),"",OFFSET(TH!H$1,SMALL(Dong,ROWS($1:46)),))</f>
        <v>2141</v>
      </c>
      <c r="F61" s="41">
        <f ca="1">IF(ROWS($1:46)&gt;COUNT(Dong),"",OFFSET(TH!F$1,SMALL(Dong,ROWS($1:46)),))</f>
        <v>28546837</v>
      </c>
      <c r="G61" s="41">
        <f t="shared" ca="1" si="4"/>
        <v>0</v>
      </c>
      <c r="H61" s="41">
        <f t="shared" ca="1" si="4"/>
        <v>0</v>
      </c>
      <c r="I61" s="41">
        <f t="shared" ca="1" si="4"/>
        <v>0</v>
      </c>
      <c r="J61" s="41">
        <f t="shared" ca="1" si="4"/>
        <v>0</v>
      </c>
      <c r="K61" s="41">
        <f t="shared" ca="1" si="5"/>
        <v>28546837</v>
      </c>
      <c r="L61" s="41">
        <f t="shared" ca="1" si="5"/>
        <v>0</v>
      </c>
    </row>
    <row r="62" spans="1:12">
      <c r="A62" s="43" t="str">
        <f ca="1">IF(ROWS($1:47)&gt;COUNT(Dong),"",OFFSET(TH!B$1,SMALL(Dong,ROWS($1:47)),))</f>
        <v/>
      </c>
      <c r="B62" s="43" t="str">
        <f ca="1">IF(ROWS($1:47)&gt;COUNT(Dong),"",OFFSET(TH!C$1,SMALL(Dong,ROWS($1:47)),))</f>
        <v/>
      </c>
      <c r="C62" s="43" t="str">
        <f ca="1">IF(ROWS($1:47)&gt;COUNT(Dong),"",OFFSET(TH!D$1,SMALL(Dong,ROWS($1:47)),))</f>
        <v/>
      </c>
      <c r="D62" s="47" t="str">
        <f ca="1">IF(ROWS($1:47)&gt;COUNT(Dong),"",OFFSET(TH!E$1,SMALL(Dong,ROWS($1:47)),))</f>
        <v/>
      </c>
      <c r="E62" s="43" t="str">
        <f ca="1">IF(ROWS($1:47)&gt;COUNT(Dong),"",OFFSET(TH!H$1,SMALL(Dong,ROWS($1:47)),))</f>
        <v/>
      </c>
      <c r="F62" s="41" t="str">
        <f ca="1">IF(ROWS($1:47)&gt;COUNT(Dong),"",OFFSET(TH!F$1,SMALL(Dong,ROWS($1:47)),))</f>
        <v/>
      </c>
      <c r="G62" s="41">
        <f t="shared" ca="1" si="4"/>
        <v>0</v>
      </c>
      <c r="H62" s="41">
        <f t="shared" ca="1" si="4"/>
        <v>0</v>
      </c>
      <c r="I62" s="41">
        <f t="shared" ca="1" si="4"/>
        <v>0</v>
      </c>
      <c r="J62" s="41">
        <f t="shared" ca="1" si="4"/>
        <v>0</v>
      </c>
      <c r="K62" s="41">
        <f t="shared" ca="1" si="5"/>
        <v>0</v>
      </c>
      <c r="L62" s="41">
        <f t="shared" ca="1" si="5"/>
        <v>0</v>
      </c>
    </row>
    <row r="63" spans="1:12">
      <c r="A63" s="43" t="str">
        <f ca="1">IF(ROWS($1:48)&gt;COUNT(Dong),"",OFFSET(TH!B$1,SMALL(Dong,ROWS($1:48)),))</f>
        <v/>
      </c>
      <c r="B63" s="43" t="str">
        <f ca="1">IF(ROWS($1:48)&gt;COUNT(Dong),"",OFFSET(TH!C$1,SMALL(Dong,ROWS($1:48)),))</f>
        <v/>
      </c>
      <c r="C63" s="43" t="str">
        <f ca="1">IF(ROWS($1:48)&gt;COUNT(Dong),"",OFFSET(TH!D$1,SMALL(Dong,ROWS($1:48)),))</f>
        <v/>
      </c>
      <c r="D63" s="47" t="str">
        <f ca="1">IF(ROWS($1:48)&gt;COUNT(Dong),"",OFFSET(TH!E$1,SMALL(Dong,ROWS($1:48)),))</f>
        <v/>
      </c>
      <c r="E63" s="43" t="str">
        <f ca="1">IF(ROWS($1:48)&gt;COUNT(Dong),"",OFFSET(TH!H$1,SMALL(Dong,ROWS($1:48)),))</f>
        <v/>
      </c>
      <c r="F63" s="41" t="str">
        <f ca="1">IF(ROWS($1:48)&gt;COUNT(Dong),"",OFFSET(TH!F$1,SMALL(Dong,ROWS($1:48)),))</f>
        <v/>
      </c>
      <c r="G63" s="41">
        <f t="shared" ca="1" si="4"/>
        <v>0</v>
      </c>
      <c r="H63" s="41">
        <f t="shared" ca="1" si="4"/>
        <v>0</v>
      </c>
      <c r="I63" s="41">
        <f t="shared" ca="1" si="4"/>
        <v>0</v>
      </c>
      <c r="J63" s="41">
        <f t="shared" ca="1" si="4"/>
        <v>0</v>
      </c>
      <c r="K63" s="41">
        <f t="shared" ca="1" si="5"/>
        <v>0</v>
      </c>
      <c r="L63" s="41">
        <f t="shared" ca="1" si="5"/>
        <v>0</v>
      </c>
    </row>
    <row r="64" spans="1:12">
      <c r="A64" s="43" t="str">
        <f ca="1">IF(ROWS($1:49)&gt;COUNT(Dong),"",OFFSET(TH!B$1,SMALL(Dong,ROWS($1:49)),))</f>
        <v/>
      </c>
      <c r="B64" s="43" t="str">
        <f ca="1">IF(ROWS($1:49)&gt;COUNT(Dong),"",OFFSET(TH!C$1,SMALL(Dong,ROWS($1:49)),))</f>
        <v/>
      </c>
      <c r="C64" s="43" t="str">
        <f ca="1">IF(ROWS($1:49)&gt;COUNT(Dong),"",OFFSET(TH!D$1,SMALL(Dong,ROWS($1:49)),))</f>
        <v/>
      </c>
      <c r="D64" s="47" t="str">
        <f ca="1">IF(ROWS($1:49)&gt;COUNT(Dong),"",OFFSET(TH!E$1,SMALL(Dong,ROWS($1:49)),))</f>
        <v/>
      </c>
      <c r="E64" s="43" t="str">
        <f ca="1">IF(ROWS($1:49)&gt;COUNT(Dong),"",OFFSET(TH!H$1,SMALL(Dong,ROWS($1:49)),))</f>
        <v/>
      </c>
      <c r="F64" s="41" t="str">
        <f ca="1">IF(ROWS($1:49)&gt;COUNT(Dong),"",OFFSET(TH!F$1,SMALL(Dong,ROWS($1:49)),))</f>
        <v/>
      </c>
      <c r="G64" s="41">
        <f t="shared" ca="1" si="4"/>
        <v>0</v>
      </c>
      <c r="H64" s="41">
        <f t="shared" ca="1" si="4"/>
        <v>0</v>
      </c>
      <c r="I64" s="41">
        <f t="shared" ca="1" si="4"/>
        <v>0</v>
      </c>
      <c r="J64" s="41">
        <f t="shared" ca="1" si="4"/>
        <v>0</v>
      </c>
      <c r="K64" s="41">
        <f t="shared" ca="1" si="5"/>
        <v>0</v>
      </c>
      <c r="L64" s="41">
        <f t="shared" ca="1" si="5"/>
        <v>0</v>
      </c>
    </row>
    <row r="65" spans="1:12">
      <c r="A65" s="43" t="str">
        <f ca="1">IF(ROWS($1:50)&gt;COUNT(Dong),"",OFFSET(TH!B$1,SMALL(Dong,ROWS($1:50)),))</f>
        <v/>
      </c>
      <c r="B65" s="43" t="str">
        <f ca="1">IF(ROWS($1:50)&gt;COUNT(Dong),"",OFFSET(TH!C$1,SMALL(Dong,ROWS($1:50)),))</f>
        <v/>
      </c>
      <c r="C65" s="43" t="str">
        <f ca="1">IF(ROWS($1:50)&gt;COUNT(Dong),"",OFFSET(TH!D$1,SMALL(Dong,ROWS($1:50)),))</f>
        <v/>
      </c>
      <c r="D65" s="47" t="str">
        <f ca="1">IF(ROWS($1:50)&gt;COUNT(Dong),"",OFFSET(TH!E$1,SMALL(Dong,ROWS($1:50)),))</f>
        <v/>
      </c>
      <c r="E65" s="43" t="str">
        <f ca="1">IF(ROWS($1:50)&gt;COUNT(Dong),"",OFFSET(TH!H$1,SMALL(Dong,ROWS($1:50)),))</f>
        <v/>
      </c>
      <c r="F65" s="41" t="str">
        <f ca="1">IF(ROWS($1:50)&gt;COUNT(Dong),"",OFFSET(TH!F$1,SMALL(Dong,ROWS($1:50)),))</f>
        <v/>
      </c>
      <c r="G65" s="41">
        <f t="shared" ca="1" si="4"/>
        <v>0</v>
      </c>
      <c r="H65" s="41">
        <f t="shared" ca="1" si="4"/>
        <v>0</v>
      </c>
      <c r="I65" s="41">
        <f t="shared" ca="1" si="4"/>
        <v>0</v>
      </c>
      <c r="J65" s="41">
        <f t="shared" ca="1" si="4"/>
        <v>0</v>
      </c>
      <c r="K65" s="41">
        <f t="shared" ca="1" si="5"/>
        <v>0</v>
      </c>
      <c r="L65" s="41">
        <f t="shared" ca="1" si="5"/>
        <v>0</v>
      </c>
    </row>
    <row r="66" spans="1:12">
      <c r="A66" s="43" t="str">
        <f ca="1">IF(ROWS($1:51)&gt;COUNT(Dong),"",OFFSET(TH!B$1,SMALL(Dong,ROWS($1:51)),))</f>
        <v/>
      </c>
      <c r="B66" s="43" t="str">
        <f ca="1">IF(ROWS($1:51)&gt;COUNT(Dong),"",OFFSET(TH!C$1,SMALL(Dong,ROWS($1:51)),))</f>
        <v/>
      </c>
      <c r="C66" s="43" t="str">
        <f ca="1">IF(ROWS($1:51)&gt;COUNT(Dong),"",OFFSET(TH!D$1,SMALL(Dong,ROWS($1:51)),))</f>
        <v/>
      </c>
      <c r="D66" s="47" t="str">
        <f ca="1">IF(ROWS($1:51)&gt;COUNT(Dong),"",OFFSET(TH!E$1,SMALL(Dong,ROWS($1:51)),))</f>
        <v/>
      </c>
      <c r="E66" s="43" t="str">
        <f ca="1">IF(ROWS($1:51)&gt;COUNT(Dong),"",OFFSET(TH!H$1,SMALL(Dong,ROWS($1:51)),))</f>
        <v/>
      </c>
      <c r="F66" s="41" t="str">
        <f ca="1">IF(ROWS($1:51)&gt;COUNT(Dong),"",OFFSET(TH!F$1,SMALL(Dong,ROWS($1:51)),))</f>
        <v/>
      </c>
      <c r="G66" s="41">
        <f t="shared" ca="1" si="4"/>
        <v>0</v>
      </c>
      <c r="H66" s="41">
        <f t="shared" ca="1" si="4"/>
        <v>0</v>
      </c>
      <c r="I66" s="41">
        <f t="shared" ca="1" si="4"/>
        <v>0</v>
      </c>
      <c r="J66" s="41">
        <f t="shared" ca="1" si="4"/>
        <v>0</v>
      </c>
      <c r="K66" s="41">
        <f t="shared" ca="1" si="5"/>
        <v>0</v>
      </c>
      <c r="L66" s="41">
        <f t="shared" ca="1" si="5"/>
        <v>0</v>
      </c>
    </row>
    <row r="67" spans="1:12">
      <c r="A67" s="43" t="str">
        <f ca="1">IF(ROWS($1:52)&gt;COUNT(Dong),"",OFFSET(TH!B$1,SMALL(Dong,ROWS($1:52)),))</f>
        <v/>
      </c>
      <c r="B67" s="43" t="str">
        <f ca="1">IF(ROWS($1:52)&gt;COUNT(Dong),"",OFFSET(TH!C$1,SMALL(Dong,ROWS($1:52)),))</f>
        <v/>
      </c>
      <c r="C67" s="43" t="str">
        <f ca="1">IF(ROWS($1:52)&gt;COUNT(Dong),"",OFFSET(TH!D$1,SMALL(Dong,ROWS($1:52)),))</f>
        <v/>
      </c>
      <c r="D67" s="47" t="str">
        <f ca="1">IF(ROWS($1:52)&gt;COUNT(Dong),"",OFFSET(TH!E$1,SMALL(Dong,ROWS($1:52)),))</f>
        <v/>
      </c>
      <c r="E67" s="43" t="str">
        <f ca="1">IF(ROWS($1:52)&gt;COUNT(Dong),"",OFFSET(TH!H$1,SMALL(Dong,ROWS($1:52)),))</f>
        <v/>
      </c>
      <c r="F67" s="41" t="str">
        <f ca="1">IF(ROWS($1:52)&gt;COUNT(Dong),"",OFFSET(TH!F$1,SMALL(Dong,ROWS($1:52)),))</f>
        <v/>
      </c>
      <c r="G67" s="41">
        <f t="shared" ca="1" si="4"/>
        <v>0</v>
      </c>
      <c r="H67" s="41">
        <f t="shared" ca="1" si="4"/>
        <v>0</v>
      </c>
      <c r="I67" s="41">
        <f t="shared" ca="1" si="4"/>
        <v>0</v>
      </c>
      <c r="J67" s="41">
        <f t="shared" ca="1" si="4"/>
        <v>0</v>
      </c>
      <c r="K67" s="41">
        <f t="shared" ca="1" si="5"/>
        <v>0</v>
      </c>
      <c r="L67" s="41">
        <f t="shared" ca="1" si="5"/>
        <v>0</v>
      </c>
    </row>
    <row r="68" spans="1:12">
      <c r="A68" s="43" t="str">
        <f ca="1">IF(ROWS($1:53)&gt;COUNT(Dong),"",OFFSET(TH!B$1,SMALL(Dong,ROWS($1:53)),))</f>
        <v/>
      </c>
      <c r="B68" s="24"/>
      <c r="C68" s="43"/>
      <c r="D68" s="30"/>
      <c r="E68" s="25"/>
      <c r="F68" s="42"/>
      <c r="G68" s="42"/>
      <c r="H68" s="42"/>
      <c r="I68" s="42"/>
      <c r="J68" s="42"/>
      <c r="K68" s="42"/>
      <c r="L68" s="42"/>
    </row>
    <row r="69" spans="1:12">
      <c r="A69" s="43"/>
      <c r="B69" s="24"/>
      <c r="C69" s="43"/>
      <c r="D69" s="28" t="s">
        <v>62</v>
      </c>
      <c r="E69" s="23" t="s">
        <v>10</v>
      </c>
      <c r="F69" s="39">
        <f ca="1">SUM(G69:L69)</f>
        <v>72971388</v>
      </c>
      <c r="G69" s="39">
        <f t="shared" ref="G69:L69" ca="1" si="6">SUM(G15:G68)</f>
        <v>502681</v>
      </c>
      <c r="H69" s="39">
        <f t="shared" ca="1" si="6"/>
        <v>0</v>
      </c>
      <c r="I69" s="39">
        <f t="shared" ca="1" si="6"/>
        <v>9808948</v>
      </c>
      <c r="J69" s="39">
        <f t="shared" ca="1" si="6"/>
        <v>28441756</v>
      </c>
      <c r="K69" s="39">
        <f t="shared" ca="1" si="6"/>
        <v>32218003</v>
      </c>
      <c r="L69" s="39">
        <f t="shared" ca="1" si="6"/>
        <v>2000000</v>
      </c>
    </row>
    <row r="70" spans="1:12">
      <c r="A70" s="44"/>
      <c r="B70" s="25"/>
      <c r="C70" s="44"/>
      <c r="D70" s="29" t="s">
        <v>309</v>
      </c>
      <c r="E70" s="24"/>
      <c r="F70" s="40">
        <f t="shared" ref="F70:L70" ca="1" si="7">F69</f>
        <v>72971388</v>
      </c>
      <c r="G70" s="40">
        <f t="shared" ca="1" si="7"/>
        <v>502681</v>
      </c>
      <c r="H70" s="40">
        <f t="shared" ca="1" si="7"/>
        <v>0</v>
      </c>
      <c r="I70" s="40">
        <f t="shared" ca="1" si="7"/>
        <v>9808948</v>
      </c>
      <c r="J70" s="40">
        <f t="shared" ca="1" si="7"/>
        <v>28441756</v>
      </c>
      <c r="K70" s="40">
        <f t="shared" ca="1" si="7"/>
        <v>32218003</v>
      </c>
      <c r="L70" s="40">
        <f t="shared" ca="1" si="7"/>
        <v>2000000</v>
      </c>
    </row>
    <row r="71" spans="1:12">
      <c r="A71" s="26"/>
      <c r="B71" s="26"/>
      <c r="C71" s="26"/>
      <c r="D71" s="31" t="s">
        <v>63</v>
      </c>
      <c r="E71" s="26" t="s">
        <v>10</v>
      </c>
      <c r="F71" s="38">
        <f t="shared" ref="F71:L71" ca="1" si="8">F15+F69-F70</f>
        <v>0</v>
      </c>
      <c r="G71" s="38">
        <f t="shared" ca="1" si="8"/>
        <v>0</v>
      </c>
      <c r="H71" s="38">
        <f t="shared" ca="1" si="8"/>
        <v>0</v>
      </c>
      <c r="I71" s="38">
        <f t="shared" ca="1" si="8"/>
        <v>0</v>
      </c>
      <c r="J71" s="38">
        <f t="shared" ca="1" si="8"/>
        <v>0</v>
      </c>
      <c r="K71" s="38">
        <f t="shared" ca="1" si="8"/>
        <v>0</v>
      </c>
      <c r="L71" s="38">
        <f t="shared" ca="1" si="8"/>
        <v>0</v>
      </c>
    </row>
    <row r="73" spans="1:12">
      <c r="B73" s="45"/>
      <c r="C73" s="37" t="s">
        <v>64</v>
      </c>
    </row>
    <row r="74" spans="1:12">
      <c r="C74" s="37" t="s">
        <v>65</v>
      </c>
    </row>
    <row r="75" spans="1:12">
      <c r="E75" s="27"/>
      <c r="F75" s="27"/>
      <c r="G75" s="27"/>
      <c r="H75" s="27"/>
      <c r="I75" s="27"/>
      <c r="J75" s="55" t="str">
        <f>IF(OR($M$7=1,$M$7=4,$M$7=6,$M$7=9,$M$7=11),"Ngày  30  tháng  "&amp;$M$7&amp;"  năm 2015",IF(OR($M$7=3,$M$7=5,$M$7=7,$M$7=8,$M$7=10,$M$7=12),"Ngày  31  tháng  "&amp;$M$7&amp;"  năm 2015","Ngày  28  tháng  "&amp;$M$7&amp;"  năm 2015"))</f>
        <v>Ngày  30  tháng  1  năm 2015</v>
      </c>
      <c r="K75" s="55"/>
      <c r="L75" s="55"/>
    </row>
    <row r="76" spans="1:12">
      <c r="B76" s="27"/>
      <c r="C76" s="20" t="s">
        <v>11</v>
      </c>
      <c r="D76" s="27"/>
      <c r="E76" s="27"/>
      <c r="F76" s="27"/>
      <c r="G76" s="27"/>
      <c r="H76" s="27"/>
      <c r="I76" s="27"/>
      <c r="J76" s="55" t="s">
        <v>12</v>
      </c>
      <c r="K76" s="55"/>
      <c r="L76" s="55"/>
    </row>
    <row r="77" spans="1:12">
      <c r="B77" s="27"/>
      <c r="C77" s="20" t="s">
        <v>13</v>
      </c>
      <c r="D77" s="27"/>
      <c r="E77" s="27"/>
      <c r="F77" s="27"/>
      <c r="G77" s="27"/>
      <c r="H77" s="27"/>
      <c r="I77" s="27"/>
      <c r="J77" s="27"/>
      <c r="K77" s="27"/>
      <c r="L77" s="27" t="s">
        <v>13</v>
      </c>
    </row>
  </sheetData>
  <mergeCells count="14">
    <mergeCell ref="C10:L10"/>
    <mergeCell ref="A5:L5"/>
    <mergeCell ref="F12:F13"/>
    <mergeCell ref="F11:L11"/>
    <mergeCell ref="J75:L75"/>
    <mergeCell ref="A6:L6"/>
    <mergeCell ref="J76:L76"/>
    <mergeCell ref="G12:L12"/>
    <mergeCell ref="A11:A13"/>
    <mergeCell ref="B11:C11"/>
    <mergeCell ref="D11:D13"/>
    <mergeCell ref="E11:E13"/>
    <mergeCell ref="B12:B13"/>
    <mergeCell ref="C12:C13"/>
  </mergeCells>
  <phoneticPr fontId="30" type="noConversion"/>
  <dataValidations count="1">
    <dataValidation type="list" allowBlank="1" showInputMessage="1" showErrorMessage="1" sqref="M7">
      <formula1>"...,1,2,3,4,5,6,7,8,9,10,11,12"</formula1>
    </dataValidation>
  </dataValidations>
  <pageMargins left="0.43" right="0.16" top="0.18" bottom="0.17" header="0.17" footer="0.19"/>
  <pageSetup scale="90" orientation="landscape" r:id="rId1"/>
  <headerFooter alignWithMargins="0"/>
  <ignoredErrors>
    <ignoredError sqref="M5 H13:L13 G1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theme="8"/>
  </sheetPr>
  <dimension ref="A2:L42"/>
  <sheetViews>
    <sheetView topLeftCell="A5" zoomScale="90" workbookViewId="0">
      <pane ySplit="11" topLeftCell="A16" activePane="bottomLeft" state="frozen"/>
      <selection activeCell="A5" sqref="A5"/>
      <selection pane="bottomLeft" activeCell="E7" sqref="E7:E9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33.140625" style="20" customWidth="1"/>
    <col min="5" max="5" width="8.42578125" style="20" customWidth="1"/>
    <col min="6" max="6" width="12.42578125" style="20" customWidth="1"/>
    <col min="7" max="11" width="10.7109375" style="20" customWidth="1"/>
    <col min="12" max="12" width="6.7109375" style="20" customWidth="1"/>
    <col min="13" max="16384" width="9.140625" style="20"/>
  </cols>
  <sheetData>
    <row r="2" spans="1:12">
      <c r="A2" s="19" t="s">
        <v>19</v>
      </c>
      <c r="F2" s="21"/>
      <c r="G2" s="21"/>
      <c r="H2" s="21" t="s">
        <v>55</v>
      </c>
      <c r="I2" s="50"/>
      <c r="J2" s="50"/>
      <c r="K2" s="50"/>
    </row>
    <row r="3" spans="1:12" ht="15" customHeight="1">
      <c r="A3" s="19" t="s">
        <v>43</v>
      </c>
      <c r="H3" s="20" t="s">
        <v>66</v>
      </c>
      <c r="I3" s="51"/>
      <c r="J3" s="51"/>
      <c r="K3" s="27"/>
    </row>
    <row r="4" spans="1:12">
      <c r="H4" s="20" t="s">
        <v>48</v>
      </c>
      <c r="I4" s="27"/>
      <c r="J4" s="27"/>
      <c r="K4" s="27"/>
    </row>
    <row r="5" spans="1:12" ht="19.5" customHeight="1">
      <c r="A5" s="60" t="s">
        <v>56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48" t="s">
        <v>93</v>
      </c>
    </row>
    <row r="6" spans="1:12">
      <c r="A6" s="63" t="s">
        <v>57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21" t="s">
        <v>52</v>
      </c>
    </row>
    <row r="7" spans="1:12" ht="16.5">
      <c r="B7" s="27"/>
      <c r="C7" s="27"/>
      <c r="D7" s="27"/>
      <c r="E7" s="37" t="s">
        <v>205</v>
      </c>
      <c r="G7" s="27"/>
      <c r="H7" s="27"/>
      <c r="I7" s="27"/>
      <c r="J7" s="27"/>
      <c r="K7" s="27"/>
      <c r="L7" s="46">
        <v>1</v>
      </c>
    </row>
    <row r="8" spans="1:12">
      <c r="B8" s="27"/>
      <c r="C8" s="27"/>
      <c r="D8" s="27"/>
      <c r="E8" s="37" t="s">
        <v>67</v>
      </c>
      <c r="G8" s="27"/>
      <c r="H8" s="27"/>
      <c r="I8" s="27"/>
      <c r="J8" s="27"/>
      <c r="K8" s="27"/>
    </row>
    <row r="9" spans="1:12">
      <c r="B9" s="36"/>
      <c r="C9" s="36"/>
      <c r="D9" s="36"/>
      <c r="E9" s="37" t="s">
        <v>136</v>
      </c>
      <c r="G9" s="36"/>
      <c r="H9" s="36"/>
      <c r="I9" s="36"/>
      <c r="J9" s="36"/>
      <c r="K9" s="36"/>
    </row>
    <row r="10" spans="1:12" ht="9" customHeight="1">
      <c r="C10" s="59"/>
      <c r="D10" s="59"/>
      <c r="E10" s="59"/>
      <c r="F10" s="59"/>
      <c r="G10" s="59"/>
      <c r="H10" s="59"/>
      <c r="I10" s="59"/>
      <c r="J10" s="59"/>
      <c r="K10" s="59"/>
    </row>
    <row r="11" spans="1:12" ht="15.75" customHeight="1">
      <c r="A11" s="57" t="s">
        <v>58</v>
      </c>
      <c r="B11" s="58" t="s">
        <v>0</v>
      </c>
      <c r="C11" s="58"/>
      <c r="D11" s="57" t="s">
        <v>1</v>
      </c>
      <c r="E11" s="57" t="s">
        <v>2</v>
      </c>
      <c r="F11" s="58" t="s">
        <v>206</v>
      </c>
      <c r="G11" s="58"/>
      <c r="H11" s="58"/>
      <c r="I11" s="58"/>
      <c r="J11" s="58"/>
      <c r="K11" s="58"/>
    </row>
    <row r="12" spans="1:12" ht="15.75" customHeight="1">
      <c r="A12" s="57"/>
      <c r="B12" s="56" t="s">
        <v>4</v>
      </c>
      <c r="C12" s="56" t="s">
        <v>5</v>
      </c>
      <c r="D12" s="57"/>
      <c r="E12" s="57"/>
      <c r="F12" s="56" t="s">
        <v>59</v>
      </c>
      <c r="G12" s="64" t="s">
        <v>60</v>
      </c>
      <c r="H12" s="65"/>
      <c r="I12" s="65"/>
      <c r="J12" s="65"/>
      <c r="K12" s="66"/>
    </row>
    <row r="13" spans="1:12" ht="15" customHeight="1">
      <c r="A13" s="57"/>
      <c r="B13" s="56"/>
      <c r="C13" s="56"/>
      <c r="D13" s="57"/>
      <c r="E13" s="57"/>
      <c r="F13" s="56"/>
      <c r="G13" s="49" t="s">
        <v>34</v>
      </c>
      <c r="H13" s="49"/>
      <c r="I13" s="49"/>
      <c r="J13" s="49"/>
      <c r="K13" s="49"/>
    </row>
    <row r="14" spans="1:12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33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</row>
    <row r="15" spans="1:12">
      <c r="A15" s="23"/>
      <c r="B15" s="23"/>
      <c r="C15" s="23"/>
      <c r="D15" s="28" t="s">
        <v>61</v>
      </c>
      <c r="E15" s="23"/>
      <c r="F15" s="39"/>
      <c r="G15" s="39"/>
      <c r="H15" s="39"/>
      <c r="I15" s="39"/>
      <c r="J15" s="39"/>
      <c r="K15" s="39"/>
    </row>
    <row r="16" spans="1:12">
      <c r="A16" s="43" t="str">
        <f ca="1">IF(ROWS($1:1)&gt;COUNT(Dong),"",OFFSET(TH!B$1,SMALL(Dong,ROWS($1:1)),))</f>
        <v/>
      </c>
      <c r="B16" s="43" t="str">
        <f ca="1">IF(ROWS($1:1)&gt;COUNT(Dong),"",OFFSET(TH!C$1,SMALL(Dong,ROWS($1:1)),))</f>
        <v/>
      </c>
      <c r="C16" s="43" t="str">
        <f ca="1">IF(ROWS($1:1)&gt;COUNT(Dong),"",OFFSET(TH!D$1,SMALL(Dong,ROWS($1:1)),))</f>
        <v/>
      </c>
      <c r="D16" s="47" t="str">
        <f ca="1">IF(ROWS($1:1)&gt;COUNT(Dong),"",OFFSET(TH!E$1,SMALL(Dong,ROWS($1:1)),))</f>
        <v/>
      </c>
      <c r="E16" s="43" t="str">
        <f ca="1">IF(ROWS($1:1)&gt;COUNT(Dong),"",OFFSET(TH!H$1,SMALL(Dong,ROWS($1:1)),))</f>
        <v/>
      </c>
      <c r="F16" s="41" t="str">
        <f ca="1">IF(ROWS($1:1)&gt;COUNT(Dong),"",OFFSET(TH!F$1,SMALL(Dong,ROWS($1:1)),))</f>
        <v/>
      </c>
      <c r="G16" s="41">
        <f t="shared" ref="G16:I32" ca="1" si="0">IF($E16=G$13,$F16,0)</f>
        <v>0</v>
      </c>
      <c r="H16" s="41" t="str">
        <f t="shared" ca="1" si="0"/>
        <v/>
      </c>
      <c r="I16" s="41" t="str">
        <f t="shared" ca="1" si="0"/>
        <v/>
      </c>
      <c r="J16" s="41" t="str">
        <f t="shared" ref="J16:K32" ca="1" si="1">IF(LEFT($E16,3)=J$13,$F16,0)</f>
        <v/>
      </c>
      <c r="K16" s="41" t="str">
        <f t="shared" ca="1" si="1"/>
        <v/>
      </c>
    </row>
    <row r="17" spans="1:11">
      <c r="A17" s="43" t="str">
        <f ca="1">IF(ROWS($1:2)&gt;COUNT(Dong),"",OFFSET(TH!B$1,SMALL(Dong,ROWS($1:2)),))</f>
        <v/>
      </c>
      <c r="B17" s="43" t="str">
        <f ca="1">IF(ROWS($1:2)&gt;COUNT(Dong),"",OFFSET(TH!C$1,SMALL(Dong,ROWS($1:2)),))</f>
        <v/>
      </c>
      <c r="C17" s="43" t="str">
        <f ca="1">IF(ROWS($1:2)&gt;COUNT(Dong),"",OFFSET(TH!D$1,SMALL(Dong,ROWS($1:2)),))</f>
        <v/>
      </c>
      <c r="D17" s="47" t="str">
        <f ca="1">IF(ROWS($1:2)&gt;COUNT(Dong),"",OFFSET(TH!E$1,SMALL(Dong,ROWS($1:2)),))</f>
        <v/>
      </c>
      <c r="E17" s="43" t="str">
        <f ca="1">IF(ROWS($1:2)&gt;COUNT(Dong),"",OFFSET(TH!H$1,SMALL(Dong,ROWS($1:2)),))</f>
        <v/>
      </c>
      <c r="F17" s="41" t="str">
        <f ca="1">IF(ROWS($1:2)&gt;COUNT(Dong),"",OFFSET(TH!F$1,SMALL(Dong,ROWS($1:2)),))</f>
        <v/>
      </c>
      <c r="G17" s="41">
        <f t="shared" ca="1" si="0"/>
        <v>0</v>
      </c>
      <c r="H17" s="41" t="str">
        <f t="shared" ca="1" si="0"/>
        <v/>
      </c>
      <c r="I17" s="41" t="str">
        <f t="shared" ca="1" si="0"/>
        <v/>
      </c>
      <c r="J17" s="41" t="str">
        <f t="shared" ca="1" si="1"/>
        <v/>
      </c>
      <c r="K17" s="41" t="str">
        <f t="shared" ca="1" si="1"/>
        <v/>
      </c>
    </row>
    <row r="18" spans="1:11">
      <c r="A18" s="43" t="str">
        <f ca="1">IF(ROWS($1:3)&gt;COUNT(Dong),"",OFFSET(TH!B$1,SMALL(Dong,ROWS($1:3)),))</f>
        <v/>
      </c>
      <c r="B18" s="43" t="str">
        <f ca="1">IF(ROWS($1:3)&gt;COUNT(Dong),"",OFFSET(TH!C$1,SMALL(Dong,ROWS($1:3)),))</f>
        <v/>
      </c>
      <c r="C18" s="43" t="str">
        <f ca="1">IF(ROWS($1:3)&gt;COUNT(Dong),"",OFFSET(TH!D$1,SMALL(Dong,ROWS($1:3)),))</f>
        <v/>
      </c>
      <c r="D18" s="47" t="str">
        <f ca="1">IF(ROWS($1:3)&gt;COUNT(Dong),"",OFFSET(TH!E$1,SMALL(Dong,ROWS($1:3)),))</f>
        <v/>
      </c>
      <c r="E18" s="43" t="str">
        <f ca="1">IF(ROWS($1:3)&gt;COUNT(Dong),"",OFFSET(TH!H$1,SMALL(Dong,ROWS($1:3)),))</f>
        <v/>
      </c>
      <c r="F18" s="41" t="str">
        <f ca="1">IF(ROWS($1:3)&gt;COUNT(Dong),"",OFFSET(TH!F$1,SMALL(Dong,ROWS($1:3)),))</f>
        <v/>
      </c>
      <c r="G18" s="41">
        <f t="shared" ca="1" si="0"/>
        <v>0</v>
      </c>
      <c r="H18" s="41" t="str">
        <f t="shared" ca="1" si="0"/>
        <v/>
      </c>
      <c r="I18" s="41" t="str">
        <f t="shared" ca="1" si="0"/>
        <v/>
      </c>
      <c r="J18" s="41" t="str">
        <f t="shared" ca="1" si="1"/>
        <v/>
      </c>
      <c r="K18" s="41" t="str">
        <f t="shared" ca="1" si="1"/>
        <v/>
      </c>
    </row>
    <row r="19" spans="1:11">
      <c r="A19" s="43" t="str">
        <f ca="1">IF(ROWS($1:4)&gt;COUNT(Dong),"",OFFSET(TH!B$1,SMALL(Dong,ROWS($1:4)),))</f>
        <v/>
      </c>
      <c r="B19" s="43" t="str">
        <f ca="1">IF(ROWS($1:4)&gt;COUNT(Dong),"",OFFSET(TH!C$1,SMALL(Dong,ROWS($1:4)),))</f>
        <v/>
      </c>
      <c r="C19" s="43" t="str">
        <f ca="1">IF(ROWS($1:4)&gt;COUNT(Dong),"",OFFSET(TH!D$1,SMALL(Dong,ROWS($1:4)),))</f>
        <v/>
      </c>
      <c r="D19" s="47" t="str">
        <f ca="1">IF(ROWS($1:4)&gt;COUNT(Dong),"",OFFSET(TH!E$1,SMALL(Dong,ROWS($1:4)),))</f>
        <v/>
      </c>
      <c r="E19" s="43" t="str">
        <f ca="1">IF(ROWS($1:4)&gt;COUNT(Dong),"",OFFSET(TH!H$1,SMALL(Dong,ROWS($1:4)),))</f>
        <v/>
      </c>
      <c r="F19" s="41" t="str">
        <f ca="1">IF(ROWS($1:4)&gt;COUNT(Dong),"",OFFSET(TH!F$1,SMALL(Dong,ROWS($1:4)),))</f>
        <v/>
      </c>
      <c r="G19" s="41">
        <f t="shared" ca="1" si="0"/>
        <v>0</v>
      </c>
      <c r="H19" s="41" t="str">
        <f t="shared" ca="1" si="0"/>
        <v/>
      </c>
      <c r="I19" s="41" t="str">
        <f t="shared" ca="1" si="0"/>
        <v/>
      </c>
      <c r="J19" s="41" t="str">
        <f t="shared" ca="1" si="1"/>
        <v/>
      </c>
      <c r="K19" s="41" t="str">
        <f t="shared" ca="1" si="1"/>
        <v/>
      </c>
    </row>
    <row r="20" spans="1:11">
      <c r="A20" s="43" t="str">
        <f ca="1">IF(ROWS($1:5)&gt;COUNT(Dong),"",OFFSET(TH!B$1,SMALL(Dong,ROWS($1:5)),))</f>
        <v/>
      </c>
      <c r="B20" s="43" t="str">
        <f ca="1">IF(ROWS($1:5)&gt;COUNT(Dong),"",OFFSET(TH!C$1,SMALL(Dong,ROWS($1:5)),))</f>
        <v/>
      </c>
      <c r="C20" s="43" t="str">
        <f ca="1">IF(ROWS($1:5)&gt;COUNT(Dong),"",OFFSET(TH!D$1,SMALL(Dong,ROWS($1:5)),))</f>
        <v/>
      </c>
      <c r="D20" s="47" t="str">
        <f ca="1">IF(ROWS($1:5)&gt;COUNT(Dong),"",OFFSET(TH!E$1,SMALL(Dong,ROWS($1:5)),))</f>
        <v/>
      </c>
      <c r="E20" s="43" t="str">
        <f ca="1">IF(ROWS($1:5)&gt;COUNT(Dong),"",OFFSET(TH!H$1,SMALL(Dong,ROWS($1:5)),))</f>
        <v/>
      </c>
      <c r="F20" s="41" t="str">
        <f ca="1">IF(ROWS($1:5)&gt;COUNT(Dong),"",OFFSET(TH!F$1,SMALL(Dong,ROWS($1:5)),))</f>
        <v/>
      </c>
      <c r="G20" s="41">
        <f t="shared" ca="1" si="0"/>
        <v>0</v>
      </c>
      <c r="H20" s="41" t="str">
        <f t="shared" ca="1" si="0"/>
        <v/>
      </c>
      <c r="I20" s="41" t="str">
        <f t="shared" ca="1" si="0"/>
        <v/>
      </c>
      <c r="J20" s="41" t="str">
        <f t="shared" ca="1" si="1"/>
        <v/>
      </c>
      <c r="K20" s="41" t="str">
        <f t="shared" ca="1" si="1"/>
        <v/>
      </c>
    </row>
    <row r="21" spans="1:11">
      <c r="A21" s="43" t="str">
        <f ca="1">IF(ROWS($1:6)&gt;COUNT(Dong),"",OFFSET(TH!B$1,SMALL(Dong,ROWS($1:6)),))</f>
        <v/>
      </c>
      <c r="B21" s="43" t="str">
        <f ca="1">IF(ROWS($1:6)&gt;COUNT(Dong),"",OFFSET(TH!C$1,SMALL(Dong,ROWS($1:6)),))</f>
        <v/>
      </c>
      <c r="C21" s="43" t="str">
        <f ca="1">IF(ROWS($1:6)&gt;COUNT(Dong),"",OFFSET(TH!D$1,SMALL(Dong,ROWS($1:6)),))</f>
        <v/>
      </c>
      <c r="D21" s="47" t="str">
        <f ca="1">IF(ROWS($1:6)&gt;COUNT(Dong),"",OFFSET(TH!E$1,SMALL(Dong,ROWS($1:6)),))</f>
        <v/>
      </c>
      <c r="E21" s="43" t="str">
        <f ca="1">IF(ROWS($1:6)&gt;COUNT(Dong),"",OFFSET(TH!H$1,SMALL(Dong,ROWS($1:6)),))</f>
        <v/>
      </c>
      <c r="F21" s="41" t="str">
        <f ca="1">IF(ROWS($1:6)&gt;COUNT(Dong),"",OFFSET(TH!F$1,SMALL(Dong,ROWS($1:6)),))</f>
        <v/>
      </c>
      <c r="G21" s="41">
        <f t="shared" ca="1" si="0"/>
        <v>0</v>
      </c>
      <c r="H21" s="41" t="str">
        <f t="shared" ca="1" si="0"/>
        <v/>
      </c>
      <c r="I21" s="41" t="str">
        <f t="shared" ca="1" si="0"/>
        <v/>
      </c>
      <c r="J21" s="41" t="str">
        <f t="shared" ca="1" si="1"/>
        <v/>
      </c>
      <c r="K21" s="41" t="str">
        <f t="shared" ca="1" si="1"/>
        <v/>
      </c>
    </row>
    <row r="22" spans="1:11">
      <c r="A22" s="43" t="str">
        <f ca="1">IF(ROWS($1:7)&gt;COUNT(Dong),"",OFFSET(TH!B$1,SMALL(Dong,ROWS($1:7)),))</f>
        <v/>
      </c>
      <c r="B22" s="43" t="str">
        <f ca="1">IF(ROWS($1:7)&gt;COUNT(Dong),"",OFFSET(TH!C$1,SMALL(Dong,ROWS($1:7)),))</f>
        <v/>
      </c>
      <c r="C22" s="43" t="str">
        <f ca="1">IF(ROWS($1:7)&gt;COUNT(Dong),"",OFFSET(TH!D$1,SMALL(Dong,ROWS($1:7)),))</f>
        <v/>
      </c>
      <c r="D22" s="47" t="str">
        <f ca="1">IF(ROWS($1:7)&gt;COUNT(Dong),"",OFFSET(TH!E$1,SMALL(Dong,ROWS($1:7)),))</f>
        <v/>
      </c>
      <c r="E22" s="43" t="str">
        <f ca="1">IF(ROWS($1:7)&gt;COUNT(Dong),"",OFFSET(TH!H$1,SMALL(Dong,ROWS($1:7)),))</f>
        <v/>
      </c>
      <c r="F22" s="41" t="str">
        <f ca="1">IF(ROWS($1:7)&gt;COUNT(Dong),"",OFFSET(TH!F$1,SMALL(Dong,ROWS($1:7)),))</f>
        <v/>
      </c>
      <c r="G22" s="41">
        <f t="shared" ca="1" si="0"/>
        <v>0</v>
      </c>
      <c r="H22" s="41" t="str">
        <f t="shared" ca="1" si="0"/>
        <v/>
      </c>
      <c r="I22" s="41" t="str">
        <f t="shared" ca="1" si="0"/>
        <v/>
      </c>
      <c r="J22" s="41" t="str">
        <f t="shared" ca="1" si="1"/>
        <v/>
      </c>
      <c r="K22" s="41" t="str">
        <f t="shared" ca="1" si="1"/>
        <v/>
      </c>
    </row>
    <row r="23" spans="1:11">
      <c r="A23" s="43" t="str">
        <f ca="1">IF(ROWS($1:8)&gt;COUNT(Dong),"",OFFSET(TH!B$1,SMALL(Dong,ROWS($1:8)),))</f>
        <v/>
      </c>
      <c r="B23" s="43" t="str">
        <f ca="1">IF(ROWS($1:8)&gt;COUNT(Dong),"",OFFSET(TH!C$1,SMALL(Dong,ROWS($1:8)),))</f>
        <v/>
      </c>
      <c r="C23" s="43" t="str">
        <f ca="1">IF(ROWS($1:8)&gt;COUNT(Dong),"",OFFSET(TH!D$1,SMALL(Dong,ROWS($1:8)),))</f>
        <v/>
      </c>
      <c r="D23" s="47" t="str">
        <f ca="1">IF(ROWS($1:8)&gt;COUNT(Dong),"",OFFSET(TH!E$1,SMALL(Dong,ROWS($1:8)),))</f>
        <v/>
      </c>
      <c r="E23" s="43" t="str">
        <f ca="1">IF(ROWS($1:8)&gt;COUNT(Dong),"",OFFSET(TH!H$1,SMALL(Dong,ROWS($1:8)),))</f>
        <v/>
      </c>
      <c r="F23" s="41" t="str">
        <f ca="1">IF(ROWS($1:8)&gt;COUNT(Dong),"",OFFSET(TH!F$1,SMALL(Dong,ROWS($1:8)),))</f>
        <v/>
      </c>
      <c r="G23" s="41">
        <f t="shared" ca="1" si="0"/>
        <v>0</v>
      </c>
      <c r="H23" s="41" t="str">
        <f t="shared" ca="1" si="0"/>
        <v/>
      </c>
      <c r="I23" s="41" t="str">
        <f t="shared" ca="1" si="0"/>
        <v/>
      </c>
      <c r="J23" s="41" t="str">
        <f t="shared" ca="1" si="1"/>
        <v/>
      </c>
      <c r="K23" s="41" t="str">
        <f t="shared" ca="1" si="1"/>
        <v/>
      </c>
    </row>
    <row r="24" spans="1:11">
      <c r="A24" s="43" t="str">
        <f ca="1">IF(ROWS($1:9)&gt;COUNT(Dong),"",OFFSET(TH!B$1,SMALL(Dong,ROWS($1:9)),))</f>
        <v/>
      </c>
      <c r="B24" s="43" t="str">
        <f ca="1">IF(ROWS($1:9)&gt;COUNT(Dong),"",OFFSET(TH!C$1,SMALL(Dong,ROWS($1:9)),))</f>
        <v/>
      </c>
      <c r="C24" s="43" t="str">
        <f ca="1">IF(ROWS($1:9)&gt;COUNT(Dong),"",OFFSET(TH!D$1,SMALL(Dong,ROWS($1:9)),))</f>
        <v/>
      </c>
      <c r="D24" s="47" t="str">
        <f ca="1">IF(ROWS($1:9)&gt;COUNT(Dong),"",OFFSET(TH!E$1,SMALL(Dong,ROWS($1:9)),))</f>
        <v/>
      </c>
      <c r="E24" s="43" t="str">
        <f ca="1">IF(ROWS($1:9)&gt;COUNT(Dong),"",OFFSET(TH!H$1,SMALL(Dong,ROWS($1:9)),))</f>
        <v/>
      </c>
      <c r="F24" s="41" t="str">
        <f ca="1">IF(ROWS($1:9)&gt;COUNT(Dong),"",OFFSET(TH!F$1,SMALL(Dong,ROWS($1:9)),))</f>
        <v/>
      </c>
      <c r="G24" s="41">
        <f t="shared" ca="1" si="0"/>
        <v>0</v>
      </c>
      <c r="H24" s="41" t="str">
        <f t="shared" ca="1" si="0"/>
        <v/>
      </c>
      <c r="I24" s="41" t="str">
        <f t="shared" ca="1" si="0"/>
        <v/>
      </c>
      <c r="J24" s="41" t="str">
        <f t="shared" ca="1" si="1"/>
        <v/>
      </c>
      <c r="K24" s="41" t="str">
        <f t="shared" ca="1" si="1"/>
        <v/>
      </c>
    </row>
    <row r="25" spans="1:11">
      <c r="A25" s="43" t="str">
        <f ca="1">IF(ROWS($1:10)&gt;COUNT(Dong),"",OFFSET(TH!B$1,SMALL(Dong,ROWS($1:10)),))</f>
        <v/>
      </c>
      <c r="B25" s="43" t="str">
        <f ca="1">IF(ROWS($1:10)&gt;COUNT(Dong),"",OFFSET(TH!C$1,SMALL(Dong,ROWS($1:10)),))</f>
        <v/>
      </c>
      <c r="C25" s="43" t="str">
        <f ca="1">IF(ROWS($1:10)&gt;COUNT(Dong),"",OFFSET(TH!D$1,SMALL(Dong,ROWS($1:10)),))</f>
        <v/>
      </c>
      <c r="D25" s="47" t="str">
        <f ca="1">IF(ROWS($1:10)&gt;COUNT(Dong),"",OFFSET(TH!E$1,SMALL(Dong,ROWS($1:10)),))</f>
        <v/>
      </c>
      <c r="E25" s="43" t="str">
        <f ca="1">IF(ROWS($1:10)&gt;COUNT(Dong),"",OFFSET(TH!H$1,SMALL(Dong,ROWS($1:10)),))</f>
        <v/>
      </c>
      <c r="F25" s="41" t="str">
        <f ca="1">IF(ROWS($1:10)&gt;COUNT(Dong),"",OFFSET(TH!F$1,SMALL(Dong,ROWS($1:10)),))</f>
        <v/>
      </c>
      <c r="G25" s="41">
        <f t="shared" ca="1" si="0"/>
        <v>0</v>
      </c>
      <c r="H25" s="41" t="str">
        <f t="shared" ca="1" si="0"/>
        <v/>
      </c>
      <c r="I25" s="41" t="str">
        <f t="shared" ca="1" si="0"/>
        <v/>
      </c>
      <c r="J25" s="41" t="str">
        <f t="shared" ca="1" si="1"/>
        <v/>
      </c>
      <c r="K25" s="41" t="str">
        <f t="shared" ca="1" si="1"/>
        <v/>
      </c>
    </row>
    <row r="26" spans="1:11">
      <c r="A26" s="43" t="str">
        <f ca="1">IF(ROWS($1:11)&gt;COUNT(Dong),"",OFFSET(TH!B$1,SMALL(Dong,ROWS($1:11)),))</f>
        <v/>
      </c>
      <c r="B26" s="43" t="str">
        <f ca="1">IF(ROWS($1:11)&gt;COUNT(Dong),"",OFFSET(TH!C$1,SMALL(Dong,ROWS($1:11)),))</f>
        <v/>
      </c>
      <c r="C26" s="43" t="str">
        <f ca="1">IF(ROWS($1:11)&gt;COUNT(Dong),"",OFFSET(TH!D$1,SMALL(Dong,ROWS($1:11)),))</f>
        <v/>
      </c>
      <c r="D26" s="47" t="str">
        <f ca="1">IF(ROWS($1:11)&gt;COUNT(Dong),"",OFFSET(TH!E$1,SMALL(Dong,ROWS($1:11)),))</f>
        <v/>
      </c>
      <c r="E26" s="43" t="str">
        <f ca="1">IF(ROWS($1:11)&gt;COUNT(Dong),"",OFFSET(TH!H$1,SMALL(Dong,ROWS($1:11)),))</f>
        <v/>
      </c>
      <c r="F26" s="41" t="str">
        <f ca="1">IF(ROWS($1:11)&gt;COUNT(Dong),"",OFFSET(TH!F$1,SMALL(Dong,ROWS($1:11)),))</f>
        <v/>
      </c>
      <c r="G26" s="41">
        <f t="shared" ca="1" si="0"/>
        <v>0</v>
      </c>
      <c r="H26" s="41" t="str">
        <f t="shared" ca="1" si="0"/>
        <v/>
      </c>
      <c r="I26" s="41" t="str">
        <f t="shared" ca="1" si="0"/>
        <v/>
      </c>
      <c r="J26" s="41" t="str">
        <f t="shared" ca="1" si="1"/>
        <v/>
      </c>
      <c r="K26" s="41" t="str">
        <f t="shared" ca="1" si="1"/>
        <v/>
      </c>
    </row>
    <row r="27" spans="1:11">
      <c r="A27" s="43" t="str">
        <f ca="1">IF(ROWS($1:12)&gt;COUNT(Dong),"",OFFSET(TH!B$1,SMALL(Dong,ROWS($1:12)),))</f>
        <v/>
      </c>
      <c r="B27" s="43" t="str">
        <f ca="1">IF(ROWS($1:12)&gt;COUNT(Dong),"",OFFSET(TH!C$1,SMALL(Dong,ROWS($1:12)),))</f>
        <v/>
      </c>
      <c r="C27" s="43" t="str">
        <f ca="1">IF(ROWS($1:12)&gt;COUNT(Dong),"",OFFSET(TH!D$1,SMALL(Dong,ROWS($1:12)),))</f>
        <v/>
      </c>
      <c r="D27" s="47" t="str">
        <f ca="1">IF(ROWS($1:12)&gt;COUNT(Dong),"",OFFSET(TH!E$1,SMALL(Dong,ROWS($1:12)),))</f>
        <v/>
      </c>
      <c r="E27" s="43" t="str">
        <f ca="1">IF(ROWS($1:12)&gt;COUNT(Dong),"",OFFSET(TH!H$1,SMALL(Dong,ROWS($1:12)),))</f>
        <v/>
      </c>
      <c r="F27" s="41" t="str">
        <f ca="1">IF(ROWS($1:12)&gt;COUNT(Dong),"",OFFSET(TH!F$1,SMALL(Dong,ROWS($1:12)),))</f>
        <v/>
      </c>
      <c r="G27" s="41">
        <f t="shared" ca="1" si="0"/>
        <v>0</v>
      </c>
      <c r="H27" s="41" t="str">
        <f t="shared" ca="1" si="0"/>
        <v/>
      </c>
      <c r="I27" s="41" t="str">
        <f t="shared" ca="1" si="0"/>
        <v/>
      </c>
      <c r="J27" s="41" t="str">
        <f t="shared" ca="1" si="1"/>
        <v/>
      </c>
      <c r="K27" s="41" t="str">
        <f t="shared" ca="1" si="1"/>
        <v/>
      </c>
    </row>
    <row r="28" spans="1:11">
      <c r="A28" s="43" t="str">
        <f ca="1">IF(ROWS($1:13)&gt;COUNT(Dong),"",OFFSET(TH!B$1,SMALL(Dong,ROWS($1:13)),))</f>
        <v/>
      </c>
      <c r="B28" s="43" t="str">
        <f ca="1">IF(ROWS($1:13)&gt;COUNT(Dong),"",OFFSET(TH!C$1,SMALL(Dong,ROWS($1:13)),))</f>
        <v/>
      </c>
      <c r="C28" s="43" t="str">
        <f ca="1">IF(ROWS($1:13)&gt;COUNT(Dong),"",OFFSET(TH!D$1,SMALL(Dong,ROWS($1:13)),))</f>
        <v/>
      </c>
      <c r="D28" s="47" t="str">
        <f ca="1">IF(ROWS($1:13)&gt;COUNT(Dong),"",OFFSET(TH!E$1,SMALL(Dong,ROWS($1:13)),))</f>
        <v/>
      </c>
      <c r="E28" s="43" t="str">
        <f ca="1">IF(ROWS($1:13)&gt;COUNT(Dong),"",OFFSET(TH!H$1,SMALL(Dong,ROWS($1:13)),))</f>
        <v/>
      </c>
      <c r="F28" s="41" t="str">
        <f ca="1">IF(ROWS($1:13)&gt;COUNT(Dong),"",OFFSET(TH!F$1,SMALL(Dong,ROWS($1:13)),))</f>
        <v/>
      </c>
      <c r="G28" s="41">
        <f t="shared" ca="1" si="0"/>
        <v>0</v>
      </c>
      <c r="H28" s="41" t="str">
        <f t="shared" ca="1" si="0"/>
        <v/>
      </c>
      <c r="I28" s="41" t="str">
        <f t="shared" ca="1" si="0"/>
        <v/>
      </c>
      <c r="J28" s="41" t="str">
        <f t="shared" ca="1" si="1"/>
        <v/>
      </c>
      <c r="K28" s="41" t="str">
        <f t="shared" ca="1" si="1"/>
        <v/>
      </c>
    </row>
    <row r="29" spans="1:11">
      <c r="A29" s="43" t="str">
        <f ca="1">IF(ROWS($1:14)&gt;COUNT(Dong),"",OFFSET(TH!B$1,SMALL(Dong,ROWS($1:14)),))</f>
        <v/>
      </c>
      <c r="B29" s="43" t="str">
        <f ca="1">IF(ROWS($1:14)&gt;COUNT(Dong),"",OFFSET(TH!C$1,SMALL(Dong,ROWS($1:14)),))</f>
        <v/>
      </c>
      <c r="C29" s="43" t="str">
        <f ca="1">IF(ROWS($1:14)&gt;COUNT(Dong),"",OFFSET(TH!D$1,SMALL(Dong,ROWS($1:14)),))</f>
        <v/>
      </c>
      <c r="D29" s="47" t="str">
        <f ca="1">IF(ROWS($1:14)&gt;COUNT(Dong),"",OFFSET(TH!E$1,SMALL(Dong,ROWS($1:14)),))</f>
        <v/>
      </c>
      <c r="E29" s="43" t="str">
        <f ca="1">IF(ROWS($1:14)&gt;COUNT(Dong),"",OFFSET(TH!H$1,SMALL(Dong,ROWS($1:14)),))</f>
        <v/>
      </c>
      <c r="F29" s="41" t="str">
        <f ca="1">IF(ROWS($1:14)&gt;COUNT(Dong),"",OFFSET(TH!F$1,SMALL(Dong,ROWS($1:14)),))</f>
        <v/>
      </c>
      <c r="G29" s="41">
        <f t="shared" ca="1" si="0"/>
        <v>0</v>
      </c>
      <c r="H29" s="41" t="str">
        <f t="shared" ca="1" si="0"/>
        <v/>
      </c>
      <c r="I29" s="41" t="str">
        <f t="shared" ca="1" si="0"/>
        <v/>
      </c>
      <c r="J29" s="41" t="str">
        <f t="shared" ca="1" si="1"/>
        <v/>
      </c>
      <c r="K29" s="41" t="str">
        <f t="shared" ca="1" si="1"/>
        <v/>
      </c>
    </row>
    <row r="30" spans="1:11">
      <c r="A30" s="43" t="str">
        <f ca="1">IF(ROWS($1:15)&gt;COUNT(Dong),"",OFFSET(TH!B$1,SMALL(Dong,ROWS($1:15)),))</f>
        <v/>
      </c>
      <c r="B30" s="43" t="str">
        <f ca="1">IF(ROWS($1:15)&gt;COUNT(Dong),"",OFFSET(TH!C$1,SMALL(Dong,ROWS($1:15)),))</f>
        <v/>
      </c>
      <c r="C30" s="43" t="str">
        <f ca="1">IF(ROWS($1:15)&gt;COUNT(Dong),"",OFFSET(TH!D$1,SMALL(Dong,ROWS($1:15)),))</f>
        <v/>
      </c>
      <c r="D30" s="47" t="str">
        <f ca="1">IF(ROWS($1:15)&gt;COUNT(Dong),"",OFFSET(TH!E$1,SMALL(Dong,ROWS($1:15)),))</f>
        <v/>
      </c>
      <c r="E30" s="43" t="str">
        <f ca="1">IF(ROWS($1:15)&gt;COUNT(Dong),"",OFFSET(TH!H$1,SMALL(Dong,ROWS($1:15)),))</f>
        <v/>
      </c>
      <c r="F30" s="41" t="str">
        <f ca="1">IF(ROWS($1:15)&gt;COUNT(Dong),"",OFFSET(TH!F$1,SMALL(Dong,ROWS($1:15)),))</f>
        <v/>
      </c>
      <c r="G30" s="41">
        <f t="shared" ca="1" si="0"/>
        <v>0</v>
      </c>
      <c r="H30" s="41" t="str">
        <f t="shared" ca="1" si="0"/>
        <v/>
      </c>
      <c r="I30" s="41" t="str">
        <f t="shared" ca="1" si="0"/>
        <v/>
      </c>
      <c r="J30" s="41" t="str">
        <f t="shared" ca="1" si="1"/>
        <v/>
      </c>
      <c r="K30" s="41" t="str">
        <f t="shared" ca="1" si="1"/>
        <v/>
      </c>
    </row>
    <row r="31" spans="1:11">
      <c r="A31" s="43" t="str">
        <f ca="1">IF(ROWS($1:16)&gt;COUNT(Dong),"",OFFSET(TH!B$1,SMALL(Dong,ROWS($1:16)),))</f>
        <v/>
      </c>
      <c r="B31" s="43" t="str">
        <f ca="1">IF(ROWS($1:16)&gt;COUNT(Dong),"",OFFSET(TH!C$1,SMALL(Dong,ROWS($1:16)),))</f>
        <v/>
      </c>
      <c r="C31" s="43" t="str">
        <f ca="1">IF(ROWS($1:16)&gt;COUNT(Dong),"",OFFSET(TH!D$1,SMALL(Dong,ROWS($1:16)),))</f>
        <v/>
      </c>
      <c r="D31" s="47" t="str">
        <f ca="1">IF(ROWS($1:16)&gt;COUNT(Dong),"",OFFSET(TH!E$1,SMALL(Dong,ROWS($1:16)),))</f>
        <v/>
      </c>
      <c r="E31" s="43" t="str">
        <f ca="1">IF(ROWS($1:16)&gt;COUNT(Dong),"",OFFSET(TH!H$1,SMALL(Dong,ROWS($1:16)),))</f>
        <v/>
      </c>
      <c r="F31" s="41" t="str">
        <f ca="1">IF(ROWS($1:16)&gt;COUNT(Dong),"",OFFSET(TH!F$1,SMALL(Dong,ROWS($1:16)),))</f>
        <v/>
      </c>
      <c r="G31" s="41">
        <f t="shared" ca="1" si="0"/>
        <v>0</v>
      </c>
      <c r="H31" s="41" t="str">
        <f t="shared" ca="1" si="0"/>
        <v/>
      </c>
      <c r="I31" s="41" t="str">
        <f t="shared" ca="1" si="0"/>
        <v/>
      </c>
      <c r="J31" s="41" t="str">
        <f t="shared" ca="1" si="1"/>
        <v/>
      </c>
      <c r="K31" s="41" t="str">
        <f t="shared" ca="1" si="1"/>
        <v/>
      </c>
    </row>
    <row r="32" spans="1:11">
      <c r="A32" s="43" t="str">
        <f ca="1">IF(ROWS($1:17)&gt;COUNT(Dong),"",OFFSET(TH!B$1,SMALL(Dong,ROWS($1:17)),))</f>
        <v/>
      </c>
      <c r="B32" s="43" t="str">
        <f ca="1">IF(ROWS($1:17)&gt;COUNT(Dong),"",OFFSET(TH!C$1,SMALL(Dong,ROWS($1:17)),))</f>
        <v/>
      </c>
      <c r="C32" s="43" t="str">
        <f ca="1">IF(ROWS($1:17)&gt;COUNT(Dong),"",OFFSET(TH!D$1,SMALL(Dong,ROWS($1:17)),))</f>
        <v/>
      </c>
      <c r="D32" s="47" t="str">
        <f ca="1">IF(ROWS($1:17)&gt;COUNT(Dong),"",OFFSET(TH!E$1,SMALL(Dong,ROWS($1:17)),))</f>
        <v/>
      </c>
      <c r="E32" s="43" t="str">
        <f ca="1">IF(ROWS($1:17)&gt;COUNT(Dong),"",OFFSET(TH!H$1,SMALL(Dong,ROWS($1:17)),))</f>
        <v/>
      </c>
      <c r="F32" s="41" t="str">
        <f ca="1">IF(ROWS($1:17)&gt;COUNT(Dong),"",OFFSET(TH!F$1,SMALL(Dong,ROWS($1:17)),))</f>
        <v/>
      </c>
      <c r="G32" s="41">
        <f t="shared" ca="1" si="0"/>
        <v>0</v>
      </c>
      <c r="H32" s="41" t="str">
        <f t="shared" ca="1" si="0"/>
        <v/>
      </c>
      <c r="I32" s="41" t="str">
        <f t="shared" ca="1" si="0"/>
        <v/>
      </c>
      <c r="J32" s="41" t="str">
        <f t="shared" ca="1" si="1"/>
        <v/>
      </c>
      <c r="K32" s="41" t="str">
        <f t="shared" ca="1" si="1"/>
        <v/>
      </c>
    </row>
    <row r="33" spans="1:11">
      <c r="A33" s="43" t="str">
        <f ca="1">IF(ROWS($1:32)&gt;COUNT(Dong),"",OFFSET(TH!B$1,SMALL(Dong,ROWS($1:32)),))</f>
        <v/>
      </c>
      <c r="B33" s="24"/>
      <c r="C33" s="43"/>
      <c r="D33" s="30"/>
      <c r="E33" s="25"/>
      <c r="F33" s="42"/>
      <c r="G33" s="42"/>
      <c r="H33" s="42"/>
      <c r="I33" s="42"/>
      <c r="J33" s="42"/>
      <c r="K33" s="42"/>
    </row>
    <row r="34" spans="1:11">
      <c r="A34" s="43"/>
      <c r="B34" s="24"/>
      <c r="C34" s="43"/>
      <c r="D34" s="28" t="s">
        <v>62</v>
      </c>
      <c r="E34" s="23" t="s">
        <v>10</v>
      </c>
      <c r="F34" s="39">
        <f ca="1">SUM(G34:K34)</f>
        <v>0</v>
      </c>
      <c r="G34" s="39">
        <f ca="1">SUM(G15:G33)</f>
        <v>0</v>
      </c>
      <c r="H34" s="39">
        <f ca="1">SUM(H15:H33)</f>
        <v>0</v>
      </c>
      <c r="I34" s="39">
        <f ca="1">SUM(I15:I33)</f>
        <v>0</v>
      </c>
      <c r="J34" s="39">
        <f ca="1">SUM(J15:J33)</f>
        <v>0</v>
      </c>
      <c r="K34" s="39">
        <f ca="1">SUM(K15:K33)</f>
        <v>0</v>
      </c>
    </row>
    <row r="35" spans="1:11">
      <c r="A35" s="44"/>
      <c r="B35" s="25"/>
      <c r="C35" s="44"/>
      <c r="D35" s="29" t="s">
        <v>207</v>
      </c>
      <c r="E35" s="24"/>
      <c r="F35" s="40">
        <f t="shared" ref="F35:K35" ca="1" si="2">F34</f>
        <v>0</v>
      </c>
      <c r="G35" s="40">
        <f t="shared" ca="1" si="2"/>
        <v>0</v>
      </c>
      <c r="H35" s="40">
        <f t="shared" ca="1" si="2"/>
        <v>0</v>
      </c>
      <c r="I35" s="40">
        <f t="shared" ca="1" si="2"/>
        <v>0</v>
      </c>
      <c r="J35" s="40">
        <f t="shared" ca="1" si="2"/>
        <v>0</v>
      </c>
      <c r="K35" s="40">
        <f t="shared" ca="1" si="2"/>
        <v>0</v>
      </c>
    </row>
    <row r="36" spans="1:11">
      <c r="A36" s="26"/>
      <c r="B36" s="26"/>
      <c r="C36" s="26"/>
      <c r="D36" s="31" t="s">
        <v>63</v>
      </c>
      <c r="E36" s="26" t="s">
        <v>10</v>
      </c>
      <c r="F36" s="38">
        <f t="shared" ref="F36:K36" ca="1" si="3">F15+F34-F35</f>
        <v>0</v>
      </c>
      <c r="G36" s="38">
        <f t="shared" ca="1" si="3"/>
        <v>0</v>
      </c>
      <c r="H36" s="38">
        <f t="shared" ca="1" si="3"/>
        <v>0</v>
      </c>
      <c r="I36" s="38">
        <f t="shared" ca="1" si="3"/>
        <v>0</v>
      </c>
      <c r="J36" s="38">
        <f t="shared" ca="1" si="3"/>
        <v>0</v>
      </c>
      <c r="K36" s="38">
        <f t="shared" ca="1" si="3"/>
        <v>0</v>
      </c>
    </row>
    <row r="38" spans="1:11">
      <c r="B38" s="45"/>
      <c r="C38" s="37" t="s">
        <v>64</v>
      </c>
    </row>
    <row r="39" spans="1:11">
      <c r="C39" s="37" t="s">
        <v>65</v>
      </c>
    </row>
    <row r="40" spans="1:11">
      <c r="E40" s="27"/>
      <c r="F40" s="27"/>
      <c r="G40" s="27"/>
      <c r="H40" s="27"/>
      <c r="I40" s="55" t="str">
        <f>IF(OR($L$7=1,$L$7=4,$L$7=6,$L$7=9,$L$7=11),"Ngày  30  tháng  "&amp;$L$7&amp;"  năm 2015",IF(OR($L$7=3,$L$7=5,$L$7=7,$L$7=8,$L$7=10,$L$7=12),"Ngày  31  tháng  "&amp;$L$7&amp;"  năm 2015","Ngày  28  tháng  "&amp;$L$7&amp;"  năm 2015"))</f>
        <v>Ngày  30  tháng  1  năm 2015</v>
      </c>
      <c r="J40" s="55"/>
      <c r="K40" s="55"/>
    </row>
    <row r="41" spans="1:11">
      <c r="B41" s="27"/>
      <c r="C41" s="20" t="s">
        <v>11</v>
      </c>
      <c r="D41" s="27"/>
      <c r="E41" s="27"/>
      <c r="F41" s="27"/>
      <c r="G41" s="27"/>
      <c r="H41" s="27"/>
      <c r="I41" s="55" t="s">
        <v>12</v>
      </c>
      <c r="J41" s="55"/>
      <c r="K41" s="55"/>
    </row>
    <row r="42" spans="1:11">
      <c r="B42" s="27"/>
      <c r="C42" s="20" t="s">
        <v>13</v>
      </c>
      <c r="D42" s="27"/>
      <c r="E42" s="27"/>
      <c r="F42" s="27"/>
      <c r="G42" s="27"/>
      <c r="H42" s="27"/>
      <c r="I42" s="27"/>
      <c r="J42" s="27"/>
      <c r="K42" s="27" t="s">
        <v>13</v>
      </c>
    </row>
  </sheetData>
  <mergeCells count="14">
    <mergeCell ref="I41:K41"/>
    <mergeCell ref="G12:K12"/>
    <mergeCell ref="A11:A13"/>
    <mergeCell ref="B11:C11"/>
    <mergeCell ref="D11:D13"/>
    <mergeCell ref="E11:E13"/>
    <mergeCell ref="B12:B13"/>
    <mergeCell ref="C12:C13"/>
    <mergeCell ref="C10:K10"/>
    <mergeCell ref="A5:K5"/>
    <mergeCell ref="F12:F13"/>
    <mergeCell ref="F11:K11"/>
    <mergeCell ref="I40:K40"/>
    <mergeCell ref="A6:K6"/>
  </mergeCells>
  <phoneticPr fontId="30" type="noConversion"/>
  <dataValidations count="1">
    <dataValidation type="list" allowBlank="1" showInputMessage="1" showErrorMessage="1" sqref="L7">
      <formula1>"...,1,2,3,4,5,6,7,8,9,10,11,12"</formula1>
    </dataValidation>
  </dataValidations>
  <pageMargins left="0.43" right="0.16" top="0.18" bottom="0.17" header="0.17" footer="0.19"/>
  <pageSetup scale="90" orientation="landscape" r:id="rId1"/>
  <headerFooter alignWithMargins="0"/>
  <ignoredErrors>
    <ignoredError sqref="L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TH</vt:lpstr>
      <vt:lpstr>154 - CPSX</vt:lpstr>
      <vt:lpstr>632 - CPSX</vt:lpstr>
      <vt:lpstr>641 - CPSX</vt:lpstr>
      <vt:lpstr>642 - CPSX</vt:lpstr>
      <vt:lpstr>242 - CPSX</vt:lpstr>
      <vt:lpstr>'154 - CPSX'!Print_Area</vt:lpstr>
      <vt:lpstr>'242 - CPSX'!Print_Area</vt:lpstr>
      <vt:lpstr>'632 - CPSX'!Print_Area</vt:lpstr>
      <vt:lpstr>'641 - CPSX'!Print_Area</vt:lpstr>
      <vt:lpstr>'642 - CPSX'!Print_Area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2015-04-13T03:19:16Z</cp:lastPrinted>
  <dcterms:created xsi:type="dcterms:W3CDTF">1996-10-14T23:33:28Z</dcterms:created>
  <dcterms:modified xsi:type="dcterms:W3CDTF">2015-10-30T01:46:05Z</dcterms:modified>
</cp:coreProperties>
</file>