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4880" windowHeight="8190" tabRatio="942" activeTab="5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  <externalReference r:id="rId10"/>
  </externalReferences>
  <definedNames>
    <definedName name="_xlnm._FilterDatabase" localSheetId="6" hidden="1">'ANH KIM'!$A$11:$J$61</definedName>
    <definedName name="_xlnm._FilterDatabase" localSheetId="3" hidden="1">'NGHỊ HÒA'!$A$11:$L$77</definedName>
    <definedName name="_xlnm._FilterDatabase" localSheetId="2" hidden="1">'TẤN DŨNG'!$A$11:$K$202</definedName>
    <definedName name="_xlnm._FilterDatabase" localSheetId="1" hidden="1">'THÀNH PHÚ'!$A$11:$K$11</definedName>
  </definedNames>
  <calcPr calcId="145621"/>
</workbook>
</file>

<file path=xl/calcChain.xml><?xml version="1.0" encoding="utf-8"?>
<calcChain xmlns="http://schemas.openxmlformats.org/spreadsheetml/2006/main">
  <c r="H56" i="16" l="1"/>
  <c r="G56" i="16"/>
  <c r="I56" i="16" s="1"/>
  <c r="H36" i="17"/>
  <c r="G262" i="11" l="1"/>
  <c r="G261" i="11"/>
  <c r="G263" i="11"/>
  <c r="I263" i="11"/>
  <c r="G264" i="11"/>
  <c r="I264" i="11"/>
  <c r="G265" i="11"/>
  <c r="I265" i="11"/>
  <c r="G266" i="11"/>
  <c r="I266" i="11"/>
  <c r="G267" i="11"/>
  <c r="I267" i="11"/>
  <c r="G268" i="11"/>
  <c r="I268" i="11"/>
  <c r="G269" i="11"/>
  <c r="I269" i="11"/>
  <c r="J193" i="3" l="1"/>
  <c r="J194" i="3"/>
  <c r="J195" i="3"/>
  <c r="J196" i="3"/>
  <c r="J197" i="3"/>
  <c r="F35" i="17" l="1"/>
  <c r="G35" i="17" s="1"/>
  <c r="G193" i="3" l="1"/>
  <c r="H193" i="3"/>
  <c r="G194" i="3"/>
  <c r="H194" i="3"/>
  <c r="G195" i="3"/>
  <c r="H195" i="3"/>
  <c r="G196" i="3"/>
  <c r="H196" i="3"/>
  <c r="G197" i="3"/>
  <c r="H197" i="3"/>
  <c r="G198" i="3"/>
  <c r="H198" i="3"/>
  <c r="J198" i="3"/>
  <c r="G199" i="3"/>
  <c r="H199" i="3"/>
  <c r="J199" i="3"/>
  <c r="G200" i="3"/>
  <c r="H200" i="3"/>
  <c r="J200" i="3"/>
  <c r="G248" i="11" l="1"/>
  <c r="I69" i="2"/>
  <c r="G187" i="3"/>
  <c r="H187" i="3" s="1"/>
  <c r="G188" i="3"/>
  <c r="H188" i="3"/>
  <c r="G189" i="3"/>
  <c r="H189" i="3" s="1"/>
  <c r="G190" i="3"/>
  <c r="H190" i="3"/>
  <c r="G191" i="3"/>
  <c r="H191" i="3" s="1"/>
  <c r="G201" i="3"/>
  <c r="H201" i="3"/>
  <c r="J201" i="3"/>
  <c r="G246" i="11"/>
  <c r="G247" i="11"/>
  <c r="G249" i="11"/>
  <c r="G250" i="11"/>
  <c r="G251" i="11"/>
  <c r="G252" i="11"/>
  <c r="G253" i="11"/>
  <c r="G254" i="11"/>
  <c r="G255" i="11"/>
  <c r="G256" i="11"/>
  <c r="G257" i="11"/>
  <c r="G258" i="11"/>
  <c r="G259" i="11"/>
  <c r="G183" i="3"/>
  <c r="H183" i="3" s="1"/>
  <c r="G25" i="10"/>
  <c r="G26" i="10"/>
  <c r="G27" i="10"/>
  <c r="I27" i="10"/>
  <c r="G28" i="10"/>
  <c r="I28" i="10"/>
  <c r="G29" i="10"/>
  <c r="I29" i="10"/>
  <c r="G23" i="10"/>
  <c r="G24" i="10"/>
  <c r="H67" i="2"/>
  <c r="I67" i="2" s="1"/>
  <c r="H68" i="2"/>
  <c r="I68" i="2"/>
  <c r="H70" i="2"/>
  <c r="I70" i="2"/>
  <c r="K70" i="2" s="1"/>
  <c r="H71" i="2"/>
  <c r="I71" i="2"/>
  <c r="K71" i="2" s="1"/>
  <c r="K72" i="2" s="1"/>
  <c r="K73" i="2" s="1"/>
  <c r="H72" i="2"/>
  <c r="I72" i="2"/>
  <c r="H73" i="2"/>
  <c r="I73" i="2"/>
  <c r="H74" i="2"/>
  <c r="I74" i="2"/>
  <c r="K74" i="2"/>
  <c r="H75" i="2"/>
  <c r="I75" i="2"/>
  <c r="K75" i="2"/>
  <c r="H76" i="2"/>
  <c r="I76" i="2"/>
  <c r="K76" i="2"/>
  <c r="G179" i="3" l="1"/>
  <c r="H179" i="3" s="1"/>
  <c r="G180" i="3" l="1"/>
  <c r="H180" i="3" s="1"/>
  <c r="G181" i="3"/>
  <c r="H181" i="3" s="1"/>
  <c r="G182" i="3"/>
  <c r="H182" i="3" s="1"/>
  <c r="G184" i="3"/>
  <c r="H184" i="3" s="1"/>
  <c r="G185" i="3"/>
  <c r="H185" i="3" s="1"/>
  <c r="G186" i="3"/>
  <c r="H186" i="3" s="1"/>
  <c r="G174" i="3"/>
  <c r="H174" i="3" s="1"/>
  <c r="G173" i="3"/>
  <c r="H173" i="3" s="1"/>
  <c r="G162" i="3"/>
  <c r="H162" i="3" s="1"/>
  <c r="G175" i="3" l="1"/>
  <c r="H175" i="3" s="1"/>
  <c r="I204" i="3"/>
  <c r="G55" i="16"/>
  <c r="G166" i="3"/>
  <c r="H166" i="3" s="1"/>
  <c r="G235" i="11"/>
  <c r="G236" i="11"/>
  <c r="G237" i="11"/>
  <c r="G238" i="11"/>
  <c r="G239" i="11"/>
  <c r="G240" i="11"/>
  <c r="G241" i="11"/>
  <c r="G242" i="11"/>
  <c r="G243" i="11"/>
  <c r="G244" i="11"/>
  <c r="G245" i="11"/>
  <c r="G260" i="11"/>
  <c r="I62" i="2"/>
  <c r="G158" i="3"/>
  <c r="H158" i="3" s="1"/>
  <c r="G159" i="3"/>
  <c r="H159" i="3" s="1"/>
  <c r="G160" i="3"/>
  <c r="H160" i="3" s="1"/>
  <c r="G161" i="3"/>
  <c r="H161" i="3" s="1"/>
  <c r="G163" i="3"/>
  <c r="H163" i="3" s="1"/>
  <c r="G164" i="3"/>
  <c r="H164" i="3" s="1"/>
  <c r="G165" i="3"/>
  <c r="H165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6" i="3"/>
  <c r="H176" i="3" s="1"/>
  <c r="G177" i="3"/>
  <c r="H177" i="3" s="1"/>
  <c r="A11" i="7" a="1"/>
  <c r="A11" i="7" s="1"/>
  <c r="A12" i="7" a="1"/>
  <c r="A12" i="7" s="1"/>
  <c r="A13" i="7" a="1"/>
  <c r="A13" i="7" s="1"/>
  <c r="A14" i="7" a="1"/>
  <c r="A14" i="7" s="1"/>
  <c r="G34" i="17"/>
  <c r="G36" i="17"/>
  <c r="I36" i="17" s="1"/>
  <c r="G37" i="17"/>
  <c r="I37" i="17"/>
  <c r="G38" i="17"/>
  <c r="I38" i="17"/>
  <c r="G39" i="17"/>
  <c r="I39" i="17"/>
  <c r="G154" i="3"/>
  <c r="H154" i="3" s="1"/>
  <c r="G155" i="3"/>
  <c r="H155" i="3" s="1"/>
  <c r="G156" i="3"/>
  <c r="H156" i="3" s="1"/>
  <c r="G157" i="3"/>
  <c r="H157" i="3" s="1"/>
  <c r="G178" i="3"/>
  <c r="H178" i="3" s="1"/>
  <c r="I61" i="2"/>
  <c r="G152" i="3"/>
  <c r="H152" i="3" s="1"/>
  <c r="F42" i="1"/>
  <c r="G42" i="1"/>
  <c r="F43" i="1"/>
  <c r="F44" i="1"/>
  <c r="G44" i="1" s="1"/>
  <c r="F45" i="1"/>
  <c r="F41" i="1"/>
  <c r="G41" i="1" s="1"/>
  <c r="G40" i="1"/>
  <c r="G43" i="16"/>
  <c r="G44" i="16"/>
  <c r="G45" i="16"/>
  <c r="G46" i="16"/>
  <c r="G47" i="16"/>
  <c r="G48" i="16"/>
  <c r="G49" i="16"/>
  <c r="G50" i="16"/>
  <c r="G51" i="16"/>
  <c r="G52" i="16"/>
  <c r="G53" i="16"/>
  <c r="G54" i="16"/>
  <c r="G57" i="16"/>
  <c r="G58" i="16"/>
  <c r="G59" i="16"/>
  <c r="G60" i="16"/>
  <c r="I57" i="16"/>
  <c r="I58" i="16"/>
  <c r="I59" i="16"/>
  <c r="I58" i="2"/>
  <c r="H59" i="2"/>
  <c r="I59" i="2" s="1"/>
  <c r="H60" i="2"/>
  <c r="I60" i="2" s="1"/>
  <c r="H63" i="2"/>
  <c r="I63" i="2" s="1"/>
  <c r="H64" i="2"/>
  <c r="I64" i="2" s="1"/>
  <c r="H65" i="2"/>
  <c r="I65" i="2" s="1"/>
  <c r="H66" i="2"/>
  <c r="I66" i="2"/>
  <c r="G146" i="3"/>
  <c r="H146" i="3" s="1"/>
  <c r="G39" i="1"/>
  <c r="H49" i="2"/>
  <c r="I49" i="2"/>
  <c r="H48" i="2"/>
  <c r="I48" i="2" s="1"/>
  <c r="H50" i="2"/>
  <c r="I50" i="2" s="1"/>
  <c r="H51" i="2"/>
  <c r="I51" i="2" s="1"/>
  <c r="H52" i="2"/>
  <c r="I52" i="2" s="1"/>
  <c r="H53" i="2"/>
  <c r="I53" i="2" s="1"/>
  <c r="H54" i="2"/>
  <c r="I54" i="2"/>
  <c r="H55" i="2"/>
  <c r="I55" i="2" s="1"/>
  <c r="H56" i="2"/>
  <c r="I56" i="2"/>
  <c r="H57" i="2"/>
  <c r="I57" i="2" s="1"/>
  <c r="F31" i="17"/>
  <c r="G230" i="11"/>
  <c r="G229" i="11"/>
  <c r="F38" i="1"/>
  <c r="G38" i="1" s="1"/>
  <c r="F37" i="1"/>
  <c r="G31" i="17"/>
  <c r="G30" i="17"/>
  <c r="G32" i="17"/>
  <c r="G33" i="17"/>
  <c r="G12" i="17"/>
  <c r="I12" i="17" s="1"/>
  <c r="G13" i="17"/>
  <c r="G14" i="17"/>
  <c r="G15" i="17"/>
  <c r="G16" i="17"/>
  <c r="G17" i="17"/>
  <c r="G18" i="17"/>
  <c r="F20" i="17"/>
  <c r="G20" i="17"/>
  <c r="G21" i="17"/>
  <c r="F22" i="17"/>
  <c r="G22" i="17" s="1"/>
  <c r="G23" i="17"/>
  <c r="F24" i="17"/>
  <c r="G24" i="17" s="1"/>
  <c r="G25" i="17"/>
  <c r="F26" i="17"/>
  <c r="G26" i="17" s="1"/>
  <c r="G27" i="17"/>
  <c r="F28" i="17"/>
  <c r="G28" i="17" s="1"/>
  <c r="G29" i="17"/>
  <c r="G36" i="1"/>
  <c r="G13" i="1"/>
  <c r="I13" i="1" s="1"/>
  <c r="G14" i="1"/>
  <c r="G15" i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G22" i="1"/>
  <c r="F23" i="1"/>
  <c r="G23" i="1" s="1"/>
  <c r="G24" i="1"/>
  <c r="F25" i="1"/>
  <c r="G25" i="1" s="1"/>
  <c r="F26" i="1"/>
  <c r="G26" i="1" s="1"/>
  <c r="G30" i="1"/>
  <c r="F27" i="1"/>
  <c r="G27" i="1"/>
  <c r="F28" i="1"/>
  <c r="G28" i="1" s="1"/>
  <c r="F29" i="1"/>
  <c r="G29" i="1"/>
  <c r="F31" i="1"/>
  <c r="G31" i="1" s="1"/>
  <c r="F32" i="1"/>
  <c r="G32" i="1" s="1"/>
  <c r="F33" i="1"/>
  <c r="G33" i="1" s="1"/>
  <c r="F34" i="1"/>
  <c r="G34" i="1"/>
  <c r="F35" i="1"/>
  <c r="G35" i="1" s="1"/>
  <c r="G228" i="11"/>
  <c r="I60" i="16"/>
  <c r="H15" i="16"/>
  <c r="G12" i="16"/>
  <c r="I12" i="16" s="1"/>
  <c r="G13" i="16"/>
  <c r="G14" i="16"/>
  <c r="G15" i="16"/>
  <c r="G16" i="16"/>
  <c r="G17" i="16"/>
  <c r="D19" i="16"/>
  <c r="G19" i="16" s="1"/>
  <c r="D20" i="16"/>
  <c r="G20" i="16" s="1"/>
  <c r="G21" i="16"/>
  <c r="G22" i="16"/>
  <c r="G23" i="16"/>
  <c r="G18" i="16"/>
  <c r="G24" i="16"/>
  <c r="G26" i="16"/>
  <c r="G25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I47" i="2"/>
  <c r="H13" i="2"/>
  <c r="I13" i="2" s="1"/>
  <c r="K13" i="2" s="1"/>
  <c r="H14" i="2"/>
  <c r="I14" i="2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H15" i="2"/>
  <c r="I15" i="2" s="1"/>
  <c r="H16" i="2"/>
  <c r="I16" i="2"/>
  <c r="H17" i="2"/>
  <c r="I17" i="2" s="1"/>
  <c r="H18" i="2"/>
  <c r="I18" i="2" s="1"/>
  <c r="I19" i="2"/>
  <c r="H20" i="2"/>
  <c r="I20" i="2" s="1"/>
  <c r="H21" i="2"/>
  <c r="I21" i="2" s="1"/>
  <c r="H22" i="2"/>
  <c r="I22" i="2" s="1"/>
  <c r="H23" i="2"/>
  <c r="I23" i="2" s="1"/>
  <c r="I24" i="2"/>
  <c r="I25" i="2"/>
  <c r="H26" i="2"/>
  <c r="I26" i="2" s="1"/>
  <c r="H27" i="2"/>
  <c r="I27" i="2" s="1"/>
  <c r="H28" i="2"/>
  <c r="I28" i="2" s="1"/>
  <c r="I29" i="2"/>
  <c r="H30" i="2"/>
  <c r="I30" i="2"/>
  <c r="H31" i="2"/>
  <c r="I31" i="2" s="1"/>
  <c r="H32" i="2"/>
  <c r="I32" i="2" s="1"/>
  <c r="H33" i="2"/>
  <c r="I33" i="2" s="1"/>
  <c r="H34" i="2"/>
  <c r="I34" i="2"/>
  <c r="H35" i="2"/>
  <c r="I35" i="2" s="1"/>
  <c r="H36" i="2"/>
  <c r="I36" i="2"/>
  <c r="H37" i="2"/>
  <c r="I37" i="2" s="1"/>
  <c r="H38" i="2"/>
  <c r="I38" i="2"/>
  <c r="H39" i="2"/>
  <c r="I39" i="2" s="1"/>
  <c r="H40" i="2"/>
  <c r="I40" i="2"/>
  <c r="H41" i="2"/>
  <c r="I41" i="2" s="1"/>
  <c r="H42" i="2"/>
  <c r="I42" i="2"/>
  <c r="I43" i="2"/>
  <c r="H44" i="2"/>
  <c r="I44" i="2" s="1"/>
  <c r="H45" i="2"/>
  <c r="I45" i="2" s="1"/>
  <c r="H46" i="2"/>
  <c r="I46" i="2" s="1"/>
  <c r="G142" i="3"/>
  <c r="H142" i="3" s="1"/>
  <c r="G143" i="3"/>
  <c r="H143" i="3" s="1"/>
  <c r="G144" i="3"/>
  <c r="H144" i="3" s="1"/>
  <c r="G145" i="3"/>
  <c r="H145" i="3" s="1"/>
  <c r="G147" i="3"/>
  <c r="H147" i="3" s="1"/>
  <c r="G148" i="3"/>
  <c r="H148" i="3" s="1"/>
  <c r="G149" i="3"/>
  <c r="H149" i="3" s="1"/>
  <c r="G150" i="3"/>
  <c r="H150" i="3" s="1"/>
  <c r="G151" i="3"/>
  <c r="H151" i="3" s="1"/>
  <c r="G153" i="3"/>
  <c r="H153" i="3" s="1"/>
  <c r="G140" i="3"/>
  <c r="H140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2" i="3"/>
  <c r="H122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225" i="11"/>
  <c r="G224" i="11"/>
  <c r="G223" i="11"/>
  <c r="G226" i="11"/>
  <c r="G227" i="11"/>
  <c r="G231" i="11"/>
  <c r="G232" i="11"/>
  <c r="G233" i="11"/>
  <c r="G234" i="11"/>
  <c r="G217" i="11"/>
  <c r="G216" i="11"/>
  <c r="G13" i="11"/>
  <c r="I13" i="11" s="1"/>
  <c r="G14" i="11"/>
  <c r="G15" i="11"/>
  <c r="G270" i="11" s="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H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H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8" i="11"/>
  <c r="G219" i="11"/>
  <c r="G220" i="11"/>
  <c r="G221" i="11"/>
  <c r="G222" i="11"/>
  <c r="G37" i="1"/>
  <c r="G43" i="1"/>
  <c r="G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13" i="3"/>
  <c r="H13" i="3" s="1"/>
  <c r="J13" i="3" s="1"/>
  <c r="G14" i="3"/>
  <c r="H14" i="3" s="1"/>
  <c r="G24" i="3"/>
  <c r="H24" i="3" s="1"/>
  <c r="E102" i="3"/>
  <c r="G114" i="3"/>
  <c r="H114" i="3" s="1"/>
  <c r="G121" i="3"/>
  <c r="H121" i="3" s="1"/>
  <c r="G123" i="3"/>
  <c r="H123" i="3" s="1"/>
  <c r="G132" i="3"/>
  <c r="H132" i="3" s="1"/>
  <c r="G141" i="3"/>
  <c r="H141" i="3" s="1"/>
  <c r="I202" i="3"/>
  <c r="G21" i="10"/>
  <c r="G13" i="10"/>
  <c r="I13" i="10" s="1"/>
  <c r="G14" i="10"/>
  <c r="G15" i="10"/>
  <c r="G16" i="10"/>
  <c r="G17" i="10"/>
  <c r="G18" i="10"/>
  <c r="D19" i="10"/>
  <c r="G19" i="10" s="1"/>
  <c r="G20" i="10"/>
  <c r="G22" i="10"/>
  <c r="G53" i="1"/>
  <c r="J131" i="11"/>
  <c r="I53" i="1"/>
  <c r="C57" i="1"/>
  <c r="C43" i="17"/>
  <c r="G54" i="1" l="1"/>
  <c r="G30" i="10"/>
  <c r="I14" i="10"/>
  <c r="I15" i="10" s="1"/>
  <c r="I16" i="10" s="1"/>
  <c r="I17" i="10" s="1"/>
  <c r="I18" i="10" s="1"/>
  <c r="I19" i="10" s="1"/>
  <c r="I20" i="10" s="1"/>
  <c r="I21" i="10" s="1"/>
  <c r="I13" i="16"/>
  <c r="I14" i="16" s="1"/>
  <c r="I15" i="16" s="1"/>
  <c r="I16" i="16" s="1"/>
  <c r="I17" i="16" s="1"/>
  <c r="I18" i="16" s="1"/>
  <c r="I14" i="11"/>
  <c r="I15" i="11" s="1"/>
  <c r="I16" i="11" s="1"/>
  <c r="I14" i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13" i="17"/>
  <c r="I14" i="17" s="1"/>
  <c r="I15" i="17" s="1"/>
  <c r="I16" i="17" s="1"/>
  <c r="I17" i="17" s="1"/>
  <c r="I17" i="1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H64" i="11" s="1"/>
  <c r="H270" i="11" s="1"/>
  <c r="I270" i="11" s="1"/>
  <c r="E272" i="11" s="1"/>
  <c r="H40" i="1"/>
  <c r="H54" i="1" s="1"/>
  <c r="I54" i="1" s="1"/>
  <c r="J25" i="2"/>
  <c r="K25" i="2" s="1"/>
  <c r="K26" i="2" s="1"/>
  <c r="K27" i="2" s="1"/>
  <c r="K28" i="2" s="1"/>
  <c r="I19" i="16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G61" i="16"/>
  <c r="G40" i="17"/>
  <c r="H102" i="3"/>
  <c r="I77" i="2"/>
  <c r="J14" i="3"/>
  <c r="J15" i="3" s="1"/>
  <c r="J16" i="3" s="1"/>
  <c r="J17" i="3" s="1"/>
  <c r="J18" i="3" s="1"/>
  <c r="J19" i="3" s="1"/>
  <c r="J20" i="3" s="1"/>
  <c r="J21" i="3" s="1"/>
  <c r="J22" i="3" s="1"/>
  <c r="J24" i="3" s="1"/>
  <c r="J23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H202" i="3"/>
  <c r="J202" i="3" s="1"/>
  <c r="E204" i="3" s="1"/>
  <c r="C64" i="16"/>
  <c r="C205" i="3"/>
  <c r="C273" i="11"/>
  <c r="H18" i="17" l="1"/>
  <c r="I18" i="17"/>
  <c r="I20" i="17" s="1"/>
  <c r="I64" i="1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I84" i="11" s="1"/>
  <c r="I85" i="11" s="1"/>
  <c r="I86" i="11" s="1"/>
  <c r="I87" i="11" s="1"/>
  <c r="I88" i="11" s="1"/>
  <c r="I89" i="11" s="1"/>
  <c r="I90" i="11" s="1"/>
  <c r="I91" i="11" s="1"/>
  <c r="I92" i="11" s="1"/>
  <c r="I93" i="11" s="1"/>
  <c r="I94" i="11" s="1"/>
  <c r="I95" i="11" s="1"/>
  <c r="I96" i="11" s="1"/>
  <c r="I97" i="11" s="1"/>
  <c r="I98" i="11" s="1"/>
  <c r="I99" i="11" s="1"/>
  <c r="I100" i="11" s="1"/>
  <c r="I101" i="11" s="1"/>
  <c r="I102" i="11" s="1"/>
  <c r="I103" i="11" s="1"/>
  <c r="I104" i="11" s="1"/>
  <c r="I105" i="11" s="1"/>
  <c r="I106" i="11" s="1"/>
  <c r="I107" i="11" s="1"/>
  <c r="I108" i="11" s="1"/>
  <c r="I109" i="11" s="1"/>
  <c r="I110" i="11" s="1"/>
  <c r="I111" i="11" s="1"/>
  <c r="I112" i="11" s="1"/>
  <c r="I113" i="11" s="1"/>
  <c r="I114" i="11" s="1"/>
  <c r="I115" i="11" s="1"/>
  <c r="I116" i="11" s="1"/>
  <c r="I117" i="11" s="1"/>
  <c r="I118" i="11" s="1"/>
  <c r="I119" i="11" s="1"/>
  <c r="I120" i="11" s="1"/>
  <c r="I121" i="11" s="1"/>
  <c r="I122" i="11" s="1"/>
  <c r="I123" i="11" s="1"/>
  <c r="I124" i="11" s="1"/>
  <c r="I125" i="11" s="1"/>
  <c r="I126" i="11" s="1"/>
  <c r="I127" i="11" s="1"/>
  <c r="I128" i="11" s="1"/>
  <c r="I129" i="11" s="1"/>
  <c r="I130" i="11" s="1"/>
  <c r="I131" i="11" s="1"/>
  <c r="I132" i="11" s="1"/>
  <c r="I133" i="11" s="1"/>
  <c r="I134" i="11" s="1"/>
  <c r="I135" i="11" s="1"/>
  <c r="I136" i="11" s="1"/>
  <c r="I137" i="11" s="1"/>
  <c r="I138" i="11" s="1"/>
  <c r="I139" i="11" s="1"/>
  <c r="I140" i="11" s="1"/>
  <c r="I141" i="11" s="1"/>
  <c r="I142" i="11" s="1"/>
  <c r="I143" i="11" s="1"/>
  <c r="I144" i="11" s="1"/>
  <c r="I145" i="11" s="1"/>
  <c r="I146" i="11" s="1"/>
  <c r="I147" i="11" s="1"/>
  <c r="I148" i="11" s="1"/>
  <c r="I149" i="11" s="1"/>
  <c r="I150" i="11" s="1"/>
  <c r="I151" i="11" s="1"/>
  <c r="I152" i="11" s="1"/>
  <c r="I153" i="11" s="1"/>
  <c r="I154" i="11" s="1"/>
  <c r="I155" i="11" s="1"/>
  <c r="I156" i="11" s="1"/>
  <c r="I157" i="11" s="1"/>
  <c r="I158" i="11" s="1"/>
  <c r="I159" i="11" s="1"/>
  <c r="I160" i="11" s="1"/>
  <c r="I161" i="11" s="1"/>
  <c r="I162" i="11" s="1"/>
  <c r="I163" i="11" s="1"/>
  <c r="I164" i="11" s="1"/>
  <c r="I165" i="11" s="1"/>
  <c r="I166" i="11" s="1"/>
  <c r="I167" i="11" s="1"/>
  <c r="I168" i="11" s="1"/>
  <c r="I169" i="11" s="1"/>
  <c r="I170" i="11" s="1"/>
  <c r="I171" i="11" s="1"/>
  <c r="I172" i="11" s="1"/>
  <c r="I173" i="11" s="1"/>
  <c r="I174" i="11" s="1"/>
  <c r="I175" i="11" s="1"/>
  <c r="I176" i="11" s="1"/>
  <c r="I177" i="11" s="1"/>
  <c r="I178" i="11" s="1"/>
  <c r="I179" i="11" s="1"/>
  <c r="I180" i="11" s="1"/>
  <c r="I181" i="11" s="1"/>
  <c r="I182" i="11" s="1"/>
  <c r="I183" i="11" s="1"/>
  <c r="I184" i="11" s="1"/>
  <c r="I185" i="11" s="1"/>
  <c r="I186" i="11" s="1"/>
  <c r="I187" i="11" s="1"/>
  <c r="I188" i="11" s="1"/>
  <c r="I189" i="11" s="1"/>
  <c r="I190" i="11" s="1"/>
  <c r="I191" i="11" s="1"/>
  <c r="I192" i="11" s="1"/>
  <c r="I193" i="11" s="1"/>
  <c r="I194" i="11" s="1"/>
  <c r="I195" i="11" s="1"/>
  <c r="I196" i="11" s="1"/>
  <c r="I197" i="11" s="1"/>
  <c r="I198" i="11" s="1"/>
  <c r="I199" i="11" s="1"/>
  <c r="I200" i="11" s="1"/>
  <c r="I201" i="11" s="1"/>
  <c r="I202" i="11" s="1"/>
  <c r="I203" i="11" s="1"/>
  <c r="I204" i="11" s="1"/>
  <c r="I205" i="11" s="1"/>
  <c r="I206" i="11" s="1"/>
  <c r="I207" i="11" s="1"/>
  <c r="I208" i="11" s="1"/>
  <c r="I209" i="11" s="1"/>
  <c r="I210" i="11" s="1"/>
  <c r="I211" i="11" s="1"/>
  <c r="I212" i="11" s="1"/>
  <c r="I213" i="11" s="1"/>
  <c r="I214" i="11" s="1"/>
  <c r="I215" i="11" s="1"/>
  <c r="I216" i="11" s="1"/>
  <c r="I217" i="11" s="1"/>
  <c r="I218" i="11" s="1"/>
  <c r="I219" i="11" s="1"/>
  <c r="I220" i="11" s="1"/>
  <c r="I221" i="11" s="1"/>
  <c r="I222" i="11" s="1"/>
  <c r="I223" i="11" s="1"/>
  <c r="I224" i="11" s="1"/>
  <c r="I225" i="11" s="1"/>
  <c r="I226" i="11" s="1"/>
  <c r="I227" i="11" s="1"/>
  <c r="I228" i="11" s="1"/>
  <c r="I229" i="11" s="1"/>
  <c r="I230" i="11" s="1"/>
  <c r="I231" i="11" s="1"/>
  <c r="I232" i="11" s="1"/>
  <c r="I233" i="11" s="1"/>
  <c r="I234" i="11" s="1"/>
  <c r="I235" i="11" s="1"/>
  <c r="I236" i="11" s="1"/>
  <c r="I237" i="11" s="1"/>
  <c r="I238" i="11" s="1"/>
  <c r="I239" i="11" s="1"/>
  <c r="I240" i="11" s="1"/>
  <c r="I241" i="11" s="1"/>
  <c r="I242" i="11" s="1"/>
  <c r="I243" i="11" s="1"/>
  <c r="I244" i="11" s="1"/>
  <c r="I245" i="11" s="1"/>
  <c r="I246" i="11" s="1"/>
  <c r="I247" i="11" s="1"/>
  <c r="I248" i="11" s="1"/>
  <c r="I249" i="11" s="1"/>
  <c r="I250" i="11" s="1"/>
  <c r="I251" i="11" s="1"/>
  <c r="I252" i="11" s="1"/>
  <c r="I253" i="11" s="1"/>
  <c r="I254" i="11" s="1"/>
  <c r="I255" i="11" s="1"/>
  <c r="I256" i="11" s="1"/>
  <c r="I257" i="11" s="1"/>
  <c r="I258" i="11" s="1"/>
  <c r="I259" i="11" s="1"/>
  <c r="I260" i="11" s="1"/>
  <c r="I261" i="11" s="1"/>
  <c r="I262" i="11" s="1"/>
  <c r="C4" i="7"/>
  <c r="A4" i="7" s="1"/>
  <c r="E56" i="1"/>
  <c r="H43" i="16"/>
  <c r="H61" i="16" s="1"/>
  <c r="I61" i="16" s="1"/>
  <c r="I43" i="16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J29" i="2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I40" i="1"/>
  <c r="I41" i="1" s="1"/>
  <c r="I42" i="1" s="1"/>
  <c r="I43" i="1" s="1"/>
  <c r="I44" i="1" s="1"/>
  <c r="I45" i="1" s="1"/>
  <c r="H22" i="10"/>
  <c r="I22" i="10" s="1"/>
  <c r="I23" i="10" s="1"/>
  <c r="I24" i="10" s="1"/>
  <c r="C8" i="7"/>
  <c r="C5" i="7"/>
  <c r="A5" i="7" s="1" a="1"/>
  <c r="A5" i="7" s="1"/>
  <c r="D80" i="2"/>
  <c r="H21" i="17" l="1"/>
  <c r="I21" i="17"/>
  <c r="I22" i="17" s="1"/>
  <c r="H23" i="17" s="1"/>
  <c r="I23" i="17" s="1"/>
  <c r="I24" i="17" s="1"/>
  <c r="I25" i="17" s="1"/>
  <c r="I26" i="17" s="1"/>
  <c r="H25" i="17"/>
  <c r="J43" i="2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C9" i="7"/>
  <c r="E63" i="16"/>
  <c r="H25" i="10"/>
  <c r="I25" i="10" s="1"/>
  <c r="I26" i="10" s="1"/>
  <c r="J62" i="2" l="1"/>
  <c r="K62" i="2"/>
  <c r="K63" i="2" s="1"/>
  <c r="K64" i="2" s="1"/>
  <c r="K65" i="2" s="1"/>
  <c r="K66" i="2" s="1"/>
  <c r="K67" i="2" s="1"/>
  <c r="K68" i="2" s="1"/>
  <c r="H27" i="17"/>
  <c r="H30" i="10"/>
  <c r="I30" i="10" s="1"/>
  <c r="C7" i="7" s="1"/>
  <c r="E32" i="10" l="1"/>
  <c r="J69" i="2"/>
  <c r="J77" i="2" s="1"/>
  <c r="K77" i="2" s="1"/>
  <c r="K69" i="2"/>
  <c r="I27" i="17"/>
  <c r="I28" i="17" s="1"/>
  <c r="E79" i="2" l="1"/>
  <c r="C6" i="7"/>
  <c r="H29" i="17"/>
  <c r="I29" i="17" s="1"/>
  <c r="I30" i="17" s="1"/>
  <c r="I31" i="17" s="1"/>
  <c r="H32" i="17" l="1"/>
  <c r="I32" i="17" s="1"/>
  <c r="I33" i="17" s="1"/>
  <c r="A6" i="7" a="1"/>
  <c r="A6" i="7" s="1"/>
  <c r="A8" i="7" a="1"/>
  <c r="A8" i="7" s="1"/>
  <c r="A9" i="7" a="1"/>
  <c r="A9" i="7" s="1"/>
  <c r="A7" i="7" a="1"/>
  <c r="A7" i="7" s="1"/>
  <c r="H34" i="17" l="1"/>
  <c r="H40" i="17" s="1"/>
  <c r="I40" i="17" s="1"/>
  <c r="I34" i="17" l="1"/>
  <c r="I35" i="17" s="1"/>
  <c r="C10" i="7"/>
  <c r="E42" i="17"/>
  <c r="A10" i="7" l="1" a="1"/>
  <c r="A10" i="7" s="1"/>
  <c r="C15" i="7"/>
</calcChain>
</file>

<file path=xl/sharedStrings.xml><?xml version="1.0" encoding="utf-8"?>
<sst xmlns="http://schemas.openxmlformats.org/spreadsheetml/2006/main" count="1581" uniqueCount="284">
  <si>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</si>
  <si>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</si>
  <si>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</si>
  <si>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</si>
  <si>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</si>
  <si>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</si>
  <si>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</si>
  <si>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</si>
  <si>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</si>
  <si>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</si>
  <si>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</si>
  <si>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</si>
  <si>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</si>
  <si>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</si>
  <si>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</si>
  <si>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</si>
  <si>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</si>
  <si>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</si>
  <si>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</si>
  <si>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</si>
  <si>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</si>
  <si>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</si>
  <si>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</si>
  <si>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</si>
  <si>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</si>
  <si>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</si>
  <si>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</si>
  <si>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</si>
  <si>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</si>
  <si>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</si>
  <si>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</si>
  <si>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</si>
  <si>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</si>
  <si>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</si>
  <si>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</si>
  <si>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</si>
  <si>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</si>
  <si>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</si>
  <si>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</si>
  <si>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</si>
  <si>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</si>
  <si>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</si>
  <si>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</si>
  <si>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</si>
  <si>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</si>
  <si>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</si>
  <si>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</si>
  <si>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</si>
  <si>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</si>
  <si>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</si>
  <si>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</si>
  <si>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</si>
  <si>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</si>
  <si>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</si>
  <si>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</si>
  <si>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</si>
  <si>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</si>
  <si>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</si>
  <si>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</si>
  <si>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</si>
  <si>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</si>
  <si>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</si>
  <si>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</si>
  <si>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</si>
  <si>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</si>
  <si>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</si>
  <si>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</si>
  <si>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</si>
  <si>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</si>
  <si>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</si>
  <si>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</si>
  <si>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</si>
  <si>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</si>
  <si>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</si>
  <si>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</si>
  <si>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</si>
  <si>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</si>
  <si>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</si>
  <si>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</si>
  <si>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</si>
  <si>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</si>
  <si>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</si>
  <si>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</si>
  <si>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</si>
  <si>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</si>
  <si>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</si>
  <si>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</si>
  <si>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</si>
  <si>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</si>
  <si>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</si>
  <si>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</si>
  <si>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</si>
  <si>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</si>
  <si>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</si>
  <si>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</si>
  <si>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</si>
  <si>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</si>
  <si>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</si>
  <si>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</si>
  <si>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</si>
  <si>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</si>
  <si>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</si>
  <si>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</si>
  <si>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</si>
  <si>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</si>
  <si>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</si>
  <si>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</si>
  <si>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</si>
  <si>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</si>
  <si>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</si>
  <si>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</si>
  <si>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</si>
  <si>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</si>
  <si>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</si>
  <si>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</si>
  <si>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</si>
  <si>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</si>
  <si>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</si>
  <si>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</si>
  <si>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</si>
  <si>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</si>
  <si>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</si>
  <si>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</si>
  <si>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</si>
  <si>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</si>
  <si>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</si>
  <si>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</si>
  <si>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</si>
  <si>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</si>
  <si>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</si>
  <si>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</si>
  <si>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</si>
  <si>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</si>
  <si>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</si>
  <si>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</si>
  <si>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</si>
  <si>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</si>
  <si>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</si>
  <si>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</si>
  <si>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</si>
  <si>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</si>
  <si>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</si>
  <si>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</si>
  <si>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</si>
  <si>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</si>
  <si>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</si>
  <si>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</si>
  <si>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</si>
  <si>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</si>
  <si>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</si>
  <si>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</si>
  <si>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</si>
  <si>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</si>
  <si>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</si>
  <si>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</si>
  <si>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</si>
  <si>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</si>
  <si>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</si>
  <si>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</si>
  <si>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</si>
  <si>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</si>
  <si>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</si>
  <si>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</si>
  <si>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</si>
  <si>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</si>
  <si>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</si>
  <si>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</si>
  <si>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</si>
  <si>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</si>
  <si>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</si>
  <si>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</si>
  <si>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</si>
  <si>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</si>
  <si>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</si>
  <si>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</si>
  <si>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</si>
  <si>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</si>
  <si>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</si>
  <si>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</si>
  <si>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</si>
  <si>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</si>
  <si>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</si>
  <si>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</si>
  <si>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</si>
  <si>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</si>
  <si>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</si>
  <si>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</si>
  <si>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</si>
  <si>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</si>
  <si>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</si>
  <si>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</si>
  <si>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</si>
  <si>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</si>
  <si>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</si>
  <si>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</si>
  <si>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</si>
  <si>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</si>
  <si>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</si>
  <si>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</si>
  <si>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</si>
  <si>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</si>
  <si>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</si>
  <si>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</si>
  <si>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</si>
  <si>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</si>
  <si>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</si>
  <si>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</si>
  <si>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</si>
  <si>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</si>
  <si>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</si>
  <si>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</si>
  <si>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</si>
  <si>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</si>
  <si>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</si>
  <si>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</si>
  <si>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</si>
  <si>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</si>
  <si>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</si>
  <si>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</si>
  <si>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</si>
  <si>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</si>
  <si>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</si>
  <si>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</si>
  <si>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</si>
  <si>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</si>
  <si>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</si>
  <si>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</si>
  <si>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</si>
  <si>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</si>
  <si>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</si>
  <si>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</si>
  <si>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</si>
  <si>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</si>
  <si>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</si>
  <si>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</si>
  <si>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</si>
  <si>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</si>
  <si>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</si>
  <si>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</si>
  <si>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</si>
  <si>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</si>
  <si>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</si>
  <si>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</si>
  <si>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</si>
  <si>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</si>
  <si>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</si>
  <si>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</si>
  <si>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</si>
  <si>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</si>
  <si>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</si>
  <si>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</si>
  <si>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</si>
  <si>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</si>
  <si>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</si>
  <si>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</si>
  <si>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</si>
  <si>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</si>
  <si>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</si>
  <si>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</si>
  <si>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</si>
  <si>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</si>
  <si>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</si>
  <si>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</si>
  <si>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</si>
  <si>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</si>
  <si>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</si>
  <si>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</si>
  <si>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</si>
  <si>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</si>
  <si>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</si>
  <si>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</si>
  <si>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</si>
  <si>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</si>
  <si>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</si>
  <si>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</si>
  <si>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</si>
  <si>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</si>
  <si>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</si>
  <si>
    <t>Chỉ 40g</t>
  </si>
  <si>
    <t>Chỉ 90g</t>
  </si>
  <si>
    <t>Mai lạt</t>
  </si>
  <si>
    <t>Mai nướng</t>
  </si>
  <si>
    <t>Cá bò</t>
  </si>
  <si>
    <t>Ochoen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</si>
</sst>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4" x14ac:knownFonts="1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sz val="12"/>
      <color rgb="FFFF0000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9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14" fontId="33" fillId="0" borderId="12" xfId="0" applyNumberFormat="1" applyFont="1" applyBorder="1" applyAlignment="1">
      <alignment horizontal="center"/>
    </xf>
    <xf numFmtId="0" fontId="33" fillId="0" borderId="11" xfId="0" applyFont="1" applyBorder="1"/>
    <xf numFmtId="0" fontId="33" fillId="0" borderId="11" xfId="0" applyFont="1" applyBorder="1" applyAlignment="1">
      <alignment horizontal="center"/>
    </xf>
    <xf numFmtId="3" fontId="33" fillId="0" borderId="11" xfId="28" applyNumberFormat="1" applyFont="1" applyBorder="1" applyAlignment="1">
      <alignment horizontal="center"/>
    </xf>
    <xf numFmtId="165" fontId="33" fillId="0" borderId="11" xfId="28" applyNumberFormat="1" applyFont="1" applyBorder="1"/>
    <xf numFmtId="165" fontId="33" fillId="0" borderId="16" xfId="28" applyNumberFormat="1" applyFont="1" applyBorder="1"/>
    <xf numFmtId="165" fontId="33" fillId="0" borderId="11" xfId="28" applyNumberFormat="1" applyFont="1" applyBorder="1" applyAlignment="1">
      <alignment horizontal="center"/>
    </xf>
    <xf numFmtId="0" fontId="33" fillId="0" borderId="0" xfId="0" applyFont="1"/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10" sqref="B10"/>
    </sheetView>
  </sheetViews>
  <sheetFormatPr defaultRowHeight="30" customHeight="1" x14ac:dyDescent="0.25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 x14ac:dyDescent="0.3">
      <c r="A1" s="90" t="s">
        <v>61</v>
      </c>
      <c r="B1" s="91"/>
      <c r="C1" s="92"/>
      <c r="D1" s="93"/>
    </row>
    <row r="2" spans="1:4" s="79" customFormat="1" ht="12" customHeight="1" x14ac:dyDescent="0.3">
      <c r="A2" s="80"/>
      <c r="B2" s="81"/>
      <c r="C2" s="97"/>
      <c r="D2" s="78"/>
    </row>
    <row r="3" spans="1:4" s="84" customFormat="1" ht="25.5" customHeight="1" x14ac:dyDescent="0.3">
      <c r="A3" s="82" t="s">
        <v>58</v>
      </c>
      <c r="B3" s="83" t="s">
        <v>59</v>
      </c>
      <c r="C3" s="98" t="s">
        <v>60</v>
      </c>
    </row>
    <row r="4" spans="1:4" s="85" customFormat="1" ht="21.75" customHeight="1" x14ac:dyDescent="0.3">
      <c r="A4" s="95">
        <f>IF(C4&lt;&gt;0,SUM(($C$4:C4&lt;&gt;0)*1),"")</f>
        <v>1</v>
      </c>
      <c r="B4" s="86" t="s">
        <v>9</v>
      </c>
      <c r="C4" s="163">
        <f>'THÀNH PHÚ'!$I$54</f>
        <v>62481100</v>
      </c>
    </row>
    <row r="5" spans="1:4" s="85" customFormat="1" ht="21.75" customHeight="1" x14ac:dyDescent="0.3">
      <c r="A5" s="96">
        <f t="array" ref="A5">IF(C5&lt;&gt;0,SUM(($C$4:C5&lt;&gt;0)*1),"")</f>
        <v>2</v>
      </c>
      <c r="B5" s="87" t="s">
        <v>11</v>
      </c>
      <c r="C5" s="164">
        <f>'TẤN DŨNG'!$J$202</f>
        <v>37798740</v>
      </c>
    </row>
    <row r="6" spans="1:4" s="85" customFormat="1" ht="21.75" customHeight="1" x14ac:dyDescent="0.3">
      <c r="A6" s="96">
        <f t="array" ref="A6">IF(C6&lt;&gt;0,SUM(($C$4:C6&lt;&gt;0)*1),"")</f>
        <v>3</v>
      </c>
      <c r="B6" s="87" t="s">
        <v>8</v>
      </c>
      <c r="C6" s="164">
        <f>'NGHỊ HÒA'!$K$77</f>
        <v>17316750</v>
      </c>
    </row>
    <row r="7" spans="1:4" s="85" customFormat="1" ht="21.75" customHeight="1" x14ac:dyDescent="0.3">
      <c r="A7" s="96">
        <f t="array" ref="A7">IF(C7&lt;&gt;0,SUM(($C$4:C7&lt;&gt;0)*1),"")</f>
        <v>4</v>
      </c>
      <c r="B7" s="88" t="s">
        <v>90</v>
      </c>
      <c r="C7" s="164">
        <f>'MTN-DUOZON'!$I$30</f>
        <v>9400000</v>
      </c>
      <c r="D7" s="100"/>
    </row>
    <row r="8" spans="1:4" s="85" customFormat="1" ht="21.75" customHeight="1" x14ac:dyDescent="0.3">
      <c r="A8" s="96">
        <f t="array" ref="A8">IF(C8&lt;&gt;0,SUM(($C$4:C8&lt;&gt;0)*1),"")</f>
        <v>5</v>
      </c>
      <c r="B8" s="88" t="s">
        <v>96</v>
      </c>
      <c r="C8" s="164">
        <f>'MÈ ĐƯỞNG'!$I$270</f>
        <v>164559533</v>
      </c>
      <c r="D8" s="100"/>
    </row>
    <row r="9" spans="1:4" s="85" customFormat="1" ht="21.75" customHeight="1" x14ac:dyDescent="0.3">
      <c r="A9" s="96" t="str">
        <f t="array" ref="A9">IF(C9&lt;&gt;0,SUM(($C$4:C9&lt;&gt;0)*1),"")</f>
        <v/>
      </c>
      <c r="B9" s="88" t="s">
        <v>268</v>
      </c>
      <c r="C9" s="164">
        <f>'ANH KIM'!I61</f>
        <v>0</v>
      </c>
      <c r="D9" s="100"/>
    </row>
    <row r="10" spans="1:4" s="85" customFormat="1" ht="21.75" customHeight="1" x14ac:dyDescent="0.3">
      <c r="A10" s="96" t="str">
        <f t="array" ref="A10">IF(C10&lt;&gt;0,SUM(($C$4:C10&lt;&gt;0)*1),"")</f>
        <v/>
      </c>
      <c r="B10" s="62" t="s">
        <v>242</v>
      </c>
      <c r="C10" s="164">
        <f>'TÂN MINH THƯ'!I40</f>
        <v>0</v>
      </c>
      <c r="D10" s="100"/>
    </row>
    <row r="11" spans="1:4" s="85" customFormat="1" ht="21.75" customHeight="1" x14ac:dyDescent="0.3">
      <c r="A11" s="96" t="str">
        <f t="array" ref="A11">IF(C11&lt;&gt;0,SUM(($C$4:C11&lt;&gt;0)*1),"")</f>
        <v/>
      </c>
      <c r="B11" s="88"/>
      <c r="C11" s="164"/>
      <c r="D11" s="100"/>
    </row>
    <row r="12" spans="1:4" s="85" customFormat="1" ht="21.75" customHeight="1" x14ac:dyDescent="0.3">
      <c r="A12" s="96" t="str">
        <f t="array" ref="A12">IF(C12&lt;&gt;0,SUM(($C$4:C12&lt;&gt;0)*1),"")</f>
        <v/>
      </c>
      <c r="B12" s="88"/>
      <c r="C12" s="164"/>
      <c r="D12" s="100"/>
    </row>
    <row r="13" spans="1:4" s="85" customFormat="1" ht="21.75" customHeight="1" x14ac:dyDescent="0.3">
      <c r="A13" s="96" t="str">
        <f t="array" ref="A13">IF(C13&lt;&gt;0,SUM(($C$4:C13&lt;&gt;0)*1),"")</f>
        <v/>
      </c>
      <c r="B13" s="88"/>
      <c r="C13" s="164"/>
    </row>
    <row r="14" spans="1:4" s="85" customFormat="1" ht="21.75" customHeight="1" x14ac:dyDescent="0.3">
      <c r="A14" s="96" t="str">
        <f t="array" ref="A14">IF(C14&lt;&gt;0,SUM(($C$4:C14&lt;&gt;0)*1),"")</f>
        <v/>
      </c>
      <c r="B14" s="89"/>
      <c r="C14" s="165"/>
    </row>
    <row r="15" spans="1:4" s="85" customFormat="1" ht="21.75" customHeight="1" x14ac:dyDescent="0.3">
      <c r="A15" s="175" t="s">
        <v>40</v>
      </c>
      <c r="B15" s="175"/>
      <c r="C15" s="166">
        <f>SUM(C4:C14)</f>
        <v>291556123</v>
      </c>
    </row>
    <row r="16" spans="1:4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 x14ac:dyDescent="0.25"/>
  <cols>
    <col min="1" max="1" width="10.375" style="2" customWidth="1"/>
    <col min="2" max="2" width="15.375" style="1" customWidth="1"/>
    <col min="3" max="3" width="6.25" style="3" customWidth="1"/>
    <col min="4" max="4" width="11.875" style="142" bestFit="1" customWidth="1"/>
    <col min="5" max="5" width="11.375" style="142" customWidth="1"/>
    <col min="6" max="6" width="10.75" style="131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 x14ac:dyDescent="0.3">
      <c r="A1" s="182" t="s">
        <v>31</v>
      </c>
      <c r="B1" s="182"/>
      <c r="C1" s="182"/>
      <c r="D1" s="138"/>
      <c r="E1" s="138"/>
      <c r="F1" s="149"/>
      <c r="G1" s="49"/>
      <c r="H1" s="49"/>
    </row>
    <row r="2" spans="1:11" s="47" customFormat="1" ht="18" hidden="1" customHeight="1" x14ac:dyDescent="0.3">
      <c r="A2" s="182" t="s">
        <v>32</v>
      </c>
      <c r="B2" s="182"/>
      <c r="C2" s="182"/>
      <c r="D2" s="182"/>
      <c r="E2" s="182"/>
      <c r="F2" s="149"/>
      <c r="G2" s="49"/>
      <c r="H2" s="49"/>
    </row>
    <row r="3" spans="1:11" s="47" customFormat="1" ht="18" hidden="1" customHeight="1" x14ac:dyDescent="0.3">
      <c r="A3" s="182" t="s">
        <v>33</v>
      </c>
      <c r="B3" s="182"/>
      <c r="C3" s="183" t="s">
        <v>46</v>
      </c>
      <c r="D3" s="183"/>
      <c r="E3" s="139"/>
      <c r="F3" s="149"/>
      <c r="G3" s="49"/>
      <c r="H3" s="49"/>
    </row>
    <row r="4" spans="1:11" s="42" customFormat="1" ht="9" hidden="1" customHeight="1" x14ac:dyDescent="0.3">
      <c r="D4" s="140"/>
      <c r="E4" s="140"/>
      <c r="F4" s="150"/>
      <c r="G4" s="44"/>
      <c r="H4" s="44"/>
    </row>
    <row r="5" spans="1:11" s="45" customFormat="1" ht="29.25" customHeight="1" x14ac:dyDescent="0.3">
      <c r="A5" s="177" t="s">
        <v>258</v>
      </c>
      <c r="B5" s="177"/>
      <c r="C5" s="177"/>
      <c r="D5" s="177"/>
      <c r="E5" s="177"/>
      <c r="F5" s="177"/>
      <c r="G5" s="177"/>
      <c r="H5" s="177"/>
      <c r="I5" s="177"/>
    </row>
    <row r="6" spans="1:11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1" s="63" customFormat="1" ht="18" customHeight="1" x14ac:dyDescent="0.3">
      <c r="A7" s="62" t="s">
        <v>9</v>
      </c>
      <c r="C7" s="64"/>
      <c r="D7" s="141"/>
      <c r="E7" s="141"/>
      <c r="F7" s="130"/>
      <c r="G7" s="65"/>
      <c r="H7" s="65"/>
      <c r="I7" s="65"/>
    </row>
    <row r="8" spans="1:11" s="63" customFormat="1" ht="18" hidden="1" customHeight="1" x14ac:dyDescent="0.3">
      <c r="A8" s="62" t="s">
        <v>35</v>
      </c>
      <c r="C8" s="64"/>
      <c r="D8" s="141"/>
      <c r="E8" s="141"/>
      <c r="F8" s="130"/>
      <c r="G8" s="65"/>
      <c r="H8" s="65"/>
      <c r="I8" s="65"/>
    </row>
    <row r="9" spans="1:11" s="63" customFormat="1" ht="18" hidden="1" customHeight="1" x14ac:dyDescent="0.3">
      <c r="A9" s="62" t="s">
        <v>36</v>
      </c>
      <c r="C9" s="75" t="s">
        <v>37</v>
      </c>
      <c r="D9" s="141"/>
      <c r="E9" s="141"/>
      <c r="F9" s="130"/>
      <c r="G9" s="65"/>
      <c r="H9" s="65"/>
      <c r="I9" s="65"/>
    </row>
    <row r="10" spans="1:11" ht="8.25" hidden="1" customHeight="1" x14ac:dyDescent="0.25"/>
    <row r="11" spans="1:11" s="52" customFormat="1" ht="32.25" customHeight="1" x14ac:dyDescent="0.3">
      <c r="A11" s="50" t="s">
        <v>0</v>
      </c>
      <c r="B11" s="51" t="s">
        <v>1</v>
      </c>
      <c r="C11" s="51" t="s">
        <v>2</v>
      </c>
      <c r="D11" s="143" t="s">
        <v>3</v>
      </c>
      <c r="E11" s="143" t="s">
        <v>38</v>
      </c>
      <c r="F11" s="132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44477881</v>
      </c>
      <c r="J12" s="7"/>
    </row>
    <row r="13" spans="1:11" ht="21" customHeight="1" x14ac:dyDescent="0.25">
      <c r="A13" s="38">
        <v>41334</v>
      </c>
      <c r="B13" s="39" t="s">
        <v>26</v>
      </c>
      <c r="C13" s="39" t="s">
        <v>27</v>
      </c>
      <c r="D13" s="144">
        <v>99400</v>
      </c>
      <c r="E13" s="144">
        <v>333.5</v>
      </c>
      <c r="F13" s="133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 x14ac:dyDescent="0.25">
      <c r="A14" s="34"/>
      <c r="B14" s="35" t="s">
        <v>28</v>
      </c>
      <c r="C14" s="35" t="s">
        <v>27</v>
      </c>
      <c r="D14" s="145">
        <v>43980</v>
      </c>
      <c r="E14" s="145">
        <v>429</v>
      </c>
      <c r="F14" s="134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2" customFormat="1" ht="21" customHeight="1" x14ac:dyDescent="0.25">
      <c r="A15" s="120">
        <v>41655</v>
      </c>
      <c r="B15" s="123" t="s">
        <v>6</v>
      </c>
      <c r="C15" s="121"/>
      <c r="D15" s="146"/>
      <c r="E15" s="146"/>
      <c r="F15" s="151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5"/>
    </row>
    <row r="16" spans="1:11" ht="21" customHeight="1" x14ac:dyDescent="0.25">
      <c r="A16" s="12">
        <v>41843</v>
      </c>
      <c r="B16" s="30" t="s">
        <v>198</v>
      </c>
      <c r="C16" s="35" t="s">
        <v>27</v>
      </c>
      <c r="D16" s="147">
        <v>185000</v>
      </c>
      <c r="E16" s="147">
        <v>290</v>
      </c>
      <c r="F16" s="152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29"/>
    </row>
    <row r="17" spans="1:11" ht="21" customHeight="1" x14ac:dyDescent="0.25">
      <c r="A17" s="12">
        <v>41841</v>
      </c>
      <c r="B17" s="30" t="s">
        <v>200</v>
      </c>
      <c r="C17" s="13" t="s">
        <v>199</v>
      </c>
      <c r="D17" s="147">
        <v>1</v>
      </c>
      <c r="E17" s="147">
        <v>3000000</v>
      </c>
      <c r="F17" s="152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29"/>
    </row>
    <row r="18" spans="1:11" ht="21" customHeight="1" x14ac:dyDescent="0.25">
      <c r="A18" s="12"/>
      <c r="B18" s="30" t="s">
        <v>201</v>
      </c>
      <c r="C18" s="13" t="s">
        <v>199</v>
      </c>
      <c r="D18" s="147">
        <v>1</v>
      </c>
      <c r="E18" s="147">
        <v>3100000</v>
      </c>
      <c r="F18" s="152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29"/>
    </row>
    <row r="19" spans="1:11" ht="21" customHeight="1" x14ac:dyDescent="0.25">
      <c r="A19" s="12"/>
      <c r="B19" s="30" t="s">
        <v>202</v>
      </c>
      <c r="C19" s="13" t="s">
        <v>199</v>
      </c>
      <c r="D19" s="147">
        <v>1</v>
      </c>
      <c r="E19" s="147">
        <v>3200000</v>
      </c>
      <c r="F19" s="152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29"/>
    </row>
    <row r="20" spans="1:11" ht="21" customHeight="1" x14ac:dyDescent="0.25">
      <c r="A20" s="12">
        <v>41841</v>
      </c>
      <c r="B20" s="30" t="s">
        <v>203</v>
      </c>
      <c r="C20" s="35" t="s">
        <v>27</v>
      </c>
      <c r="D20" s="147">
        <v>68000</v>
      </c>
      <c r="E20" s="147">
        <v>380</v>
      </c>
      <c r="F20" s="152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29"/>
    </row>
    <row r="21" spans="1:11" ht="21" customHeight="1" x14ac:dyDescent="0.25">
      <c r="A21" s="12"/>
      <c r="B21" s="30" t="s">
        <v>204</v>
      </c>
      <c r="C21" s="35" t="s">
        <v>27</v>
      </c>
      <c r="D21" s="147">
        <v>26700</v>
      </c>
      <c r="E21" s="147">
        <v>690</v>
      </c>
      <c r="F21" s="152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29"/>
    </row>
    <row r="22" spans="1:11" s="122" customFormat="1" ht="21" customHeight="1" x14ac:dyDescent="0.25">
      <c r="A22" s="120">
        <v>41831</v>
      </c>
      <c r="B22" s="123" t="s">
        <v>6</v>
      </c>
      <c r="C22" s="121"/>
      <c r="D22" s="146"/>
      <c r="E22" s="146"/>
      <c r="F22" s="135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 x14ac:dyDescent="0.25">
      <c r="A23" s="12">
        <v>41865</v>
      </c>
      <c r="B23" s="30" t="s">
        <v>204</v>
      </c>
      <c r="C23" s="35" t="s">
        <v>27</v>
      </c>
      <c r="D23" s="147">
        <v>13700</v>
      </c>
      <c r="E23" s="147">
        <v>690</v>
      </c>
      <c r="F23" s="152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2" customFormat="1" ht="21" customHeight="1" x14ac:dyDescent="0.25">
      <c r="A24" s="120">
        <v>41939</v>
      </c>
      <c r="B24" s="123" t="s">
        <v>6</v>
      </c>
      <c r="C24" s="121"/>
      <c r="D24" s="146"/>
      <c r="E24" s="146"/>
      <c r="F24" s="135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 x14ac:dyDescent="0.25">
      <c r="A25" s="12">
        <v>41944</v>
      </c>
      <c r="B25" s="30" t="s">
        <v>203</v>
      </c>
      <c r="C25" s="13" t="s">
        <v>27</v>
      </c>
      <c r="D25" s="147">
        <v>14000</v>
      </c>
      <c r="E25" s="146">
        <v>380</v>
      </c>
      <c r="F25" s="152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 x14ac:dyDescent="0.25">
      <c r="A26" s="12">
        <v>41946</v>
      </c>
      <c r="B26" s="30" t="s">
        <v>203</v>
      </c>
      <c r="C26" s="13" t="s">
        <v>27</v>
      </c>
      <c r="D26" s="147">
        <v>47000</v>
      </c>
      <c r="E26" s="147">
        <v>380</v>
      </c>
      <c r="F26" s="152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 x14ac:dyDescent="0.25">
      <c r="A27" s="12">
        <v>41995</v>
      </c>
      <c r="B27" s="30" t="s">
        <v>198</v>
      </c>
      <c r="C27" s="13" t="s">
        <v>27</v>
      </c>
      <c r="D27" s="147">
        <v>15000</v>
      </c>
      <c r="E27" s="147">
        <v>290</v>
      </c>
      <c r="F27" s="152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 x14ac:dyDescent="0.25">
      <c r="A28" s="12"/>
      <c r="B28" s="30" t="s">
        <v>203</v>
      </c>
      <c r="C28" s="13" t="s">
        <v>27</v>
      </c>
      <c r="D28" s="147">
        <v>66800</v>
      </c>
      <c r="E28" s="147">
        <v>380</v>
      </c>
      <c r="F28" s="152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 x14ac:dyDescent="0.25">
      <c r="A29" s="12"/>
      <c r="B29" s="30" t="s">
        <v>204</v>
      </c>
      <c r="C29" s="13" t="s">
        <v>27</v>
      </c>
      <c r="D29" s="147">
        <v>40000</v>
      </c>
      <c r="E29" s="147">
        <v>690</v>
      </c>
      <c r="F29" s="152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2" customFormat="1" ht="21" customHeight="1" x14ac:dyDescent="0.25">
      <c r="A30" s="120">
        <v>41992</v>
      </c>
      <c r="B30" s="123" t="s">
        <v>6</v>
      </c>
      <c r="C30" s="121"/>
      <c r="D30" s="146"/>
      <c r="E30" s="146"/>
      <c r="F30" s="135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 x14ac:dyDescent="0.25">
      <c r="A31" s="12">
        <v>41996</v>
      </c>
      <c r="B31" s="30" t="s">
        <v>198</v>
      </c>
      <c r="C31" s="13" t="s">
        <v>27</v>
      </c>
      <c r="D31" s="147">
        <v>66000</v>
      </c>
      <c r="E31" s="147">
        <v>290</v>
      </c>
      <c r="F31" s="136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 x14ac:dyDescent="0.25">
      <c r="A32" s="12">
        <v>42003</v>
      </c>
      <c r="B32" s="30" t="s">
        <v>204</v>
      </c>
      <c r="C32" s="13" t="s">
        <v>27</v>
      </c>
      <c r="D32" s="147">
        <v>18000</v>
      </c>
      <c r="E32" s="147">
        <v>690</v>
      </c>
      <c r="F32" s="136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 x14ac:dyDescent="0.25">
      <c r="A33" s="12">
        <v>42039</v>
      </c>
      <c r="B33" s="30" t="s">
        <v>198</v>
      </c>
      <c r="C33" s="13" t="s">
        <v>27</v>
      </c>
      <c r="D33" s="147">
        <v>61000</v>
      </c>
      <c r="E33" s="147">
        <v>290</v>
      </c>
      <c r="F33" s="136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 x14ac:dyDescent="0.25">
      <c r="A34" s="12"/>
      <c r="B34" s="30" t="s">
        <v>203</v>
      </c>
      <c r="C34" s="13" t="s">
        <v>27</v>
      </c>
      <c r="D34" s="147">
        <v>109000</v>
      </c>
      <c r="E34" s="147">
        <v>380</v>
      </c>
      <c r="F34" s="136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 x14ac:dyDescent="0.25">
      <c r="A35" s="12"/>
      <c r="B35" s="30" t="s">
        <v>204</v>
      </c>
      <c r="C35" s="13" t="s">
        <v>27</v>
      </c>
      <c r="D35" s="147">
        <v>57200</v>
      </c>
      <c r="E35" s="147">
        <v>690</v>
      </c>
      <c r="F35" s="136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2" customFormat="1" ht="21" customHeight="1" x14ac:dyDescent="0.25">
      <c r="A36" s="120">
        <v>42033</v>
      </c>
      <c r="B36" s="123" t="s">
        <v>6</v>
      </c>
      <c r="C36" s="121"/>
      <c r="D36" s="146"/>
      <c r="E36" s="146"/>
      <c r="F36" s="135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 x14ac:dyDescent="0.25">
      <c r="A37" s="12">
        <v>42040</v>
      </c>
      <c r="B37" s="30" t="s">
        <v>198</v>
      </c>
      <c r="C37" s="13" t="s">
        <v>27</v>
      </c>
      <c r="D37" s="147">
        <v>136000</v>
      </c>
      <c r="E37" s="147">
        <v>290</v>
      </c>
      <c r="F37" s="136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 x14ac:dyDescent="0.25">
      <c r="A38" s="12"/>
      <c r="B38" s="30" t="s">
        <v>204</v>
      </c>
      <c r="C38" s="13" t="s">
        <v>27</v>
      </c>
      <c r="D38" s="147">
        <v>8290</v>
      </c>
      <c r="E38" s="147">
        <v>690</v>
      </c>
      <c r="F38" s="136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2" customFormat="1" ht="21" customHeight="1" x14ac:dyDescent="0.25">
      <c r="A39" s="120">
        <v>42040</v>
      </c>
      <c r="B39" s="123" t="s">
        <v>6</v>
      </c>
      <c r="C39" s="121"/>
      <c r="D39" s="146"/>
      <c r="E39" s="146"/>
      <c r="F39" s="135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2" customFormat="1" ht="21" customHeight="1" x14ac:dyDescent="0.25">
      <c r="A40" s="120">
        <v>42072</v>
      </c>
      <c r="B40" s="123" t="s">
        <v>6</v>
      </c>
      <c r="C40" s="121"/>
      <c r="D40" s="146"/>
      <c r="E40" s="146"/>
      <c r="F40" s="135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 x14ac:dyDescent="0.25">
      <c r="A41" s="12">
        <v>42081</v>
      </c>
      <c r="B41" s="30" t="s">
        <v>198</v>
      </c>
      <c r="C41" s="13" t="s">
        <v>27</v>
      </c>
      <c r="D41" s="147">
        <v>30000</v>
      </c>
      <c r="E41" s="147">
        <v>290</v>
      </c>
      <c r="F41" s="136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 x14ac:dyDescent="0.25">
      <c r="A42" s="12"/>
      <c r="B42" s="30" t="s">
        <v>203</v>
      </c>
      <c r="C42" s="13" t="s">
        <v>27</v>
      </c>
      <c r="D42" s="147">
        <v>21000</v>
      </c>
      <c r="E42" s="147">
        <v>390</v>
      </c>
      <c r="F42" s="136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 x14ac:dyDescent="0.25">
      <c r="A43" s="12"/>
      <c r="B43" s="30" t="s">
        <v>204</v>
      </c>
      <c r="C43" s="13" t="s">
        <v>27</v>
      </c>
      <c r="D43" s="147">
        <v>25000</v>
      </c>
      <c r="E43" s="147">
        <v>650</v>
      </c>
      <c r="F43" s="136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 x14ac:dyDescent="0.25">
      <c r="A44" s="12">
        <v>42082</v>
      </c>
      <c r="B44" s="30" t="s">
        <v>198</v>
      </c>
      <c r="C44" s="13" t="s">
        <v>27</v>
      </c>
      <c r="D44" s="147">
        <v>71100</v>
      </c>
      <c r="E44" s="147">
        <v>290</v>
      </c>
      <c r="F44" s="136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 x14ac:dyDescent="0.25">
      <c r="A45" s="12"/>
      <c r="B45" s="30" t="s">
        <v>203</v>
      </c>
      <c r="C45" s="13" t="s">
        <v>27</v>
      </c>
      <c r="D45" s="147">
        <v>7800</v>
      </c>
      <c r="E45" s="147">
        <v>390</v>
      </c>
      <c r="F45" s="136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 x14ac:dyDescent="0.25">
      <c r="A46" s="12"/>
      <c r="B46" s="13"/>
      <c r="C46" s="13"/>
      <c r="D46" s="147"/>
      <c r="E46" s="147"/>
      <c r="F46" s="136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 x14ac:dyDescent="0.25">
      <c r="A47" s="12"/>
      <c r="B47" s="13"/>
      <c r="C47" s="13"/>
      <c r="D47" s="147"/>
      <c r="E47" s="147"/>
      <c r="F47" s="136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 x14ac:dyDescent="0.25">
      <c r="A48" s="12"/>
      <c r="B48" s="13"/>
      <c r="C48" s="13"/>
      <c r="D48" s="147"/>
      <c r="E48" s="147"/>
      <c r="F48" s="136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 x14ac:dyDescent="0.25">
      <c r="A49" s="12"/>
      <c r="B49" s="13"/>
      <c r="C49" s="13"/>
      <c r="D49" s="147"/>
      <c r="E49" s="147"/>
      <c r="F49" s="136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 x14ac:dyDescent="0.25">
      <c r="A50" s="12"/>
      <c r="B50" s="13"/>
      <c r="C50" s="13"/>
      <c r="D50" s="147"/>
      <c r="E50" s="147"/>
      <c r="F50" s="136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 x14ac:dyDescent="0.25">
      <c r="A51" s="12"/>
      <c r="B51" s="13"/>
      <c r="C51" s="13"/>
      <c r="D51" s="147"/>
      <c r="E51" s="147"/>
      <c r="F51" s="136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 x14ac:dyDescent="0.25">
      <c r="A52" s="12"/>
      <c r="B52" s="13"/>
      <c r="C52" s="13"/>
      <c r="D52" s="147"/>
      <c r="E52" s="147"/>
      <c r="F52" s="136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 x14ac:dyDescent="0.25">
      <c r="A53" s="15"/>
      <c r="B53" s="31"/>
      <c r="C53" s="31"/>
      <c r="D53" s="148"/>
      <c r="E53" s="148"/>
      <c r="F53" s="137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 x14ac:dyDescent="0.25">
      <c r="A54" s="184" t="s">
        <v>40</v>
      </c>
      <c r="B54" s="184"/>
      <c r="C54" s="184"/>
      <c r="D54" s="184"/>
      <c r="E54" s="184"/>
      <c r="F54" s="184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 x14ac:dyDescent="0.25"/>
    <row r="56" spans="1:10" ht="21" customHeight="1" x14ac:dyDescent="0.25">
      <c r="B56" s="54" t="s">
        <v>41</v>
      </c>
      <c r="E56" s="176">
        <f>I54</f>
        <v>62481100</v>
      </c>
      <c r="F56" s="176"/>
      <c r="G56" s="55" t="s">
        <v>43</v>
      </c>
    </row>
    <row r="57" spans="1:10" ht="21" customHeight="1" x14ac:dyDescent="0.25">
      <c r="B57" s="54" t="s">
        <v>42</v>
      </c>
      <c r="C57" s="56" t="e">
        <f ca="1">[1]!VND(E56, TRUE)</f>
        <v>#NAME?</v>
      </c>
    </row>
    <row r="58" spans="1:10" ht="21" customHeight="1" x14ac:dyDescent="0.25"/>
    <row r="59" spans="1:10" ht="14.25" customHeight="1" x14ac:dyDescent="0.25">
      <c r="H59" s="20" t="s">
        <v>62</v>
      </c>
    </row>
    <row r="60" spans="1:10" ht="21" customHeight="1" x14ac:dyDescent="0.25">
      <c r="A60" s="4" t="s">
        <v>45</v>
      </c>
      <c r="G60" s="4" t="s">
        <v>44</v>
      </c>
    </row>
    <row r="61" spans="1:10" ht="21" customHeight="1" x14ac:dyDescent="0.25"/>
    <row r="62" spans="1:10" ht="21" customHeight="1" x14ac:dyDescent="0.25"/>
    <row r="63" spans="1:10" ht="21" customHeight="1" x14ac:dyDescent="0.25"/>
    <row r="64" spans="1:10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K233"/>
  <sheetViews>
    <sheetView topLeftCell="A5" zoomScale="83" workbookViewId="0">
      <pane ySplit="7" topLeftCell="A186" activePane="bottomLeft" state="frozen"/>
      <selection activeCell="A5" sqref="A5"/>
      <selection pane="bottomLeft" activeCell="A13" sqref="A13:XFD183"/>
    </sheetView>
  </sheetViews>
  <sheetFormatPr defaultRowHeight="15.75" x14ac:dyDescent="0.2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 x14ac:dyDescent="0.3">
      <c r="A1" s="182" t="s">
        <v>31</v>
      </c>
      <c r="B1" s="182"/>
      <c r="C1" s="182"/>
      <c r="F1" s="48"/>
      <c r="G1" s="48"/>
      <c r="H1" s="49"/>
      <c r="I1" s="49"/>
    </row>
    <row r="2" spans="1:11" s="47" customFormat="1" ht="18.75" customHeight="1" x14ac:dyDescent="0.3">
      <c r="A2" s="182" t="s">
        <v>32</v>
      </c>
      <c r="B2" s="182"/>
      <c r="C2" s="182"/>
      <c r="D2" s="182"/>
      <c r="E2" s="182"/>
      <c r="F2" s="48"/>
      <c r="G2" s="48"/>
      <c r="H2" s="49"/>
      <c r="I2" s="49"/>
    </row>
    <row r="3" spans="1:11" s="47" customFormat="1" ht="18.75" customHeight="1" x14ac:dyDescent="0.3">
      <c r="A3" s="182" t="s">
        <v>33</v>
      </c>
      <c r="B3" s="182"/>
      <c r="C3" s="183" t="s">
        <v>46</v>
      </c>
      <c r="D3" s="183"/>
      <c r="E3" s="46"/>
      <c r="F3" s="48"/>
      <c r="G3" s="48"/>
      <c r="H3" s="49"/>
      <c r="I3" s="49"/>
    </row>
    <row r="4" spans="1:11" s="42" customFormat="1" ht="9" customHeight="1" x14ac:dyDescent="0.3">
      <c r="F4" s="43"/>
      <c r="G4" s="43"/>
      <c r="H4" s="44"/>
      <c r="I4" s="44"/>
    </row>
    <row r="5" spans="1:11" s="45" customFormat="1" ht="30.7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  <c r="J5" s="177"/>
    </row>
    <row r="6" spans="1:11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  <c r="J6" s="178"/>
    </row>
    <row r="7" spans="1:11" s="63" customFormat="1" ht="18.75" customHeight="1" x14ac:dyDescent="0.3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 x14ac:dyDescent="0.3">
      <c r="A8" s="182" t="s">
        <v>49</v>
      </c>
      <c r="B8" s="182"/>
      <c r="C8" s="182"/>
      <c r="D8" s="182"/>
      <c r="E8" s="182"/>
      <c r="F8" s="48"/>
      <c r="G8" s="48"/>
      <c r="H8" s="49"/>
      <c r="I8" s="49"/>
    </row>
    <row r="9" spans="1:11" s="63" customFormat="1" ht="18.75" customHeight="1" x14ac:dyDescent="0.3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 x14ac:dyDescent="0.25"/>
    <row r="11" spans="1:11" s="52" customFormat="1" ht="34.5" customHeight="1" x14ac:dyDescent="0.3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 x14ac:dyDescent="0.3">
      <c r="A12" s="179" t="s">
        <v>14</v>
      </c>
      <c r="B12" s="185"/>
      <c r="C12" s="185"/>
      <c r="D12" s="185"/>
      <c r="E12" s="185"/>
      <c r="F12" s="185"/>
      <c r="G12" s="185"/>
      <c r="H12" s="185"/>
      <c r="I12" s="186"/>
      <c r="J12" s="7">
        <v>88198890</v>
      </c>
      <c r="K12" s="7"/>
    </row>
    <row r="13" spans="1:11" ht="21" customHeight="1" x14ac:dyDescent="0.25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 x14ac:dyDescent="0.25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 x14ac:dyDescent="0.25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78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 x14ac:dyDescent="0.25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 x14ac:dyDescent="0.25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 x14ac:dyDescent="0.25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 x14ac:dyDescent="0.25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 x14ac:dyDescent="0.25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 x14ac:dyDescent="0.25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 x14ac:dyDescent="0.25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 x14ac:dyDescent="0.25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 x14ac:dyDescent="0.25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 x14ac:dyDescent="0.25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 x14ac:dyDescent="0.25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 x14ac:dyDescent="0.25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 x14ac:dyDescent="0.25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 x14ac:dyDescent="0.25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2" customFormat="1" ht="21" customHeight="1" x14ac:dyDescent="0.25">
      <c r="A30" s="120">
        <v>41465</v>
      </c>
      <c r="B30" s="123" t="s">
        <v>6</v>
      </c>
      <c r="C30" s="121"/>
      <c r="D30" s="121"/>
      <c r="E30" s="124"/>
      <c r="F30" s="125"/>
      <c r="G30" s="126">
        <f t="shared" si="2"/>
        <v>0</v>
      </c>
      <c r="H30" s="32">
        <f t="shared" si="5"/>
        <v>0</v>
      </c>
      <c r="I30" s="125">
        <v>60000000</v>
      </c>
      <c r="J30" s="125">
        <f t="shared" si="4"/>
        <v>60261040</v>
      </c>
      <c r="K30" s="125"/>
    </row>
    <row r="31" spans="1:11" ht="21" customHeight="1" x14ac:dyDescent="0.25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 x14ac:dyDescent="0.25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 x14ac:dyDescent="0.25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 x14ac:dyDescent="0.25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 x14ac:dyDescent="0.25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 x14ac:dyDescent="0.25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 x14ac:dyDescent="0.25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 x14ac:dyDescent="0.25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 x14ac:dyDescent="0.25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 x14ac:dyDescent="0.25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 x14ac:dyDescent="0.25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 x14ac:dyDescent="0.25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 x14ac:dyDescent="0.25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2" customFormat="1" ht="21" customHeight="1" x14ac:dyDescent="0.25">
      <c r="A44" s="120">
        <v>41499</v>
      </c>
      <c r="B44" s="123" t="s">
        <v>6</v>
      </c>
      <c r="C44" s="121"/>
      <c r="D44" s="121"/>
      <c r="E44" s="124"/>
      <c r="F44" s="125"/>
      <c r="G44" s="126">
        <f t="shared" si="2"/>
        <v>0</v>
      </c>
      <c r="H44" s="32">
        <f t="shared" ref="H44:H57" si="7">IF(B44&lt;&gt;"",(E44*(G44+F44)),0)</f>
        <v>0</v>
      </c>
      <c r="I44" s="125">
        <v>60000000</v>
      </c>
      <c r="J44" s="125">
        <f t="shared" si="6"/>
        <v>120456665</v>
      </c>
      <c r="K44" s="125"/>
    </row>
    <row r="45" spans="1:11" s="122" customFormat="1" ht="21" customHeight="1" x14ac:dyDescent="0.25">
      <c r="A45" s="120">
        <v>41522</v>
      </c>
      <c r="B45" s="123" t="s">
        <v>6</v>
      </c>
      <c r="C45" s="121"/>
      <c r="D45" s="121"/>
      <c r="E45" s="124"/>
      <c r="F45" s="125"/>
      <c r="G45" s="126">
        <f t="shared" si="2"/>
        <v>0</v>
      </c>
      <c r="H45" s="32">
        <f t="shared" si="7"/>
        <v>0</v>
      </c>
      <c r="I45" s="125">
        <v>50000000</v>
      </c>
      <c r="J45" s="125">
        <f t="shared" ref="J45:J57" si="8">IF(B45&lt;&gt;"",J44+H45-I45,0)</f>
        <v>70456665</v>
      </c>
      <c r="K45" s="125"/>
    </row>
    <row r="46" spans="1:11" ht="21" customHeight="1" x14ac:dyDescent="0.25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 x14ac:dyDescent="0.25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 x14ac:dyDescent="0.25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 x14ac:dyDescent="0.25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 x14ac:dyDescent="0.25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 x14ac:dyDescent="0.25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 x14ac:dyDescent="0.25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 x14ac:dyDescent="0.25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2" customFormat="1" ht="21" customHeight="1" x14ac:dyDescent="0.25">
      <c r="A54" s="120">
        <v>41549</v>
      </c>
      <c r="B54" s="123" t="s">
        <v>6</v>
      </c>
      <c r="C54" s="121"/>
      <c r="D54" s="121"/>
      <c r="E54" s="124"/>
      <c r="F54" s="125"/>
      <c r="G54" s="126">
        <f t="shared" si="2"/>
        <v>0</v>
      </c>
      <c r="H54" s="32">
        <f t="shared" si="7"/>
        <v>0</v>
      </c>
      <c r="I54" s="125">
        <v>50000000</v>
      </c>
      <c r="J54" s="125">
        <f t="shared" si="8"/>
        <v>104177665</v>
      </c>
      <c r="K54" s="125"/>
    </row>
    <row r="55" spans="1:11" ht="21" customHeight="1" x14ac:dyDescent="0.25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 x14ac:dyDescent="0.25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 x14ac:dyDescent="0.25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 x14ac:dyDescent="0.25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 x14ac:dyDescent="0.25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 x14ac:dyDescent="0.25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 x14ac:dyDescent="0.25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 x14ac:dyDescent="0.25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 x14ac:dyDescent="0.25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2" customFormat="1" ht="21" customHeight="1" x14ac:dyDescent="0.25">
      <c r="A64" s="120">
        <v>41586</v>
      </c>
      <c r="B64" s="123" t="s">
        <v>6</v>
      </c>
      <c r="C64" s="121"/>
      <c r="D64" s="121"/>
      <c r="E64" s="124"/>
      <c r="F64" s="125"/>
      <c r="G64" s="126">
        <f t="shared" si="2"/>
        <v>0</v>
      </c>
      <c r="H64" s="32">
        <f t="shared" si="9"/>
        <v>0</v>
      </c>
      <c r="I64" s="125">
        <v>70000000</v>
      </c>
      <c r="J64" s="125">
        <f t="shared" si="10"/>
        <v>87297765</v>
      </c>
      <c r="K64" s="125"/>
    </row>
    <row r="65" spans="1:11" ht="21" customHeight="1" x14ac:dyDescent="0.25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 x14ac:dyDescent="0.25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 x14ac:dyDescent="0.25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 x14ac:dyDescent="0.25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 x14ac:dyDescent="0.25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 x14ac:dyDescent="0.25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 x14ac:dyDescent="0.25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 x14ac:dyDescent="0.25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 x14ac:dyDescent="0.25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 x14ac:dyDescent="0.25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 x14ac:dyDescent="0.25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 x14ac:dyDescent="0.25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 x14ac:dyDescent="0.25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2" customFormat="1" ht="21" customHeight="1" x14ac:dyDescent="0.25">
      <c r="A78" s="120">
        <v>41620</v>
      </c>
      <c r="B78" s="123" t="s">
        <v>6</v>
      </c>
      <c r="C78" s="121"/>
      <c r="D78" s="121"/>
      <c r="E78" s="124"/>
      <c r="F78" s="125"/>
      <c r="G78" s="126">
        <f t="shared" si="2"/>
        <v>0</v>
      </c>
      <c r="H78" s="32">
        <f t="shared" si="11"/>
        <v>0</v>
      </c>
      <c r="I78" s="125">
        <v>70000000</v>
      </c>
      <c r="J78" s="28">
        <f t="shared" si="12"/>
        <v>131344115</v>
      </c>
      <c r="K78" s="125"/>
    </row>
    <row r="79" spans="1:11" s="122" customFormat="1" ht="21" customHeight="1" x14ac:dyDescent="0.25">
      <c r="A79" s="120">
        <v>41655</v>
      </c>
      <c r="B79" s="123" t="s">
        <v>6</v>
      </c>
      <c r="C79" s="121"/>
      <c r="D79" s="121"/>
      <c r="E79" s="124"/>
      <c r="F79" s="125"/>
      <c r="G79" s="126">
        <f t="shared" si="2"/>
        <v>0</v>
      </c>
      <c r="H79" s="32">
        <f t="shared" si="11"/>
        <v>0</v>
      </c>
      <c r="I79" s="125">
        <v>100000000</v>
      </c>
      <c r="J79" s="28">
        <f t="shared" si="12"/>
        <v>31344115</v>
      </c>
      <c r="K79" s="125"/>
    </row>
    <row r="80" spans="1:11" s="122" customFormat="1" ht="21" customHeight="1" x14ac:dyDescent="0.25">
      <c r="A80" s="120"/>
      <c r="B80" s="123" t="s">
        <v>159</v>
      </c>
      <c r="C80" s="121"/>
      <c r="D80" s="121"/>
      <c r="E80" s="124"/>
      <c r="F80" s="125"/>
      <c r="G80" s="126">
        <f t="shared" si="2"/>
        <v>0</v>
      </c>
      <c r="H80" s="32">
        <f t="shared" si="11"/>
        <v>0</v>
      </c>
      <c r="I80" s="125">
        <v>1000000</v>
      </c>
      <c r="J80" s="28">
        <f t="shared" si="12"/>
        <v>30344115</v>
      </c>
      <c r="K80" s="125"/>
    </row>
    <row r="81" spans="1:11" ht="21" customHeight="1" x14ac:dyDescent="0.25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 x14ac:dyDescent="0.25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 x14ac:dyDescent="0.25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 x14ac:dyDescent="0.25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 x14ac:dyDescent="0.25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 x14ac:dyDescent="0.25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 x14ac:dyDescent="0.25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 x14ac:dyDescent="0.25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 x14ac:dyDescent="0.25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 x14ac:dyDescent="0.25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 x14ac:dyDescent="0.25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 x14ac:dyDescent="0.25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 x14ac:dyDescent="0.25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2" customFormat="1" ht="21" customHeight="1" x14ac:dyDescent="0.25">
      <c r="A94" s="120">
        <v>41698</v>
      </c>
      <c r="B94" s="123" t="s">
        <v>6</v>
      </c>
      <c r="C94" s="121"/>
      <c r="D94" s="121"/>
      <c r="E94" s="124"/>
      <c r="F94" s="125"/>
      <c r="G94" s="126">
        <f t="shared" si="2"/>
        <v>0</v>
      </c>
      <c r="H94" s="32">
        <f t="shared" si="11"/>
        <v>0</v>
      </c>
      <c r="I94" s="125">
        <v>50000000</v>
      </c>
      <c r="J94" s="28">
        <f t="shared" si="12"/>
        <v>103616715</v>
      </c>
      <c r="K94" s="125"/>
    </row>
    <row r="95" spans="1:11" ht="21" customHeight="1" x14ac:dyDescent="0.25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 x14ac:dyDescent="0.25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 x14ac:dyDescent="0.25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 x14ac:dyDescent="0.25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 x14ac:dyDescent="0.25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 x14ac:dyDescent="0.25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 x14ac:dyDescent="0.25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 x14ac:dyDescent="0.25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 x14ac:dyDescent="0.25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 x14ac:dyDescent="0.25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2" customFormat="1" ht="21" customHeight="1" x14ac:dyDescent="0.25">
      <c r="A105" s="120">
        <v>41766</v>
      </c>
      <c r="B105" s="123" t="s">
        <v>6</v>
      </c>
      <c r="C105" s="121"/>
      <c r="D105" s="121"/>
      <c r="E105" s="124"/>
      <c r="F105" s="125"/>
      <c r="G105" s="126">
        <f t="shared" si="2"/>
        <v>0</v>
      </c>
      <c r="H105" s="32">
        <f t="shared" si="11"/>
        <v>0</v>
      </c>
      <c r="I105" s="125">
        <v>50000000</v>
      </c>
      <c r="J105" s="28">
        <f t="shared" si="12"/>
        <v>133077140</v>
      </c>
      <c r="K105" s="125"/>
    </row>
    <row r="106" spans="1:11" ht="21" customHeight="1" x14ac:dyDescent="0.25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 x14ac:dyDescent="0.25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 x14ac:dyDescent="0.25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 x14ac:dyDescent="0.25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 x14ac:dyDescent="0.25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 x14ac:dyDescent="0.25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 x14ac:dyDescent="0.25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193</v>
      </c>
    </row>
    <row r="113" spans="1:11" ht="21" customHeight="1" x14ac:dyDescent="0.25">
      <c r="A113" s="15"/>
      <c r="B113" s="23" t="s">
        <v>57</v>
      </c>
      <c r="C113" s="13" t="s">
        <v>84</v>
      </c>
      <c r="D113" s="13" t="s">
        <v>192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2" customFormat="1" ht="21" customHeight="1" x14ac:dyDescent="0.25">
      <c r="A114" s="120">
        <v>41795</v>
      </c>
      <c r="B114" s="123" t="s">
        <v>6</v>
      </c>
      <c r="C114" s="121"/>
      <c r="D114" s="121"/>
      <c r="E114" s="124"/>
      <c r="F114" s="125"/>
      <c r="G114" s="126">
        <f>F114*10%</f>
        <v>0</v>
      </c>
      <c r="H114" s="32">
        <f>IF(B114&lt;&gt;"",(E114*(G114+F114)),0)</f>
        <v>0</v>
      </c>
      <c r="I114" s="125">
        <v>60000000</v>
      </c>
      <c r="J114" s="28">
        <f t="shared" si="14"/>
        <v>117676640</v>
      </c>
      <c r="K114" s="125"/>
    </row>
    <row r="115" spans="1:11" ht="21" customHeight="1" x14ac:dyDescent="0.25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 x14ac:dyDescent="0.25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194</v>
      </c>
    </row>
    <row r="117" spans="1:11" ht="21" customHeight="1" x14ac:dyDescent="0.25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195</v>
      </c>
    </row>
    <row r="118" spans="1:11" ht="21" customHeight="1" x14ac:dyDescent="0.25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 x14ac:dyDescent="0.25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196</v>
      </c>
    </row>
    <row r="120" spans="1:11" ht="21" customHeight="1" x14ac:dyDescent="0.25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197</v>
      </c>
    </row>
    <row r="121" spans="1:11" s="122" customFormat="1" ht="21" customHeight="1" x14ac:dyDescent="0.25">
      <c r="A121" s="120">
        <v>41837</v>
      </c>
      <c r="B121" s="123" t="s">
        <v>6</v>
      </c>
      <c r="C121" s="121"/>
      <c r="D121" s="121"/>
      <c r="E121" s="124"/>
      <c r="F121" s="125"/>
      <c r="G121" s="126">
        <f>F121*10%</f>
        <v>0</v>
      </c>
      <c r="H121" s="32">
        <f>IF(B121&lt;&gt;"",(E121*(G121+F121)),0)</f>
        <v>0</v>
      </c>
      <c r="I121" s="125">
        <v>50000000</v>
      </c>
      <c r="J121" s="28">
        <f t="shared" si="16"/>
        <v>125336440</v>
      </c>
      <c r="K121" s="125"/>
    </row>
    <row r="122" spans="1:11" ht="21" customHeight="1" x14ac:dyDescent="0.25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214</v>
      </c>
    </row>
    <row r="123" spans="1:11" s="122" customFormat="1" ht="21" customHeight="1" x14ac:dyDescent="0.25">
      <c r="A123" s="120">
        <v>41880</v>
      </c>
      <c r="B123" s="123" t="s">
        <v>6</v>
      </c>
      <c r="C123" s="121"/>
      <c r="D123" s="121"/>
      <c r="E123" s="124"/>
      <c r="F123" s="125"/>
      <c r="G123" s="126">
        <f>F123*10%</f>
        <v>0</v>
      </c>
      <c r="H123" s="32">
        <f>IF(B123&lt;&gt;"",(E123*(G123+F123)),0)</f>
        <v>0</v>
      </c>
      <c r="I123" s="125">
        <v>70000000</v>
      </c>
      <c r="J123" s="28">
        <f>IF(B123&lt;&gt;"",J122+H123-I123,0)</f>
        <v>68018340</v>
      </c>
      <c r="K123" s="125"/>
    </row>
    <row r="124" spans="1:11" ht="21" customHeight="1" x14ac:dyDescent="0.25">
      <c r="A124" s="15">
        <v>41878</v>
      </c>
      <c r="B124" s="30" t="s">
        <v>216</v>
      </c>
      <c r="C124" s="13" t="s">
        <v>84</v>
      </c>
      <c r="D124" s="13" t="s">
        <v>217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218</v>
      </c>
    </row>
    <row r="125" spans="1:11" ht="21" customHeight="1" x14ac:dyDescent="0.25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 x14ac:dyDescent="0.25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 x14ac:dyDescent="0.25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 x14ac:dyDescent="0.25">
      <c r="A128" s="15">
        <v>41898</v>
      </c>
      <c r="B128" s="23" t="s">
        <v>57</v>
      </c>
      <c r="C128" s="13" t="s">
        <v>219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 x14ac:dyDescent="0.25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220</v>
      </c>
    </row>
    <row r="130" spans="1:11" ht="21" customHeight="1" x14ac:dyDescent="0.25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221</v>
      </c>
    </row>
    <row r="131" spans="1:11" ht="21" customHeight="1" x14ac:dyDescent="0.25">
      <c r="A131" s="15"/>
      <c r="B131" s="23" t="s">
        <v>57</v>
      </c>
      <c r="C131" s="13" t="s">
        <v>22</v>
      </c>
      <c r="D131" s="13" t="s">
        <v>222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223</v>
      </c>
    </row>
    <row r="132" spans="1:11" s="122" customFormat="1" ht="21" customHeight="1" x14ac:dyDescent="0.25">
      <c r="A132" s="120"/>
      <c r="B132" s="123" t="s">
        <v>6</v>
      </c>
      <c r="C132" s="121"/>
      <c r="D132" s="121"/>
      <c r="E132" s="124"/>
      <c r="F132" s="125"/>
      <c r="G132" s="126">
        <f>F132*10%</f>
        <v>0</v>
      </c>
      <c r="H132" s="32">
        <f>IF(B132&lt;&gt;"",(E132*(G132+F132)),0)</f>
        <v>0</v>
      </c>
      <c r="I132" s="125"/>
      <c r="J132" s="28">
        <f t="shared" si="16"/>
        <v>137955240</v>
      </c>
      <c r="K132" s="125">
        <v>68876250</v>
      </c>
    </row>
    <row r="133" spans="1:11" ht="21" customHeight="1" x14ac:dyDescent="0.25">
      <c r="A133" s="15">
        <v>41930</v>
      </c>
      <c r="B133" s="23" t="s">
        <v>57</v>
      </c>
      <c r="C133" s="13" t="s">
        <v>108</v>
      </c>
      <c r="D133" s="13" t="s">
        <v>225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 x14ac:dyDescent="0.25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 x14ac:dyDescent="0.25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 x14ac:dyDescent="0.25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 x14ac:dyDescent="0.25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197</v>
      </c>
    </row>
    <row r="138" spans="1:11" ht="21" customHeight="1" x14ac:dyDescent="0.25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 x14ac:dyDescent="0.25">
      <c r="A139" s="15"/>
      <c r="B139" s="30" t="s">
        <v>216</v>
      </c>
      <c r="C139" s="13" t="s">
        <v>84</v>
      </c>
      <c r="D139" s="13" t="s">
        <v>217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2" customFormat="1" ht="21" customHeight="1" x14ac:dyDescent="0.25">
      <c r="A140" s="120">
        <v>41997</v>
      </c>
      <c r="B140" s="123" t="s">
        <v>6</v>
      </c>
      <c r="C140" s="121"/>
      <c r="D140" s="121"/>
      <c r="E140" s="124"/>
      <c r="F140" s="125"/>
      <c r="G140" s="126">
        <f>F140*10%</f>
        <v>0</v>
      </c>
      <c r="H140" s="32">
        <f>IF(B140&lt;&gt;"",(E140*(G140+F140)),0)</f>
        <v>0</v>
      </c>
      <c r="I140" s="125">
        <v>100000000</v>
      </c>
      <c r="J140" s="28">
        <f>IF(B140&lt;&gt;"",J139+H140-I140,0)</f>
        <v>98233590</v>
      </c>
      <c r="K140" s="125"/>
    </row>
    <row r="141" spans="1:11" ht="21" customHeight="1" x14ac:dyDescent="0.25">
      <c r="A141" s="15">
        <v>41997</v>
      </c>
      <c r="B141" s="23" t="s">
        <v>57</v>
      </c>
      <c r="C141" s="13" t="s">
        <v>267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 x14ac:dyDescent="0.25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 x14ac:dyDescent="0.25">
      <c r="A143" s="15">
        <v>42019</v>
      </c>
      <c r="B143" s="23" t="s">
        <v>57</v>
      </c>
      <c r="C143" s="13" t="s">
        <v>143</v>
      </c>
      <c r="D143" s="13" t="s">
        <v>241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 x14ac:dyDescent="0.25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 x14ac:dyDescent="0.25">
      <c r="A145" s="15"/>
      <c r="B145" s="23" t="s">
        <v>57</v>
      </c>
      <c r="C145" s="13" t="s">
        <v>267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2" customFormat="1" ht="21" customHeight="1" x14ac:dyDescent="0.25">
      <c r="A146" s="120">
        <v>42049</v>
      </c>
      <c r="B146" s="123" t="s">
        <v>6</v>
      </c>
      <c r="C146" s="121"/>
      <c r="D146" s="121"/>
      <c r="E146" s="124"/>
      <c r="F146" s="125"/>
      <c r="G146" s="126">
        <f>F146*10%</f>
        <v>0</v>
      </c>
      <c r="H146" s="32">
        <f>IF(B146&lt;&gt;"",(E146*(G146+F146)),0)</f>
        <v>0</v>
      </c>
      <c r="I146" s="125">
        <v>100000000</v>
      </c>
      <c r="J146" s="28">
        <f>IF(B146&lt;&gt;"",J145+H146-I146,0)</f>
        <v>57545040</v>
      </c>
      <c r="K146" s="125"/>
    </row>
    <row r="147" spans="1:11" ht="21" customHeight="1" x14ac:dyDescent="0.25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 x14ac:dyDescent="0.25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 x14ac:dyDescent="0.25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 x14ac:dyDescent="0.25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265</v>
      </c>
    </row>
    <row r="151" spans="1:11" ht="21" customHeight="1" x14ac:dyDescent="0.25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2" customFormat="1" ht="21" customHeight="1" x14ac:dyDescent="0.25">
      <c r="A152" s="120">
        <v>42098</v>
      </c>
      <c r="B152" s="123" t="s">
        <v>6</v>
      </c>
      <c r="C152" s="121"/>
      <c r="D152" s="121"/>
      <c r="E152" s="124"/>
      <c r="F152" s="125"/>
      <c r="G152" s="126">
        <f>F152*10%</f>
        <v>0</v>
      </c>
      <c r="H152" s="32">
        <f>IF(B152&lt;&gt;"",(E152*(G152+F152)),0)</f>
        <v>0</v>
      </c>
      <c r="I152" s="125">
        <v>50000000</v>
      </c>
      <c r="J152" s="28">
        <f>IF(B152&lt;&gt;"",J151+H152-I152,0)</f>
        <v>50522040</v>
      </c>
      <c r="K152" s="125"/>
    </row>
    <row r="153" spans="1:11" ht="21" customHeight="1" x14ac:dyDescent="0.25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 x14ac:dyDescent="0.25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 x14ac:dyDescent="0.25">
      <c r="A155" s="15"/>
      <c r="B155" s="23" t="s">
        <v>57</v>
      </c>
      <c r="C155" s="13" t="s">
        <v>84</v>
      </c>
      <c r="D155" s="13" t="s">
        <v>217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 x14ac:dyDescent="0.25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 x14ac:dyDescent="0.25">
      <c r="A157" s="15"/>
      <c r="B157" s="23" t="s">
        <v>57</v>
      </c>
      <c r="C157" s="13" t="s">
        <v>84</v>
      </c>
      <c r="D157" s="13" t="s">
        <v>217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2" customFormat="1" ht="21" customHeight="1" x14ac:dyDescent="0.25">
      <c r="A158" s="120">
        <v>42146</v>
      </c>
      <c r="B158" s="123" t="s">
        <v>6</v>
      </c>
      <c r="C158" s="121"/>
      <c r="D158" s="121"/>
      <c r="E158" s="124"/>
      <c r="F158" s="125"/>
      <c r="G158" s="126">
        <f>F158*10%</f>
        <v>0</v>
      </c>
      <c r="H158" s="32">
        <f>IF(B158&lt;&gt;"",(E158*(G158+F158)),0)</f>
        <v>0</v>
      </c>
      <c r="I158" s="125">
        <v>50000000</v>
      </c>
      <c r="J158" s="28">
        <f>IF(B158&lt;&gt;"",J157+H158-I158,0)</f>
        <v>67974040</v>
      </c>
      <c r="K158" s="125"/>
    </row>
    <row r="159" spans="1:11" ht="21" customHeight="1" x14ac:dyDescent="0.25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 x14ac:dyDescent="0.25">
      <c r="A160" s="15"/>
      <c r="B160" s="23" t="s">
        <v>57</v>
      </c>
      <c r="C160" s="13" t="s">
        <v>267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 x14ac:dyDescent="0.25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2" customFormat="1" ht="21" customHeight="1" x14ac:dyDescent="0.25">
      <c r="A162" s="120">
        <v>42184</v>
      </c>
      <c r="B162" s="123" t="s">
        <v>6</v>
      </c>
      <c r="C162" s="121"/>
      <c r="D162" s="121"/>
      <c r="E162" s="124"/>
      <c r="F162" s="125"/>
      <c r="G162" s="126">
        <f>F162*10%</f>
        <v>0</v>
      </c>
      <c r="H162" s="32">
        <f>IF(B162&lt;&gt;"",(E162*(G162+F162)),0)</f>
        <v>0</v>
      </c>
      <c r="I162" s="125">
        <v>50000000</v>
      </c>
      <c r="J162" s="28">
        <f t="shared" si="23"/>
        <v>55105640</v>
      </c>
      <c r="K162" s="125"/>
    </row>
    <row r="163" spans="1:11" ht="21" customHeight="1" x14ac:dyDescent="0.25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 x14ac:dyDescent="0.25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 x14ac:dyDescent="0.25">
      <c r="A165" s="15"/>
      <c r="B165" s="23" t="s">
        <v>57</v>
      </c>
      <c r="C165" s="13" t="s">
        <v>70</v>
      </c>
      <c r="D165" s="13" t="s">
        <v>217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2" customFormat="1" ht="21" customHeight="1" x14ac:dyDescent="0.25">
      <c r="A166" s="120">
        <v>42213</v>
      </c>
      <c r="B166" s="123" t="s">
        <v>6</v>
      </c>
      <c r="C166" s="121"/>
      <c r="D166" s="121"/>
      <c r="E166" s="124"/>
      <c r="F166" s="125"/>
      <c r="G166" s="126">
        <f>F166*10%</f>
        <v>0</v>
      </c>
      <c r="H166" s="32">
        <f>IF(B166&lt;&gt;"",(E166*(G166+F166)),0)</f>
        <v>0</v>
      </c>
      <c r="I166" s="125">
        <v>50000000</v>
      </c>
      <c r="J166" s="28">
        <f t="shared" si="23"/>
        <v>17282640</v>
      </c>
      <c r="K166" s="125"/>
    </row>
    <row r="167" spans="1:11" ht="21" customHeight="1" x14ac:dyDescent="0.25">
      <c r="A167" s="15">
        <v>42215</v>
      </c>
      <c r="B167" s="23" t="s">
        <v>57</v>
      </c>
      <c r="C167" s="13" t="s">
        <v>271</v>
      </c>
      <c r="D167" s="13" t="s">
        <v>270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272</v>
      </c>
    </row>
    <row r="168" spans="1:11" ht="21" customHeight="1" x14ac:dyDescent="0.25">
      <c r="A168" s="15"/>
      <c r="B168" s="23" t="s">
        <v>57</v>
      </c>
      <c r="C168" s="13" t="s">
        <v>271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272</v>
      </c>
    </row>
    <row r="169" spans="1:11" ht="21" customHeight="1" x14ac:dyDescent="0.25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 x14ac:dyDescent="0.25">
      <c r="A170" s="15"/>
      <c r="B170" s="23" t="s">
        <v>57</v>
      </c>
      <c r="C170" s="13" t="s">
        <v>70</v>
      </c>
      <c r="D170" s="13" t="s">
        <v>217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 x14ac:dyDescent="0.25">
      <c r="A171" s="15">
        <v>42230</v>
      </c>
      <c r="B171" s="23" t="s">
        <v>57</v>
      </c>
      <c r="C171" s="13" t="s">
        <v>273</v>
      </c>
      <c r="D171" s="13" t="s">
        <v>274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275</v>
      </c>
    </row>
    <row r="172" spans="1:11" ht="21" customHeight="1" x14ac:dyDescent="0.25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 x14ac:dyDescent="0.25">
      <c r="A173" s="15">
        <v>42269</v>
      </c>
      <c r="B173" s="23" t="s">
        <v>57</v>
      </c>
      <c r="C173" s="13" t="s">
        <v>271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 x14ac:dyDescent="0.25">
      <c r="A174" s="15">
        <v>42269</v>
      </c>
      <c r="B174" s="23" t="s">
        <v>57</v>
      </c>
      <c r="C174" s="13" t="s">
        <v>271</v>
      </c>
      <c r="D174" s="13" t="s">
        <v>276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2" customFormat="1" ht="21" customHeight="1" x14ac:dyDescent="0.25">
      <c r="A175" s="120">
        <v>42278</v>
      </c>
      <c r="B175" s="123" t="s">
        <v>6</v>
      </c>
      <c r="C175" s="121"/>
      <c r="D175" s="121"/>
      <c r="E175" s="124"/>
      <c r="F175" s="125"/>
      <c r="G175" s="126">
        <f>F175*10%</f>
        <v>0</v>
      </c>
      <c r="H175" s="32">
        <f>IF(B175&lt;&gt;"",(E175*(G175+F175)),0)</f>
        <v>0</v>
      </c>
      <c r="I175" s="125">
        <v>70000000</v>
      </c>
      <c r="J175" s="28">
        <f t="shared" si="23"/>
        <v>93896140</v>
      </c>
      <c r="K175" s="125"/>
    </row>
    <row r="176" spans="1:11" ht="21" customHeight="1" x14ac:dyDescent="0.25">
      <c r="A176" s="15">
        <v>42301</v>
      </c>
      <c r="B176" s="23" t="s">
        <v>57</v>
      </c>
      <c r="C176" s="13" t="s">
        <v>271</v>
      </c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 t="s">
        <v>282</v>
      </c>
    </row>
    <row r="177" spans="1:11" ht="21" customHeight="1" x14ac:dyDescent="0.25">
      <c r="A177" s="15"/>
      <c r="B177" s="23" t="s">
        <v>57</v>
      </c>
      <c r="C177" s="13" t="s">
        <v>70</v>
      </c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 t="s">
        <v>282</v>
      </c>
    </row>
    <row r="178" spans="1:11" ht="21" customHeight="1" x14ac:dyDescent="0.25">
      <c r="A178" s="15"/>
      <c r="B178" s="23" t="s">
        <v>57</v>
      </c>
      <c r="C178" s="13" t="s">
        <v>271</v>
      </c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 t="s">
        <v>282</v>
      </c>
    </row>
    <row r="179" spans="1:11" s="122" customFormat="1" ht="21" customHeight="1" x14ac:dyDescent="0.25">
      <c r="A179" s="120">
        <v>42320</v>
      </c>
      <c r="B179" s="123" t="s">
        <v>6</v>
      </c>
      <c r="C179" s="121"/>
      <c r="D179" s="121"/>
      <c r="E179" s="124"/>
      <c r="F179" s="125"/>
      <c r="G179" s="126">
        <f>F179*10%</f>
        <v>0</v>
      </c>
      <c r="H179" s="32">
        <f>IF(B179&lt;&gt;"",(E179*(G179+F179)),0)</f>
        <v>0</v>
      </c>
      <c r="I179" s="125">
        <v>40000000</v>
      </c>
      <c r="J179" s="28">
        <f t="shared" ref="J179" si="28">IF(B179&lt;&gt;"",J178+H179-I179,0)</f>
        <v>75049140</v>
      </c>
      <c r="K179" s="125"/>
    </row>
    <row r="180" spans="1:11" ht="21" customHeight="1" x14ac:dyDescent="0.25">
      <c r="A180" s="15">
        <v>42327</v>
      </c>
      <c r="B180" s="23" t="s">
        <v>57</v>
      </c>
      <c r="C180" s="13" t="s">
        <v>70</v>
      </c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 t="s">
        <v>282</v>
      </c>
    </row>
    <row r="181" spans="1:11" ht="21" customHeight="1" x14ac:dyDescent="0.25">
      <c r="A181" s="15">
        <v>42332</v>
      </c>
      <c r="B181" s="23" t="s">
        <v>57</v>
      </c>
      <c r="C181" s="13" t="s">
        <v>84</v>
      </c>
      <c r="D181" s="13" t="s">
        <v>277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 t="s">
        <v>280</v>
      </c>
    </row>
    <row r="182" spans="1:11" ht="21" customHeight="1" x14ac:dyDescent="0.25">
      <c r="A182" s="15"/>
      <c r="B182" s="23" t="s">
        <v>57</v>
      </c>
      <c r="C182" s="13" t="s">
        <v>267</v>
      </c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 t="s">
        <v>281</v>
      </c>
    </row>
    <row r="183" spans="1:11" s="122" customFormat="1" ht="21" customHeight="1" x14ac:dyDescent="0.25">
      <c r="A183" s="120">
        <v>42349</v>
      </c>
      <c r="B183" s="123" t="s">
        <v>6</v>
      </c>
      <c r="C183" s="121"/>
      <c r="D183" s="121"/>
      <c r="E183" s="124"/>
      <c r="F183" s="125"/>
      <c r="G183" s="126">
        <f>F183*10%</f>
        <v>0</v>
      </c>
      <c r="H183" s="32">
        <f>IF(B183&lt;&gt;"",(E183*(G183+F183)),0)</f>
        <v>0</v>
      </c>
      <c r="I183" s="125">
        <v>50000000</v>
      </c>
      <c r="J183" s="28">
        <f t="shared" si="31"/>
        <v>42082640</v>
      </c>
      <c r="K183" s="125"/>
    </row>
    <row r="184" spans="1:11" ht="21" customHeight="1" x14ac:dyDescent="0.25">
      <c r="A184" s="15">
        <v>42354</v>
      </c>
      <c r="B184" s="23" t="s">
        <v>57</v>
      </c>
      <c r="C184" s="13" t="s">
        <v>271</v>
      </c>
      <c r="D184" s="13" t="s">
        <v>270</v>
      </c>
      <c r="E184" s="29">
        <v>350</v>
      </c>
      <c r="F184" s="28">
        <v>12300</v>
      </c>
      <c r="G184" s="102">
        <f t="shared" si="29"/>
        <v>1230</v>
      </c>
      <c r="H184" s="11">
        <f t="shared" si="30"/>
        <v>4735500</v>
      </c>
      <c r="I184" s="28"/>
      <c r="J184" s="28">
        <f t="shared" si="31"/>
        <v>46818140</v>
      </c>
      <c r="K184" s="28"/>
    </row>
    <row r="185" spans="1:11" ht="21" customHeight="1" x14ac:dyDescent="0.25">
      <c r="A185" s="15"/>
      <c r="B185" s="23" t="s">
        <v>57</v>
      </c>
      <c r="C185" s="13" t="s">
        <v>271</v>
      </c>
      <c r="D185" s="13" t="s">
        <v>18</v>
      </c>
      <c r="E185" s="29">
        <v>800</v>
      </c>
      <c r="F185" s="28">
        <v>12000</v>
      </c>
      <c r="G185" s="102">
        <f t="shared" si="29"/>
        <v>1200</v>
      </c>
      <c r="H185" s="11">
        <f t="shared" si="30"/>
        <v>10560000</v>
      </c>
      <c r="I185" s="28"/>
      <c r="J185" s="28">
        <f t="shared" si="31"/>
        <v>57378140</v>
      </c>
      <c r="K185" s="28"/>
    </row>
    <row r="186" spans="1:11" ht="21" customHeight="1" x14ac:dyDescent="0.25">
      <c r="A186" s="15"/>
      <c r="B186" s="23" t="s">
        <v>57</v>
      </c>
      <c r="C186" s="13" t="s">
        <v>271</v>
      </c>
      <c r="D186" s="13" t="s">
        <v>276</v>
      </c>
      <c r="E186" s="29">
        <v>250</v>
      </c>
      <c r="F186" s="28">
        <v>9500</v>
      </c>
      <c r="G186" s="102">
        <f t="shared" si="29"/>
        <v>950</v>
      </c>
      <c r="H186" s="11">
        <f t="shared" si="30"/>
        <v>2612500</v>
      </c>
      <c r="I186" s="28"/>
      <c r="J186" s="28">
        <f t="shared" si="31"/>
        <v>59990640</v>
      </c>
      <c r="K186" s="28"/>
    </row>
    <row r="187" spans="1:11" ht="21" customHeight="1" x14ac:dyDescent="0.25">
      <c r="A187" s="15">
        <v>42383</v>
      </c>
      <c r="B187" s="23" t="s">
        <v>57</v>
      </c>
      <c r="C187" s="13" t="s">
        <v>271</v>
      </c>
      <c r="D187" s="13" t="s">
        <v>18</v>
      </c>
      <c r="E187" s="29">
        <v>1150</v>
      </c>
      <c r="F187" s="28">
        <v>12000</v>
      </c>
      <c r="G187" s="102">
        <f t="shared" ref="G187:G201" si="32">F187*10%</f>
        <v>1200</v>
      </c>
      <c r="H187" s="11">
        <f t="shared" ref="H187:H201" si="33">IF(B187&lt;&gt;"",(E187*(G187+F187)),0)</f>
        <v>15180000</v>
      </c>
      <c r="I187" s="28"/>
      <c r="J187" s="28">
        <f t="shared" ref="J187:J201" si="34">IF(B187&lt;&gt;"",J186+H187-I187,0)</f>
        <v>75170640</v>
      </c>
      <c r="K187" s="28"/>
    </row>
    <row r="188" spans="1:11" ht="21" customHeight="1" x14ac:dyDescent="0.25">
      <c r="A188" s="15"/>
      <c r="B188" s="23" t="s">
        <v>57</v>
      </c>
      <c r="C188" s="13" t="s">
        <v>271</v>
      </c>
      <c r="D188" s="13" t="s">
        <v>276</v>
      </c>
      <c r="E188" s="29">
        <v>150</v>
      </c>
      <c r="F188" s="28">
        <v>9500</v>
      </c>
      <c r="G188" s="102">
        <f t="shared" si="32"/>
        <v>950</v>
      </c>
      <c r="H188" s="11">
        <f t="shared" si="33"/>
        <v>1567500</v>
      </c>
      <c r="I188" s="28"/>
      <c r="J188" s="28">
        <f t="shared" si="34"/>
        <v>76738140</v>
      </c>
      <c r="K188" s="28"/>
    </row>
    <row r="189" spans="1:11" ht="21" customHeight="1" x14ac:dyDescent="0.25">
      <c r="A189" s="15"/>
      <c r="B189" s="23" t="s">
        <v>57</v>
      </c>
      <c r="C189" s="13" t="s">
        <v>70</v>
      </c>
      <c r="D189" s="13" t="s">
        <v>181</v>
      </c>
      <c r="E189" s="29">
        <v>400</v>
      </c>
      <c r="F189" s="28">
        <v>17000</v>
      </c>
      <c r="G189" s="102">
        <f t="shared" si="32"/>
        <v>1700</v>
      </c>
      <c r="H189" s="11">
        <f t="shared" si="33"/>
        <v>7480000</v>
      </c>
      <c r="I189" s="28"/>
      <c r="J189" s="28">
        <f t="shared" si="34"/>
        <v>84218140</v>
      </c>
      <c r="K189" s="28"/>
    </row>
    <row r="190" spans="1:11" ht="21" customHeight="1" x14ac:dyDescent="0.25">
      <c r="A190" s="15"/>
      <c r="B190" s="23" t="s">
        <v>57</v>
      </c>
      <c r="C190" s="13" t="s">
        <v>70</v>
      </c>
      <c r="D190" s="13" t="s">
        <v>217</v>
      </c>
      <c r="E190" s="29">
        <v>400</v>
      </c>
      <c r="F190" s="28">
        <v>2500</v>
      </c>
      <c r="G190" s="102">
        <f t="shared" si="32"/>
        <v>250</v>
      </c>
      <c r="H190" s="11">
        <f t="shared" si="33"/>
        <v>1100000</v>
      </c>
      <c r="I190" s="28"/>
      <c r="J190" s="28">
        <f t="shared" si="34"/>
        <v>85318140</v>
      </c>
      <c r="K190" s="28"/>
    </row>
    <row r="191" spans="1:11" ht="21" customHeight="1" x14ac:dyDescent="0.25">
      <c r="A191" s="15"/>
      <c r="B191" s="23" t="s">
        <v>57</v>
      </c>
      <c r="C191" s="13" t="s">
        <v>22</v>
      </c>
      <c r="D191" s="13" t="s">
        <v>23</v>
      </c>
      <c r="E191" s="29">
        <v>620</v>
      </c>
      <c r="F191" s="28">
        <v>18300</v>
      </c>
      <c r="G191" s="102">
        <f t="shared" si="32"/>
        <v>1830</v>
      </c>
      <c r="H191" s="11">
        <f t="shared" si="33"/>
        <v>12480600</v>
      </c>
      <c r="I191" s="28"/>
      <c r="J191" s="28">
        <f t="shared" si="34"/>
        <v>97798740</v>
      </c>
      <c r="K191" s="28"/>
    </row>
    <row r="192" spans="1:11" s="174" customFormat="1" ht="21" customHeight="1" x14ac:dyDescent="0.25">
      <c r="A192" s="167">
        <v>42403</v>
      </c>
      <c r="B192" s="168" t="s">
        <v>6</v>
      </c>
      <c r="C192" s="169"/>
      <c r="D192" s="169"/>
      <c r="E192" s="170"/>
      <c r="F192" s="171"/>
      <c r="G192" s="172">
        <v>0</v>
      </c>
      <c r="H192" s="173">
        <v>0</v>
      </c>
      <c r="I192" s="171">
        <v>60000000</v>
      </c>
      <c r="J192" s="28">
        <f t="shared" si="34"/>
        <v>37798740</v>
      </c>
      <c r="K192" s="171"/>
    </row>
    <row r="193" spans="1:11" ht="21" customHeight="1" x14ac:dyDescent="0.25">
      <c r="A193" s="15"/>
      <c r="B193" s="30"/>
      <c r="C193" s="13"/>
      <c r="D193" s="13"/>
      <c r="E193" s="29"/>
      <c r="F193" s="28"/>
      <c r="G193" s="102">
        <f t="shared" ref="G193:G200" si="35">F193*10%</f>
        <v>0</v>
      </c>
      <c r="H193" s="11">
        <f t="shared" ref="H193:H200" si="36">IF(B193&lt;&gt;"",(E193*(G193+F193)),0)</f>
        <v>0</v>
      </c>
      <c r="I193" s="28"/>
      <c r="J193" s="28">
        <f t="shared" si="34"/>
        <v>0</v>
      </c>
      <c r="K193" s="28"/>
    </row>
    <row r="194" spans="1:11" ht="21" customHeight="1" x14ac:dyDescent="0.25">
      <c r="A194" s="15"/>
      <c r="B194" s="30"/>
      <c r="C194" s="13"/>
      <c r="D194" s="13"/>
      <c r="E194" s="29"/>
      <c r="F194" s="28"/>
      <c r="G194" s="102">
        <f t="shared" si="35"/>
        <v>0</v>
      </c>
      <c r="H194" s="11">
        <f t="shared" si="36"/>
        <v>0</v>
      </c>
      <c r="I194" s="28"/>
      <c r="J194" s="28">
        <f t="shared" si="34"/>
        <v>0</v>
      </c>
      <c r="K194" s="28"/>
    </row>
    <row r="195" spans="1:11" ht="21" customHeight="1" x14ac:dyDescent="0.25">
      <c r="A195" s="15"/>
      <c r="B195" s="30"/>
      <c r="C195" s="13"/>
      <c r="D195" s="13"/>
      <c r="E195" s="29"/>
      <c r="F195" s="28"/>
      <c r="G195" s="102">
        <f t="shared" si="35"/>
        <v>0</v>
      </c>
      <c r="H195" s="11">
        <f t="shared" si="36"/>
        <v>0</v>
      </c>
      <c r="I195" s="28"/>
      <c r="J195" s="28">
        <f t="shared" si="34"/>
        <v>0</v>
      </c>
      <c r="K195" s="28"/>
    </row>
    <row r="196" spans="1:11" ht="21" customHeight="1" x14ac:dyDescent="0.25">
      <c r="A196" s="15"/>
      <c r="B196" s="30"/>
      <c r="C196" s="13"/>
      <c r="D196" s="13"/>
      <c r="E196" s="29"/>
      <c r="F196" s="28"/>
      <c r="G196" s="102">
        <f t="shared" si="35"/>
        <v>0</v>
      </c>
      <c r="H196" s="11">
        <f t="shared" si="36"/>
        <v>0</v>
      </c>
      <c r="I196" s="28"/>
      <c r="J196" s="28">
        <f t="shared" si="34"/>
        <v>0</v>
      </c>
      <c r="K196" s="28"/>
    </row>
    <row r="197" spans="1:11" ht="21" customHeight="1" x14ac:dyDescent="0.25">
      <c r="A197" s="15"/>
      <c r="B197" s="30"/>
      <c r="C197" s="13"/>
      <c r="D197" s="13"/>
      <c r="E197" s="29"/>
      <c r="F197" s="28"/>
      <c r="G197" s="102">
        <f t="shared" si="35"/>
        <v>0</v>
      </c>
      <c r="H197" s="11">
        <f t="shared" si="36"/>
        <v>0</v>
      </c>
      <c r="I197" s="28"/>
      <c r="J197" s="28">
        <f t="shared" si="34"/>
        <v>0</v>
      </c>
      <c r="K197" s="28"/>
    </row>
    <row r="198" spans="1:11" ht="21" customHeight="1" x14ac:dyDescent="0.25">
      <c r="A198" s="15"/>
      <c r="B198" s="30"/>
      <c r="C198" s="13"/>
      <c r="D198" s="13"/>
      <c r="E198" s="29"/>
      <c r="F198" s="28"/>
      <c r="G198" s="102">
        <f t="shared" si="35"/>
        <v>0</v>
      </c>
      <c r="H198" s="11">
        <f t="shared" si="36"/>
        <v>0</v>
      </c>
      <c r="I198" s="28"/>
      <c r="J198" s="28">
        <f t="shared" ref="J198:J200" si="37">IF(B198&lt;&gt;"",J197+H198-I198,0)</f>
        <v>0</v>
      </c>
      <c r="K198" s="28"/>
    </row>
    <row r="199" spans="1:11" ht="21" customHeight="1" x14ac:dyDescent="0.25">
      <c r="A199" s="15"/>
      <c r="B199" s="30"/>
      <c r="C199" s="13"/>
      <c r="D199" s="13"/>
      <c r="E199" s="29"/>
      <c r="F199" s="28"/>
      <c r="G199" s="102">
        <f t="shared" si="35"/>
        <v>0</v>
      </c>
      <c r="H199" s="11">
        <f t="shared" si="36"/>
        <v>0</v>
      </c>
      <c r="I199" s="28"/>
      <c r="J199" s="28">
        <f t="shared" si="37"/>
        <v>0</v>
      </c>
      <c r="K199" s="28"/>
    </row>
    <row r="200" spans="1:11" ht="21" customHeight="1" x14ac:dyDescent="0.25">
      <c r="A200" s="15"/>
      <c r="B200" s="30"/>
      <c r="C200" s="13"/>
      <c r="D200" s="13"/>
      <c r="E200" s="29"/>
      <c r="F200" s="28"/>
      <c r="G200" s="102">
        <f t="shared" si="35"/>
        <v>0</v>
      </c>
      <c r="H200" s="11">
        <f t="shared" si="36"/>
        <v>0</v>
      </c>
      <c r="I200" s="28"/>
      <c r="J200" s="28">
        <f t="shared" si="37"/>
        <v>0</v>
      </c>
      <c r="K200" s="28"/>
    </row>
    <row r="201" spans="1:11" ht="21" customHeight="1" x14ac:dyDescent="0.25">
      <c r="A201" s="15"/>
      <c r="B201" s="30"/>
      <c r="C201" s="13"/>
      <c r="D201" s="13"/>
      <c r="E201" s="29"/>
      <c r="F201" s="28"/>
      <c r="G201" s="102">
        <f t="shared" si="32"/>
        <v>0</v>
      </c>
      <c r="H201" s="11">
        <f t="shared" si="33"/>
        <v>0</v>
      </c>
      <c r="I201" s="28"/>
      <c r="J201" s="28">
        <f t="shared" si="34"/>
        <v>0</v>
      </c>
      <c r="K201" s="28"/>
    </row>
    <row r="202" spans="1:11" s="18" customFormat="1" ht="21" customHeight="1" x14ac:dyDescent="0.25">
      <c r="A202" s="184" t="s">
        <v>40</v>
      </c>
      <c r="B202" s="184"/>
      <c r="C202" s="184"/>
      <c r="D202" s="184"/>
      <c r="E202" s="184"/>
      <c r="F202" s="184"/>
      <c r="G202" s="17"/>
      <c r="H202" s="53">
        <f>SUM(H13:H201)</f>
        <v>1520599850</v>
      </c>
      <c r="I202" s="53">
        <f>K10+SUM(I13:I201)</f>
        <v>1571000000</v>
      </c>
      <c r="J202" s="17">
        <f>J12+H202-I202</f>
        <v>37798740</v>
      </c>
      <c r="K202" s="17"/>
    </row>
    <row r="203" spans="1:11" ht="21" customHeight="1" x14ac:dyDescent="0.25">
      <c r="D203" s="4"/>
      <c r="E203" s="4"/>
      <c r="F203" s="5"/>
      <c r="G203" s="5"/>
      <c r="I203" s="4"/>
      <c r="J203" s="4"/>
    </row>
    <row r="204" spans="1:11" ht="21" customHeight="1" x14ac:dyDescent="0.25">
      <c r="B204" s="54" t="s">
        <v>41</v>
      </c>
      <c r="D204" s="4"/>
      <c r="E204" s="176">
        <f>J202</f>
        <v>37798740</v>
      </c>
      <c r="F204" s="176"/>
      <c r="G204" s="101"/>
      <c r="H204" s="55" t="s">
        <v>43</v>
      </c>
      <c r="I204" s="4">
        <f>E171*F171</f>
        <v>71540000</v>
      </c>
      <c r="J204" s="4"/>
    </row>
    <row r="205" spans="1:11" ht="21" customHeight="1" x14ac:dyDescent="0.25">
      <c r="B205" s="54" t="s">
        <v>42</v>
      </c>
      <c r="C205" s="56" t="str">
        <f>[2]!VND(E204, TRUE)</f>
        <v>Ba mươi bảy triệu, bảy trăm chín mươi tám ngàn, bảy trăm bốn mươi đồng</v>
      </c>
      <c r="D205" s="4"/>
      <c r="E205" s="4"/>
      <c r="F205" s="5"/>
      <c r="G205" s="5"/>
      <c r="I205" s="4"/>
      <c r="J205" s="4"/>
    </row>
    <row r="206" spans="1:11" ht="21" customHeight="1" x14ac:dyDescent="0.25">
      <c r="D206" s="4"/>
      <c r="E206" s="4"/>
      <c r="F206" s="5"/>
      <c r="G206" s="5"/>
      <c r="I206" s="4"/>
      <c r="J206" s="4"/>
    </row>
    <row r="207" spans="1:11" ht="21" customHeight="1" x14ac:dyDescent="0.25">
      <c r="A207" s="4" t="s">
        <v>47</v>
      </c>
      <c r="D207" s="4"/>
      <c r="E207" s="4"/>
      <c r="F207" s="5"/>
      <c r="G207" s="5"/>
      <c r="H207" s="4" t="s">
        <v>44</v>
      </c>
      <c r="I207" s="4"/>
      <c r="J207" s="4"/>
    </row>
    <row r="208" spans="1:11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</sheetData>
  <autoFilter ref="A11:K202"/>
  <mergeCells count="10">
    <mergeCell ref="E204:F204"/>
    <mergeCell ref="A8:E8"/>
    <mergeCell ref="A12:I12"/>
    <mergeCell ref="A5:J5"/>
    <mergeCell ref="A6:J6"/>
    <mergeCell ref="A1:C1"/>
    <mergeCell ref="A2:E2"/>
    <mergeCell ref="A3:B3"/>
    <mergeCell ref="C3:D3"/>
    <mergeCell ref="A202:F202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L157"/>
  <sheetViews>
    <sheetView topLeftCell="A5" zoomScale="95" workbookViewId="0">
      <pane ySplit="7" topLeftCell="A63" activePane="bottomLeft" state="frozen"/>
      <selection activeCell="A5" sqref="A5"/>
      <selection pane="bottomLeft" activeCell="G72" sqref="G72"/>
    </sheetView>
  </sheetViews>
  <sheetFormatPr defaultRowHeight="15.75" x14ac:dyDescent="0.2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 x14ac:dyDescent="0.3">
      <c r="A1" s="182" t="s">
        <v>31</v>
      </c>
      <c r="B1" s="182"/>
      <c r="C1" s="182"/>
      <c r="F1" s="49"/>
      <c r="G1" s="49"/>
      <c r="H1" s="49"/>
    </row>
    <row r="2" spans="1:12" s="47" customFormat="1" ht="19.5" customHeight="1" x14ac:dyDescent="0.3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 x14ac:dyDescent="0.3">
      <c r="A3" s="182" t="s">
        <v>33</v>
      </c>
      <c r="B3" s="182"/>
      <c r="C3" s="183" t="s">
        <v>46</v>
      </c>
      <c r="D3" s="183"/>
      <c r="E3" s="46"/>
      <c r="F3" s="49"/>
      <c r="G3" s="49"/>
      <c r="H3" s="49"/>
    </row>
    <row r="4" spans="1:12" s="42" customFormat="1" ht="9" customHeight="1" x14ac:dyDescent="0.3">
      <c r="F4" s="44"/>
      <c r="G4" s="44"/>
      <c r="H4" s="44"/>
    </row>
    <row r="5" spans="1:12" s="45" customFormat="1" ht="30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  <c r="J5" s="177"/>
      <c r="K5" s="177"/>
    </row>
    <row r="6" spans="1:12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  <c r="J6" s="1"/>
      <c r="K6" s="1"/>
    </row>
    <row r="7" spans="1:12" s="63" customFormat="1" ht="19.5" customHeight="1" x14ac:dyDescent="0.3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 x14ac:dyDescent="0.3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 x14ac:dyDescent="0.3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 x14ac:dyDescent="0.25"/>
    <row r="11" spans="1:12" s="52" customFormat="1" ht="38.25" customHeight="1" x14ac:dyDescent="0.3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0"/>
      <c r="I12" s="180"/>
      <c r="J12" s="181"/>
      <c r="K12" s="7">
        <v>44045875</v>
      </c>
      <c r="L12" s="6"/>
    </row>
    <row r="13" spans="1:12" s="22" customFormat="1" ht="20.25" customHeight="1" x14ac:dyDescent="0.25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 x14ac:dyDescent="0.25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 x14ac:dyDescent="0.25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 x14ac:dyDescent="0.25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 x14ac:dyDescent="0.25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 x14ac:dyDescent="0.25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 x14ac:dyDescent="0.25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 x14ac:dyDescent="0.25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 x14ac:dyDescent="0.25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 x14ac:dyDescent="0.25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 x14ac:dyDescent="0.25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 x14ac:dyDescent="0.25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 x14ac:dyDescent="0.25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 x14ac:dyDescent="0.25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 x14ac:dyDescent="0.25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 x14ac:dyDescent="0.25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 x14ac:dyDescent="0.25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 x14ac:dyDescent="0.25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 x14ac:dyDescent="0.25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6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205</v>
      </c>
    </row>
    <row r="32" spans="1:12" ht="20.25" customHeight="1" x14ac:dyDescent="0.25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206</v>
      </c>
    </row>
    <row r="33" spans="1:12" ht="20.25" customHeight="1" x14ac:dyDescent="0.25">
      <c r="A33" s="72">
        <v>41836</v>
      </c>
      <c r="B33" s="23" t="s">
        <v>207</v>
      </c>
      <c r="C33" s="15" t="s">
        <v>212</v>
      </c>
      <c r="D33" s="15" t="s">
        <v>208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209</v>
      </c>
    </row>
    <row r="34" spans="1:12" ht="20.25" customHeight="1" x14ac:dyDescent="0.25">
      <c r="A34" s="72"/>
      <c r="B34" s="23" t="s">
        <v>207</v>
      </c>
      <c r="C34" s="15" t="s">
        <v>212</v>
      </c>
      <c r="D34" s="15" t="s">
        <v>208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210</v>
      </c>
    </row>
    <row r="35" spans="1:12" ht="20.25" customHeight="1" x14ac:dyDescent="0.25">
      <c r="A35" s="72"/>
      <c r="B35" s="23" t="s">
        <v>207</v>
      </c>
      <c r="C35" s="15" t="s">
        <v>212</v>
      </c>
      <c r="D35" s="15" t="s">
        <v>208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211</v>
      </c>
    </row>
    <row r="36" spans="1:12" ht="20.25" customHeight="1" x14ac:dyDescent="0.25">
      <c r="A36" s="72"/>
      <c r="B36" s="23" t="s">
        <v>57</v>
      </c>
      <c r="C36" s="15" t="s">
        <v>212</v>
      </c>
      <c r="D36" s="15" t="s">
        <v>213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 x14ac:dyDescent="0.25">
      <c r="A37" s="72"/>
      <c r="B37" s="23" t="s">
        <v>57</v>
      </c>
      <c r="C37" s="15" t="s">
        <v>212</v>
      </c>
      <c r="D37" s="15" t="s">
        <v>213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 x14ac:dyDescent="0.25">
      <c r="A38" s="72">
        <v>41839</v>
      </c>
      <c r="B38" s="23" t="s">
        <v>57</v>
      </c>
      <c r="C38" s="15" t="s">
        <v>212</v>
      </c>
      <c r="D38" s="15" t="s">
        <v>208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 x14ac:dyDescent="0.25">
      <c r="A39" s="72"/>
      <c r="B39" s="23" t="s">
        <v>57</v>
      </c>
      <c r="C39" s="15" t="s">
        <v>212</v>
      </c>
      <c r="D39" s="15" t="s">
        <v>213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 x14ac:dyDescent="0.25">
      <c r="A40" s="72"/>
      <c r="B40" s="23" t="s">
        <v>57</v>
      </c>
      <c r="C40" s="15" t="s">
        <v>212</v>
      </c>
      <c r="D40" s="15" t="s">
        <v>213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 x14ac:dyDescent="0.25">
      <c r="A41" s="72">
        <v>41844</v>
      </c>
      <c r="B41" s="23" t="s">
        <v>207</v>
      </c>
      <c r="C41" s="15" t="s">
        <v>212</v>
      </c>
      <c r="D41" s="15" t="s">
        <v>208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209</v>
      </c>
    </row>
    <row r="42" spans="1:12" ht="20.25" customHeight="1" x14ac:dyDescent="0.25">
      <c r="A42" s="72"/>
      <c r="B42" s="23" t="s">
        <v>207</v>
      </c>
      <c r="C42" s="15" t="s">
        <v>212</v>
      </c>
      <c r="D42" s="15" t="s">
        <v>208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210</v>
      </c>
    </row>
    <row r="43" spans="1:12" ht="20.25" customHeight="1" x14ac:dyDescent="0.25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 x14ac:dyDescent="0.25">
      <c r="A44" s="72">
        <v>41972</v>
      </c>
      <c r="B44" s="23" t="s">
        <v>57</v>
      </c>
      <c r="C44" s="15" t="s">
        <v>212</v>
      </c>
      <c r="D44" s="15" t="s">
        <v>226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 x14ac:dyDescent="0.25">
      <c r="A45" s="72"/>
      <c r="B45" s="23" t="s">
        <v>207</v>
      </c>
      <c r="C45" s="15" t="s">
        <v>212</v>
      </c>
      <c r="D45" s="15" t="s">
        <v>208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227</v>
      </c>
    </row>
    <row r="46" spans="1:12" ht="20.25" customHeight="1" x14ac:dyDescent="0.25">
      <c r="A46" s="72">
        <v>41986</v>
      </c>
      <c r="B46" s="23" t="s">
        <v>207</v>
      </c>
      <c r="C46" s="15" t="s">
        <v>212</v>
      </c>
      <c r="D46" s="15" t="s">
        <v>208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 x14ac:dyDescent="0.25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 x14ac:dyDescent="0.25">
      <c r="A48" s="72">
        <v>42040</v>
      </c>
      <c r="B48" s="23" t="s">
        <v>207</v>
      </c>
      <c r="C48" s="15" t="s">
        <v>212</v>
      </c>
      <c r="D48" s="15" t="s">
        <v>226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 x14ac:dyDescent="0.25">
      <c r="A49" s="72"/>
      <c r="B49" s="23" t="s">
        <v>207</v>
      </c>
      <c r="C49" s="15" t="s">
        <v>212</v>
      </c>
      <c r="D49" s="15" t="s">
        <v>260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 x14ac:dyDescent="0.25">
      <c r="A50" s="72"/>
      <c r="B50" s="23" t="s">
        <v>207</v>
      </c>
      <c r="C50" s="15" t="s">
        <v>212</v>
      </c>
      <c r="D50" s="15" t="s">
        <v>226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 x14ac:dyDescent="0.25">
      <c r="A51" s="72"/>
      <c r="B51" s="23" t="s">
        <v>207</v>
      </c>
      <c r="C51" s="15" t="s">
        <v>212</v>
      </c>
      <c r="D51" s="15" t="s">
        <v>226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 x14ac:dyDescent="0.25">
      <c r="A52" s="72">
        <v>42042</v>
      </c>
      <c r="B52" s="23" t="s">
        <v>207</v>
      </c>
      <c r="C52" s="15" t="s">
        <v>212</v>
      </c>
      <c r="D52" s="15" t="s">
        <v>226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 x14ac:dyDescent="0.25">
      <c r="A53" s="72"/>
      <c r="B53" s="23" t="s">
        <v>207</v>
      </c>
      <c r="C53" s="15" t="s">
        <v>212</v>
      </c>
      <c r="D53" s="15" t="s">
        <v>260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 x14ac:dyDescent="0.25">
      <c r="A54" s="72"/>
      <c r="B54" s="23" t="s">
        <v>207</v>
      </c>
      <c r="C54" s="15" t="s">
        <v>212</v>
      </c>
      <c r="D54" s="15" t="s">
        <v>260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 x14ac:dyDescent="0.25">
      <c r="A55" s="72">
        <v>42043</v>
      </c>
      <c r="B55" s="23" t="s">
        <v>207</v>
      </c>
      <c r="C55" s="15" t="s">
        <v>212</v>
      </c>
      <c r="D55" s="15" t="s">
        <v>260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 x14ac:dyDescent="0.25">
      <c r="A56" s="72"/>
      <c r="B56" s="23" t="s">
        <v>207</v>
      </c>
      <c r="C56" s="15" t="s">
        <v>212</v>
      </c>
      <c r="D56" s="15" t="s">
        <v>260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 x14ac:dyDescent="0.25">
      <c r="A57" s="72">
        <v>42045</v>
      </c>
      <c r="B57" s="23" t="s">
        <v>207</v>
      </c>
      <c r="C57" s="15" t="s">
        <v>212</v>
      </c>
      <c r="D57" s="15" t="s">
        <v>260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 x14ac:dyDescent="0.25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 x14ac:dyDescent="0.25">
      <c r="A59" s="72">
        <v>42083</v>
      </c>
      <c r="B59" s="23" t="s">
        <v>207</v>
      </c>
      <c r="C59" s="15" t="s">
        <v>212</v>
      </c>
      <c r="D59" s="15" t="s">
        <v>260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6" si="10">IF(B59&lt;&gt;"",F59*(G59+H59),0)</f>
        <v>27732210</v>
      </c>
      <c r="J59" s="11"/>
      <c r="K59" s="71">
        <f t="shared" ref="K59:K66" si="11">IF(B59&lt;&gt;"",K58+I59-J59,0)</f>
        <v>104256690</v>
      </c>
      <c r="L59" s="30"/>
    </row>
    <row r="60" spans="1:12" ht="20.25" customHeight="1" x14ac:dyDescent="0.25">
      <c r="A60" s="72"/>
      <c r="B60" s="23" t="s">
        <v>207</v>
      </c>
      <c r="C60" s="15" t="s">
        <v>212</v>
      </c>
      <c r="D60" s="15" t="s">
        <v>226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 x14ac:dyDescent="0.25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 x14ac:dyDescent="0.25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 x14ac:dyDescent="0.25">
      <c r="A63" s="72"/>
      <c r="B63" s="23" t="s">
        <v>207</v>
      </c>
      <c r="C63" s="15" t="s">
        <v>212</v>
      </c>
      <c r="D63" s="15" t="s">
        <v>260</v>
      </c>
      <c r="E63" s="12" t="s">
        <v>17</v>
      </c>
      <c r="F63" s="16">
        <v>1025</v>
      </c>
      <c r="G63" s="16">
        <v>6000</v>
      </c>
      <c r="H63" s="21">
        <f t="shared" si="5"/>
        <v>600</v>
      </c>
      <c r="I63" s="21">
        <f t="shared" si="10"/>
        <v>6765000</v>
      </c>
      <c r="J63" s="11"/>
      <c r="K63" s="71">
        <f t="shared" si="11"/>
        <v>6765000</v>
      </c>
      <c r="L63" s="30" t="s">
        <v>278</v>
      </c>
    </row>
    <row r="64" spans="1:12" ht="20.25" customHeight="1" x14ac:dyDescent="0.25">
      <c r="A64" s="72"/>
      <c r="B64" s="23" t="s">
        <v>207</v>
      </c>
      <c r="C64" s="15" t="s">
        <v>212</v>
      </c>
      <c r="D64" s="15" t="s">
        <v>260</v>
      </c>
      <c r="E64" s="12" t="s">
        <v>17</v>
      </c>
      <c r="F64" s="16">
        <v>400</v>
      </c>
      <c r="G64" s="16">
        <v>5600</v>
      </c>
      <c r="H64" s="21">
        <f t="shared" si="5"/>
        <v>560</v>
      </c>
      <c r="I64" s="21">
        <f t="shared" si="10"/>
        <v>2464000</v>
      </c>
      <c r="J64" s="11"/>
      <c r="K64" s="71">
        <f t="shared" si="11"/>
        <v>9229000</v>
      </c>
      <c r="L64" s="30" t="s">
        <v>279</v>
      </c>
    </row>
    <row r="65" spans="1:12" ht="20.25" customHeight="1" x14ac:dyDescent="0.25">
      <c r="A65" s="72"/>
      <c r="B65" s="23" t="s">
        <v>207</v>
      </c>
      <c r="C65" s="15" t="s">
        <v>212</v>
      </c>
      <c r="D65" s="15" t="s">
        <v>260</v>
      </c>
      <c r="E65" s="12" t="s">
        <v>17</v>
      </c>
      <c r="F65" s="16">
        <v>485</v>
      </c>
      <c r="G65" s="16">
        <v>6000</v>
      </c>
      <c r="H65" s="21">
        <f t="shared" si="5"/>
        <v>600</v>
      </c>
      <c r="I65" s="21">
        <f t="shared" si="10"/>
        <v>3201000</v>
      </c>
      <c r="J65" s="11"/>
      <c r="K65" s="71">
        <f t="shared" si="11"/>
        <v>12430000</v>
      </c>
      <c r="L65" s="30" t="s">
        <v>278</v>
      </c>
    </row>
    <row r="66" spans="1:12" ht="20.25" customHeight="1" x14ac:dyDescent="0.25">
      <c r="A66" s="72"/>
      <c r="B66" s="23" t="s">
        <v>207</v>
      </c>
      <c r="C66" s="15" t="s">
        <v>212</v>
      </c>
      <c r="D66" s="15" t="s">
        <v>260</v>
      </c>
      <c r="E66" s="12" t="s">
        <v>17</v>
      </c>
      <c r="F66" s="16">
        <v>320</v>
      </c>
      <c r="G66" s="16">
        <v>5600</v>
      </c>
      <c r="H66" s="21">
        <f t="shared" si="5"/>
        <v>560</v>
      </c>
      <c r="I66" s="21">
        <f t="shared" si="10"/>
        <v>1971200</v>
      </c>
      <c r="J66" s="11"/>
      <c r="K66" s="71">
        <f t="shared" si="11"/>
        <v>14401200</v>
      </c>
      <c r="L66" s="30" t="s">
        <v>279</v>
      </c>
    </row>
    <row r="67" spans="1:12" ht="20.25" customHeight="1" x14ac:dyDescent="0.25">
      <c r="A67" s="72"/>
      <c r="B67" s="23" t="s">
        <v>207</v>
      </c>
      <c r="C67" s="15" t="s">
        <v>212</v>
      </c>
      <c r="D67" s="15" t="s">
        <v>260</v>
      </c>
      <c r="E67" s="12" t="s">
        <v>17</v>
      </c>
      <c r="F67" s="16">
        <v>1406</v>
      </c>
      <c r="G67" s="16">
        <v>6000</v>
      </c>
      <c r="H67" s="21">
        <f t="shared" ref="H67:H76" si="12">G67*10%</f>
        <v>600</v>
      </c>
      <c r="I67" s="21">
        <f t="shared" ref="I67:I76" si="13">IF(B67&lt;&gt;"",F67*(G67+H67),0)</f>
        <v>9279600</v>
      </c>
      <c r="J67" s="11"/>
      <c r="K67" s="71">
        <f t="shared" ref="K67:K76" si="14">IF(B67&lt;&gt;"",K66+I67-J67,0)</f>
        <v>23680800</v>
      </c>
      <c r="L67" s="30" t="s">
        <v>209</v>
      </c>
    </row>
    <row r="68" spans="1:12" ht="20.25" customHeight="1" x14ac:dyDescent="0.25">
      <c r="A68" s="72"/>
      <c r="B68" s="23" t="s">
        <v>207</v>
      </c>
      <c r="C68" s="15" t="s">
        <v>212</v>
      </c>
      <c r="D68" s="15" t="s">
        <v>260</v>
      </c>
      <c r="E68" s="12" t="s">
        <v>17</v>
      </c>
      <c r="F68" s="16">
        <v>1780</v>
      </c>
      <c r="G68" s="16">
        <v>5600</v>
      </c>
      <c r="H68" s="21">
        <f t="shared" si="12"/>
        <v>560</v>
      </c>
      <c r="I68" s="21">
        <f t="shared" si="13"/>
        <v>10964800</v>
      </c>
      <c r="J68" s="11"/>
      <c r="K68" s="71">
        <f t="shared" si="14"/>
        <v>34645600</v>
      </c>
      <c r="L68" s="30"/>
    </row>
    <row r="69" spans="1:12" ht="20.25" customHeight="1" x14ac:dyDescent="0.25">
      <c r="A69" s="70">
        <v>42363</v>
      </c>
      <c r="B69" s="30" t="s">
        <v>6</v>
      </c>
      <c r="C69" s="70"/>
      <c r="D69" s="12"/>
      <c r="E69" s="12"/>
      <c r="F69" s="11"/>
      <c r="G69" s="11"/>
      <c r="H69" s="21"/>
      <c r="I69" s="21">
        <f>IF(B69&lt;&gt;"",F69*(G69+H69),0)</f>
        <v>0</v>
      </c>
      <c r="J69" s="11">
        <f>K68</f>
        <v>34645600</v>
      </c>
      <c r="K69" s="71">
        <f>IF(B69&lt;&gt;"",K68+I69-J69,0)</f>
        <v>0</v>
      </c>
      <c r="L69" s="30"/>
    </row>
    <row r="70" spans="1:12" ht="20.25" customHeight="1" x14ac:dyDescent="0.25">
      <c r="A70" s="72">
        <v>42431</v>
      </c>
      <c r="B70" s="23" t="s">
        <v>57</v>
      </c>
      <c r="C70" s="72" t="s">
        <v>283</v>
      </c>
      <c r="D70" s="15" t="s">
        <v>18</v>
      </c>
      <c r="E70" s="12" t="s">
        <v>17</v>
      </c>
      <c r="F70" s="16">
        <v>1015</v>
      </c>
      <c r="G70" s="16">
        <v>12000</v>
      </c>
      <c r="H70" s="21">
        <f t="shared" si="12"/>
        <v>1200</v>
      </c>
      <c r="I70" s="21">
        <f t="shared" si="13"/>
        <v>13398000</v>
      </c>
      <c r="J70" s="11"/>
      <c r="K70" s="71">
        <f t="shared" si="14"/>
        <v>13398000</v>
      </c>
      <c r="L70" s="30"/>
    </row>
    <row r="71" spans="1:12" ht="20.25" customHeight="1" x14ac:dyDescent="0.25">
      <c r="A71" s="72"/>
      <c r="B71" s="23" t="s">
        <v>57</v>
      </c>
      <c r="C71" s="72" t="s">
        <v>283</v>
      </c>
      <c r="D71" s="15" t="s">
        <v>276</v>
      </c>
      <c r="E71" s="12" t="s">
        <v>17</v>
      </c>
      <c r="F71" s="16">
        <v>375</v>
      </c>
      <c r="G71" s="16">
        <v>9500</v>
      </c>
      <c r="H71" s="21">
        <f t="shared" si="12"/>
        <v>950</v>
      </c>
      <c r="I71" s="21">
        <f t="shared" si="13"/>
        <v>3918750</v>
      </c>
      <c r="J71" s="11"/>
      <c r="K71" s="71">
        <f t="shared" si="14"/>
        <v>17316750</v>
      </c>
      <c r="L71" s="30"/>
    </row>
    <row r="72" spans="1:12" ht="20.25" customHeight="1" x14ac:dyDescent="0.25">
      <c r="A72" s="72"/>
      <c r="B72" s="23"/>
      <c r="C72" s="72"/>
      <c r="D72" s="15"/>
      <c r="E72" s="15"/>
      <c r="F72" s="16"/>
      <c r="G72" s="16"/>
      <c r="H72" s="21">
        <f t="shared" si="12"/>
        <v>0</v>
      </c>
      <c r="I72" s="21">
        <f t="shared" si="13"/>
        <v>0</v>
      </c>
      <c r="J72" s="11"/>
      <c r="K72" s="71">
        <f t="shared" si="14"/>
        <v>0</v>
      </c>
      <c r="L72" s="30"/>
    </row>
    <row r="73" spans="1:12" ht="20.25" customHeight="1" x14ac:dyDescent="0.25">
      <c r="A73" s="72"/>
      <c r="B73" s="23"/>
      <c r="C73" s="72"/>
      <c r="D73" s="15"/>
      <c r="E73" s="15"/>
      <c r="F73" s="16"/>
      <c r="G73" s="16"/>
      <c r="H73" s="21">
        <f t="shared" si="12"/>
        <v>0</v>
      </c>
      <c r="I73" s="21">
        <f t="shared" si="13"/>
        <v>0</v>
      </c>
      <c r="J73" s="11"/>
      <c r="K73" s="71">
        <f t="shared" si="14"/>
        <v>0</v>
      </c>
      <c r="L73" s="30"/>
    </row>
    <row r="74" spans="1:12" ht="20.25" customHeight="1" x14ac:dyDescent="0.25">
      <c r="A74" s="72"/>
      <c r="B74" s="127"/>
      <c r="C74" s="72"/>
      <c r="D74" s="15"/>
      <c r="E74" s="15"/>
      <c r="F74" s="16"/>
      <c r="G74" s="16"/>
      <c r="H74" s="21">
        <f t="shared" si="12"/>
        <v>0</v>
      </c>
      <c r="I74" s="21">
        <f t="shared" si="13"/>
        <v>0</v>
      </c>
      <c r="J74" s="11"/>
      <c r="K74" s="71">
        <f t="shared" si="14"/>
        <v>0</v>
      </c>
      <c r="L74" s="30"/>
    </row>
    <row r="75" spans="1:12" ht="20.25" customHeight="1" x14ac:dyDescent="0.25">
      <c r="A75" s="72"/>
      <c r="B75" s="127"/>
      <c r="C75" s="72"/>
      <c r="D75" s="15"/>
      <c r="E75" s="15"/>
      <c r="F75" s="16"/>
      <c r="G75" s="16"/>
      <c r="H75" s="21">
        <f t="shared" si="12"/>
        <v>0</v>
      </c>
      <c r="I75" s="21">
        <f t="shared" si="13"/>
        <v>0</v>
      </c>
      <c r="J75" s="11"/>
      <c r="K75" s="71">
        <f t="shared" si="14"/>
        <v>0</v>
      </c>
      <c r="L75" s="30"/>
    </row>
    <row r="76" spans="1:12" ht="20.25" customHeight="1" x14ac:dyDescent="0.25">
      <c r="A76" s="72"/>
      <c r="B76" s="127"/>
      <c r="C76" s="72"/>
      <c r="D76" s="15"/>
      <c r="E76" s="15"/>
      <c r="F76" s="16"/>
      <c r="G76" s="16"/>
      <c r="H76" s="21">
        <f t="shared" si="12"/>
        <v>0</v>
      </c>
      <c r="I76" s="21">
        <f t="shared" si="13"/>
        <v>0</v>
      </c>
      <c r="J76" s="11"/>
      <c r="K76" s="71">
        <f t="shared" si="14"/>
        <v>0</v>
      </c>
      <c r="L76" s="30"/>
    </row>
    <row r="77" spans="1:12" s="18" customFormat="1" ht="20.25" customHeight="1" x14ac:dyDescent="0.25">
      <c r="A77" s="187" t="s">
        <v>40</v>
      </c>
      <c r="B77" s="188"/>
      <c r="C77" s="188"/>
      <c r="D77" s="188"/>
      <c r="E77" s="188"/>
      <c r="F77" s="188"/>
      <c r="G77" s="188"/>
      <c r="H77" s="189"/>
      <c r="I77" s="17">
        <f>SUM(I13:I76)</f>
        <v>406278840</v>
      </c>
      <c r="J77" s="17">
        <f>SUM(J13:J76)</f>
        <v>433007965</v>
      </c>
      <c r="K77" s="17">
        <f>K12+I77-J77</f>
        <v>17316750</v>
      </c>
      <c r="L77" s="115"/>
    </row>
    <row r="78" spans="1:12" ht="21" customHeight="1" x14ac:dyDescent="0.25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 ht="21" customHeight="1" x14ac:dyDescent="0.25">
      <c r="B79" s="54" t="s">
        <v>41</v>
      </c>
      <c r="C79" s="3"/>
      <c r="D79" s="4"/>
      <c r="E79" s="176">
        <f>K77</f>
        <v>17316750</v>
      </c>
      <c r="F79" s="176"/>
      <c r="G79" s="55" t="s">
        <v>43</v>
      </c>
      <c r="J79" s="1"/>
      <c r="K79" s="1"/>
    </row>
    <row r="80" spans="1:12" ht="21" customHeight="1" x14ac:dyDescent="0.25">
      <c r="B80" s="54" t="s">
        <v>42</v>
      </c>
      <c r="C80" s="56"/>
      <c r="D80" s="73" t="e">
        <f ca="1">[1]!VND(E79, TRUE)</f>
        <v>#NAME?</v>
      </c>
      <c r="E80" s="4"/>
      <c r="F80" s="5"/>
      <c r="J80" s="1"/>
      <c r="K80" s="1"/>
    </row>
    <row r="81" spans="1:11" ht="21" customHeight="1" x14ac:dyDescent="0.25">
      <c r="C81" s="3"/>
      <c r="D81" s="4"/>
      <c r="E81" s="4"/>
      <c r="F81" s="5"/>
      <c r="J81" s="1"/>
      <c r="K81" s="1"/>
    </row>
    <row r="82" spans="1:11" ht="21" customHeight="1" x14ac:dyDescent="0.25">
      <c r="A82" s="4" t="s">
        <v>56</v>
      </c>
      <c r="C82" s="3"/>
      <c r="D82" s="4"/>
      <c r="E82" s="4"/>
      <c r="F82" s="5"/>
      <c r="G82" s="4" t="s">
        <v>44</v>
      </c>
      <c r="J82" s="1"/>
      <c r="K82" s="1"/>
    </row>
    <row r="83" spans="1:11" x14ac:dyDescent="0.25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 x14ac:dyDescent="0.25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 x14ac:dyDescent="0.25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 x14ac:dyDescent="0.25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 x14ac:dyDescent="0.25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 x14ac:dyDescent="0.25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 x14ac:dyDescent="0.25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 x14ac:dyDescent="0.25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 x14ac:dyDescent="0.25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 x14ac:dyDescent="0.25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 x14ac:dyDescent="0.25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 x14ac:dyDescent="0.25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 x14ac:dyDescent="0.25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 x14ac:dyDescent="0.25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 x14ac:dyDescent="0.25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 x14ac:dyDescent="0.25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 x14ac:dyDescent="0.25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 x14ac:dyDescent="0.25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 x14ac:dyDescent="0.25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 x14ac:dyDescent="0.25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 x14ac:dyDescent="0.25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 x14ac:dyDescent="0.25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 x14ac:dyDescent="0.25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 x14ac:dyDescent="0.25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 x14ac:dyDescent="0.25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 x14ac:dyDescent="0.25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 x14ac:dyDescent="0.25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 x14ac:dyDescent="0.25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 x14ac:dyDescent="0.25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 x14ac:dyDescent="0.25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 x14ac:dyDescent="0.25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 x14ac:dyDescent="0.25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 x14ac:dyDescent="0.25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 x14ac:dyDescent="0.25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 x14ac:dyDescent="0.25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 x14ac:dyDescent="0.25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 x14ac:dyDescent="0.25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 x14ac:dyDescent="0.25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 x14ac:dyDescent="0.25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 x14ac:dyDescent="0.25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 x14ac:dyDescent="0.25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 x14ac:dyDescent="0.25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 x14ac:dyDescent="0.25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 x14ac:dyDescent="0.25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 x14ac:dyDescent="0.25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 x14ac:dyDescent="0.25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 x14ac:dyDescent="0.25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 x14ac:dyDescent="0.25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 x14ac:dyDescent="0.25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 x14ac:dyDescent="0.25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 x14ac:dyDescent="0.25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 x14ac:dyDescent="0.25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 x14ac:dyDescent="0.25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 x14ac:dyDescent="0.25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 x14ac:dyDescent="0.25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 x14ac:dyDescent="0.25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 x14ac:dyDescent="0.25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 x14ac:dyDescent="0.25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 x14ac:dyDescent="0.25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 x14ac:dyDescent="0.25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 x14ac:dyDescent="0.25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 x14ac:dyDescent="0.25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 x14ac:dyDescent="0.25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 x14ac:dyDescent="0.25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 x14ac:dyDescent="0.25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 x14ac:dyDescent="0.25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 x14ac:dyDescent="0.25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 x14ac:dyDescent="0.25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  <row r="151" spans="1:11" x14ac:dyDescent="0.25">
      <c r="A151" s="19"/>
      <c r="B151" s="3"/>
      <c r="C151" s="3"/>
      <c r="D151" s="3"/>
      <c r="F151" s="20"/>
      <c r="G151" s="20"/>
      <c r="H151" s="20"/>
      <c r="I151" s="20"/>
      <c r="J151" s="20"/>
      <c r="K151" s="20"/>
    </row>
    <row r="152" spans="1:11" x14ac:dyDescent="0.25">
      <c r="A152" s="19"/>
      <c r="B152" s="3"/>
      <c r="C152" s="3"/>
      <c r="D152" s="3"/>
      <c r="F152" s="20"/>
      <c r="G152" s="20"/>
      <c r="H152" s="20"/>
      <c r="I152" s="20"/>
      <c r="J152" s="20"/>
      <c r="K152" s="20"/>
    </row>
    <row r="153" spans="1:11" x14ac:dyDescent="0.25">
      <c r="A153" s="19"/>
      <c r="B153" s="3"/>
      <c r="C153" s="3"/>
      <c r="D153" s="3"/>
      <c r="F153" s="20"/>
      <c r="G153" s="20"/>
      <c r="H153" s="20"/>
      <c r="I153" s="20"/>
      <c r="J153" s="20"/>
      <c r="K153" s="20"/>
    </row>
    <row r="154" spans="1:11" x14ac:dyDescent="0.25">
      <c r="A154" s="19"/>
      <c r="B154" s="3"/>
      <c r="C154" s="3"/>
      <c r="D154" s="3"/>
      <c r="F154" s="20"/>
      <c r="G154" s="20"/>
      <c r="H154" s="20"/>
      <c r="I154" s="20"/>
      <c r="J154" s="20"/>
      <c r="K154" s="20"/>
    </row>
    <row r="155" spans="1:11" x14ac:dyDescent="0.25">
      <c r="A155" s="19"/>
      <c r="B155" s="3"/>
      <c r="C155" s="3"/>
      <c r="D155" s="3"/>
      <c r="F155" s="20"/>
      <c r="G155" s="20"/>
      <c r="H155" s="20"/>
      <c r="I155" s="20"/>
      <c r="J155" s="20"/>
      <c r="K155" s="20"/>
    </row>
    <row r="156" spans="1:11" x14ac:dyDescent="0.25">
      <c r="A156" s="19"/>
      <c r="B156" s="3"/>
      <c r="C156" s="3"/>
      <c r="D156" s="3"/>
      <c r="F156" s="20"/>
      <c r="G156" s="20"/>
      <c r="H156" s="20"/>
      <c r="I156" s="20"/>
      <c r="J156" s="20"/>
      <c r="K156" s="20"/>
    </row>
    <row r="157" spans="1:11" x14ac:dyDescent="0.25">
      <c r="A157" s="19"/>
      <c r="B157" s="3"/>
      <c r="C157" s="3"/>
      <c r="D157" s="3"/>
      <c r="F157" s="20"/>
      <c r="G157" s="20"/>
      <c r="H157" s="20"/>
      <c r="I157" s="20"/>
      <c r="J157" s="20"/>
      <c r="K157" s="20"/>
    </row>
  </sheetData>
  <autoFilter ref="A11:L77"/>
  <mergeCells count="8">
    <mergeCell ref="E79:F79"/>
    <mergeCell ref="A6:I6"/>
    <mergeCell ref="A12:J12"/>
    <mergeCell ref="A1:C1"/>
    <mergeCell ref="A3:B3"/>
    <mergeCell ref="C3:D3"/>
    <mergeCell ref="A77:H77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50"/>
  <sheetViews>
    <sheetView topLeftCell="A5" zoomScale="95" workbookViewId="0">
      <pane ySplit="7" topLeftCell="A21" activePane="bottomLeft" state="frozen"/>
      <selection activeCell="A5" sqref="A5"/>
      <selection pane="bottomLeft" activeCell="C28" sqref="C28"/>
    </sheetView>
  </sheetViews>
  <sheetFormatPr defaultRowHeight="15.75" x14ac:dyDescent="0.2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 x14ac:dyDescent="0.3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32075000</v>
      </c>
      <c r="J12" s="7"/>
    </row>
    <row r="13" spans="1:10" ht="21" customHeight="1" x14ac:dyDescent="0.25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1" si="0">IF(B13&lt;&gt;"",D13*(E13+F13),0)</f>
        <v>18800000</v>
      </c>
      <c r="H13" s="40"/>
      <c r="I13" s="11">
        <f t="shared" ref="I13:I24" si="1">IF(B13&lt;&gt;"",I12+G13-H13,0)</f>
        <v>50875000</v>
      </c>
      <c r="J13" s="40"/>
    </row>
    <row r="14" spans="1:10" ht="21" customHeight="1" x14ac:dyDescent="0.25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 x14ac:dyDescent="0.25">
      <c r="A15" s="12">
        <v>41464</v>
      </c>
      <c r="B15" s="13" t="s">
        <v>89</v>
      </c>
      <c r="C15" s="12"/>
      <c r="D15" s="119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 x14ac:dyDescent="0.25">
      <c r="A16" s="12">
        <v>41550</v>
      </c>
      <c r="B16" s="13" t="s">
        <v>89</v>
      </c>
      <c r="C16" s="13"/>
      <c r="D16" s="119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 x14ac:dyDescent="0.25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 x14ac:dyDescent="0.25">
      <c r="A18" s="12">
        <v>41596</v>
      </c>
      <c r="B18" s="13" t="s">
        <v>89</v>
      </c>
      <c r="C18" s="13"/>
      <c r="D18" s="119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 x14ac:dyDescent="0.25">
      <c r="A19" s="12">
        <v>41709</v>
      </c>
      <c r="B19" s="13" t="s">
        <v>179</v>
      </c>
      <c r="C19" s="13"/>
      <c r="D19" s="128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 x14ac:dyDescent="0.25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 x14ac:dyDescent="0.25">
      <c r="A21" s="12">
        <v>41792</v>
      </c>
      <c r="B21" s="13" t="s">
        <v>215</v>
      </c>
      <c r="C21" s="13"/>
      <c r="D21" s="119">
        <v>200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 x14ac:dyDescent="0.25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 x14ac:dyDescent="0.25">
      <c r="A23" s="12">
        <v>41885</v>
      </c>
      <c r="B23" s="13" t="s">
        <v>215</v>
      </c>
      <c r="C23" s="13"/>
      <c r="D23" s="119">
        <v>200</v>
      </c>
      <c r="E23" s="14">
        <v>47000</v>
      </c>
      <c r="F23" s="113"/>
      <c r="G23" s="11">
        <f t="shared" ref="G23:G24" si="2">IF(B23&lt;&gt;"",D23*(E23+F23),0)</f>
        <v>9400000</v>
      </c>
      <c r="H23" s="11"/>
      <c r="I23" s="11">
        <f t="shared" si="1"/>
        <v>9400000</v>
      </c>
      <c r="J23" s="11"/>
    </row>
    <row r="24" spans="1:10" ht="21" customHeight="1" x14ac:dyDescent="0.25">
      <c r="A24" s="12">
        <v>42327</v>
      </c>
      <c r="B24" s="13" t="s">
        <v>215</v>
      </c>
      <c r="C24" s="13"/>
      <c r="D24" s="128">
        <v>125</v>
      </c>
      <c r="E24" s="14">
        <v>47000</v>
      </c>
      <c r="F24" s="113"/>
      <c r="G24" s="11">
        <f t="shared" si="2"/>
        <v>5875000</v>
      </c>
      <c r="H24" s="11"/>
      <c r="I24" s="11">
        <f t="shared" si="1"/>
        <v>15275000</v>
      </c>
      <c r="J24" s="11"/>
    </row>
    <row r="25" spans="1:10" ht="21" customHeight="1" x14ac:dyDescent="0.25">
      <c r="A25" s="34">
        <v>42332</v>
      </c>
      <c r="B25" s="13" t="s">
        <v>6</v>
      </c>
      <c r="C25" s="35"/>
      <c r="D25" s="118"/>
      <c r="E25" s="37"/>
      <c r="F25" s="112"/>
      <c r="G25" s="11">
        <f>IF(B25&lt;&gt;"",D25*(E25+F25),0)</f>
        <v>0</v>
      </c>
      <c r="H25" s="36">
        <f>I24</f>
        <v>15275000</v>
      </c>
      <c r="I25" s="11">
        <f>IF(B25&lt;&gt;"",I24+G25-H25,0)</f>
        <v>0</v>
      </c>
      <c r="J25" s="36"/>
    </row>
    <row r="26" spans="1:10" ht="21" customHeight="1" x14ac:dyDescent="0.25">
      <c r="A26" s="12">
        <v>42342</v>
      </c>
      <c r="B26" s="13" t="s">
        <v>215</v>
      </c>
      <c r="C26" s="13"/>
      <c r="D26" s="119">
        <v>200</v>
      </c>
      <c r="E26" s="14">
        <v>47000</v>
      </c>
      <c r="F26" s="113"/>
      <c r="G26" s="11">
        <f t="shared" ref="G26:G29" si="3">IF(B26&lt;&gt;"",D26*(E26+F26),0)</f>
        <v>9400000</v>
      </c>
      <c r="H26" s="11"/>
      <c r="I26" s="11">
        <f t="shared" ref="I26:I29" si="4">IF(B26&lt;&gt;"",I25+G26-H26,0)</f>
        <v>9400000</v>
      </c>
      <c r="J26" s="11"/>
    </row>
    <row r="27" spans="1:10" ht="21" customHeight="1" x14ac:dyDescent="0.25">
      <c r="A27" s="12"/>
      <c r="B27" s="13"/>
      <c r="C27" s="13"/>
      <c r="D27" s="119"/>
      <c r="E27" s="14"/>
      <c r="F27" s="113"/>
      <c r="G27" s="11">
        <f t="shared" si="3"/>
        <v>0</v>
      </c>
      <c r="H27" s="11"/>
      <c r="I27" s="11">
        <f t="shared" si="4"/>
        <v>0</v>
      </c>
      <c r="J27" s="11"/>
    </row>
    <row r="28" spans="1:10" ht="21" customHeight="1" x14ac:dyDescent="0.25">
      <c r="A28" s="12"/>
      <c r="B28" s="13"/>
      <c r="C28" s="13"/>
      <c r="D28" s="119"/>
      <c r="E28" s="14"/>
      <c r="F28" s="113"/>
      <c r="G28" s="11">
        <f t="shared" si="3"/>
        <v>0</v>
      </c>
      <c r="H28" s="11"/>
      <c r="I28" s="11">
        <f t="shared" si="4"/>
        <v>0</v>
      </c>
      <c r="J28" s="11"/>
    </row>
    <row r="29" spans="1:10" ht="21" customHeight="1" x14ac:dyDescent="0.25">
      <c r="A29" s="12"/>
      <c r="B29" s="13"/>
      <c r="C29" s="13"/>
      <c r="D29" s="119"/>
      <c r="E29" s="14"/>
      <c r="F29" s="113"/>
      <c r="G29" s="11">
        <f t="shared" si="3"/>
        <v>0</v>
      </c>
      <c r="H29" s="11"/>
      <c r="I29" s="11">
        <f t="shared" si="4"/>
        <v>0</v>
      </c>
      <c r="J29" s="11"/>
    </row>
    <row r="30" spans="1:10" s="18" customFormat="1" ht="21" customHeight="1" x14ac:dyDescent="0.25">
      <c r="A30" s="184" t="s">
        <v>40</v>
      </c>
      <c r="B30" s="184"/>
      <c r="C30" s="184"/>
      <c r="D30" s="184"/>
      <c r="E30" s="184"/>
      <c r="F30" s="184"/>
      <c r="G30" s="53">
        <f>I12+SUM(G13:G29)</f>
        <v>118050000</v>
      </c>
      <c r="H30" s="53">
        <f>SUM(H13:H29)</f>
        <v>108650000</v>
      </c>
      <c r="I30" s="17">
        <f>G30-H30</f>
        <v>9400000</v>
      </c>
      <c r="J30" s="17"/>
    </row>
    <row r="31" spans="1:10" ht="21" customHeight="1" x14ac:dyDescent="0.25"/>
    <row r="32" spans="1:10" ht="21" customHeight="1" x14ac:dyDescent="0.25">
      <c r="B32" s="54" t="s">
        <v>41</v>
      </c>
      <c r="E32" s="176">
        <f>I30</f>
        <v>9400000</v>
      </c>
      <c r="F32" s="176"/>
      <c r="G32" s="55" t="s">
        <v>43</v>
      </c>
    </row>
    <row r="33" spans="1:8" ht="21" customHeight="1" x14ac:dyDescent="0.25">
      <c r="B33" s="54" t="s">
        <v>42</v>
      </c>
      <c r="C33" s="56"/>
    </row>
    <row r="34" spans="1:8" ht="21" customHeight="1" x14ac:dyDescent="0.25"/>
    <row r="35" spans="1:8" ht="14.25" customHeight="1" x14ac:dyDescent="0.25">
      <c r="H35" s="20" t="s">
        <v>62</v>
      </c>
    </row>
    <row r="36" spans="1:8" ht="21" customHeight="1" x14ac:dyDescent="0.25">
      <c r="A36" s="4" t="s">
        <v>45</v>
      </c>
      <c r="G36" s="4" t="s">
        <v>44</v>
      </c>
    </row>
    <row r="37" spans="1:8" ht="21" customHeight="1" x14ac:dyDescent="0.25"/>
    <row r="38" spans="1:8" ht="21" customHeight="1" x14ac:dyDescent="0.25"/>
    <row r="39" spans="1:8" ht="21" customHeight="1" x14ac:dyDescent="0.25"/>
    <row r="40" spans="1:8" ht="21" customHeight="1" x14ac:dyDescent="0.25"/>
    <row r="41" spans="1:8" ht="21" customHeight="1" x14ac:dyDescent="0.25"/>
    <row r="42" spans="1:8" ht="21" customHeight="1" x14ac:dyDescent="0.25"/>
    <row r="43" spans="1:8" ht="21" customHeight="1" x14ac:dyDescent="0.25"/>
    <row r="44" spans="1:8" ht="21" customHeight="1" x14ac:dyDescent="0.25"/>
    <row r="45" spans="1:8" ht="21" customHeight="1" x14ac:dyDescent="0.25"/>
    <row r="46" spans="1:8" ht="21" customHeight="1" x14ac:dyDescent="0.25"/>
    <row r="47" spans="1:8" ht="21" customHeight="1" x14ac:dyDescent="0.25"/>
    <row r="48" spans="1:8" ht="21" customHeight="1" x14ac:dyDescent="0.25"/>
    <row r="49" ht="21" customHeight="1" x14ac:dyDescent="0.25"/>
    <row r="50" ht="21" customHeight="1" x14ac:dyDescent="0.25"/>
  </sheetData>
  <mergeCells count="9">
    <mergeCell ref="E32:F32"/>
    <mergeCell ref="A5:I5"/>
    <mergeCell ref="A6:I6"/>
    <mergeCell ref="A12:H12"/>
    <mergeCell ref="A1:C1"/>
    <mergeCell ref="A2:E2"/>
    <mergeCell ref="A3:B3"/>
    <mergeCell ref="C3:D3"/>
    <mergeCell ref="A30:F3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290"/>
  <sheetViews>
    <sheetView tabSelected="1" topLeftCell="A5" zoomScale="95" workbookViewId="0">
      <pane ySplit="7" topLeftCell="A260" activePane="bottomLeft" state="frozen"/>
      <selection activeCell="A5" sqref="A5"/>
      <selection pane="bottomLeft" activeCell="I254" sqref="I254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65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 x14ac:dyDescent="0.3">
      <c r="A12" s="179" t="s">
        <v>13</v>
      </c>
      <c r="B12" s="180"/>
      <c r="C12" s="180"/>
      <c r="D12" s="180"/>
      <c r="E12" s="180"/>
      <c r="F12" s="180"/>
      <c r="G12" s="180"/>
      <c r="H12" s="181"/>
      <c r="I12" s="7">
        <v>89700000</v>
      </c>
      <c r="J12" s="7"/>
    </row>
    <row r="13" spans="1:10" ht="21" customHeight="1" x14ac:dyDescent="0.25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 x14ac:dyDescent="0.25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 x14ac:dyDescent="0.25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 x14ac:dyDescent="0.25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 x14ac:dyDescent="0.25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 x14ac:dyDescent="0.25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 x14ac:dyDescent="0.25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 x14ac:dyDescent="0.25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 x14ac:dyDescent="0.25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 x14ac:dyDescent="0.25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 x14ac:dyDescent="0.25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 x14ac:dyDescent="0.25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 x14ac:dyDescent="0.25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 x14ac:dyDescent="0.25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 x14ac:dyDescent="0.25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 x14ac:dyDescent="0.25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 x14ac:dyDescent="0.25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 x14ac:dyDescent="0.25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 x14ac:dyDescent="0.25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 x14ac:dyDescent="0.25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 x14ac:dyDescent="0.25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 x14ac:dyDescent="0.25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 x14ac:dyDescent="0.25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 x14ac:dyDescent="0.25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 x14ac:dyDescent="0.25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 x14ac:dyDescent="0.25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 x14ac:dyDescent="0.25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 x14ac:dyDescent="0.25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 x14ac:dyDescent="0.25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 x14ac:dyDescent="0.25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 x14ac:dyDescent="0.25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 x14ac:dyDescent="0.25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 x14ac:dyDescent="0.25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 x14ac:dyDescent="0.25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 x14ac:dyDescent="0.25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 x14ac:dyDescent="0.25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 x14ac:dyDescent="0.25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 x14ac:dyDescent="0.25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 x14ac:dyDescent="0.25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 x14ac:dyDescent="0.25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 x14ac:dyDescent="0.25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 x14ac:dyDescent="0.25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 x14ac:dyDescent="0.25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 x14ac:dyDescent="0.25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 x14ac:dyDescent="0.25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 x14ac:dyDescent="0.25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 x14ac:dyDescent="0.25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 x14ac:dyDescent="0.25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 x14ac:dyDescent="0.25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 x14ac:dyDescent="0.25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 x14ac:dyDescent="0.25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 x14ac:dyDescent="0.25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 x14ac:dyDescent="0.25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 x14ac:dyDescent="0.25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 x14ac:dyDescent="0.25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 x14ac:dyDescent="0.25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 x14ac:dyDescent="0.25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 x14ac:dyDescent="0.25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 x14ac:dyDescent="0.25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 x14ac:dyDescent="0.25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 x14ac:dyDescent="0.25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 x14ac:dyDescent="0.25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 x14ac:dyDescent="0.25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 x14ac:dyDescent="0.25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 x14ac:dyDescent="0.25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 x14ac:dyDescent="0.25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 x14ac:dyDescent="0.25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 x14ac:dyDescent="0.25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 x14ac:dyDescent="0.25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 x14ac:dyDescent="0.25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 x14ac:dyDescent="0.25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 x14ac:dyDescent="0.25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 x14ac:dyDescent="0.25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 x14ac:dyDescent="0.25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 x14ac:dyDescent="0.25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 x14ac:dyDescent="0.25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 x14ac:dyDescent="0.25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 x14ac:dyDescent="0.25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 x14ac:dyDescent="0.25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 x14ac:dyDescent="0.25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 x14ac:dyDescent="0.25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 x14ac:dyDescent="0.25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 x14ac:dyDescent="0.25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 x14ac:dyDescent="0.25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 x14ac:dyDescent="0.25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 x14ac:dyDescent="0.25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 x14ac:dyDescent="0.25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 x14ac:dyDescent="0.25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 x14ac:dyDescent="0.25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 x14ac:dyDescent="0.25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 x14ac:dyDescent="0.25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 x14ac:dyDescent="0.25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 x14ac:dyDescent="0.25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 x14ac:dyDescent="0.25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 x14ac:dyDescent="0.25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 x14ac:dyDescent="0.25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 x14ac:dyDescent="0.25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 x14ac:dyDescent="0.25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 x14ac:dyDescent="0.25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 x14ac:dyDescent="0.25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 x14ac:dyDescent="0.25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 x14ac:dyDescent="0.25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 x14ac:dyDescent="0.25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 x14ac:dyDescent="0.25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 x14ac:dyDescent="0.25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 x14ac:dyDescent="0.25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 x14ac:dyDescent="0.25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 x14ac:dyDescent="0.25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 x14ac:dyDescent="0.25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 x14ac:dyDescent="0.25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 x14ac:dyDescent="0.25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 x14ac:dyDescent="0.25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 x14ac:dyDescent="0.25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 x14ac:dyDescent="0.25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 x14ac:dyDescent="0.25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 x14ac:dyDescent="0.25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 x14ac:dyDescent="0.25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 x14ac:dyDescent="0.25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 x14ac:dyDescent="0.25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 x14ac:dyDescent="0.25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 x14ac:dyDescent="0.25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 x14ac:dyDescent="0.25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 x14ac:dyDescent="0.25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 x14ac:dyDescent="0.25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 x14ac:dyDescent="0.25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 x14ac:dyDescent="0.25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 x14ac:dyDescent="0.25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 x14ac:dyDescent="0.25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 x14ac:dyDescent="0.25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 x14ac:dyDescent="0.25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 x14ac:dyDescent="0.25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 x14ac:dyDescent="0.25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 x14ac:dyDescent="0.25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 x14ac:dyDescent="0.25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 x14ac:dyDescent="0.25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 x14ac:dyDescent="0.25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 x14ac:dyDescent="0.25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 x14ac:dyDescent="0.25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 x14ac:dyDescent="0.25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 x14ac:dyDescent="0.25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 x14ac:dyDescent="0.25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 x14ac:dyDescent="0.25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 x14ac:dyDescent="0.25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 x14ac:dyDescent="0.25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 x14ac:dyDescent="0.25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 x14ac:dyDescent="0.25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 x14ac:dyDescent="0.25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 x14ac:dyDescent="0.25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 x14ac:dyDescent="0.25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 x14ac:dyDescent="0.25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 x14ac:dyDescent="0.25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 x14ac:dyDescent="0.25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 x14ac:dyDescent="0.25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 x14ac:dyDescent="0.25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 x14ac:dyDescent="0.25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 x14ac:dyDescent="0.25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 x14ac:dyDescent="0.25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 x14ac:dyDescent="0.25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 x14ac:dyDescent="0.25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 x14ac:dyDescent="0.25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 x14ac:dyDescent="0.25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 x14ac:dyDescent="0.25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 x14ac:dyDescent="0.25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 x14ac:dyDescent="0.25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 x14ac:dyDescent="0.25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 x14ac:dyDescent="0.25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 x14ac:dyDescent="0.25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 x14ac:dyDescent="0.25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 x14ac:dyDescent="0.25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 x14ac:dyDescent="0.25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 x14ac:dyDescent="0.25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 x14ac:dyDescent="0.25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 x14ac:dyDescent="0.25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 x14ac:dyDescent="0.25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 x14ac:dyDescent="0.25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 x14ac:dyDescent="0.25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 x14ac:dyDescent="0.25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 x14ac:dyDescent="0.25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 x14ac:dyDescent="0.25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 x14ac:dyDescent="0.25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16" si="19">IF(B192&lt;&gt;"",D192*(E192+F192),0)</f>
        <v>11400000</v>
      </c>
      <c r="H192" s="11"/>
      <c r="I192" s="11">
        <f t="shared" ref="I192:I216" si="20">IF(B192&lt;&gt;"",I191+G192-H192,0)</f>
        <v>208846200</v>
      </c>
      <c r="J192" s="11"/>
    </row>
    <row r="193" spans="1:10" ht="21" customHeight="1" x14ac:dyDescent="0.25">
      <c r="A193" s="12"/>
      <c r="B193" s="13" t="s">
        <v>224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 x14ac:dyDescent="0.25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 x14ac:dyDescent="0.25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 x14ac:dyDescent="0.25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 x14ac:dyDescent="0.25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 x14ac:dyDescent="0.25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 x14ac:dyDescent="0.25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 x14ac:dyDescent="0.25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 x14ac:dyDescent="0.25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 x14ac:dyDescent="0.25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 x14ac:dyDescent="0.25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 x14ac:dyDescent="0.25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 x14ac:dyDescent="0.25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 x14ac:dyDescent="0.25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 x14ac:dyDescent="0.25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 x14ac:dyDescent="0.25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 x14ac:dyDescent="0.25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 x14ac:dyDescent="0.25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 x14ac:dyDescent="0.25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 x14ac:dyDescent="0.25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 x14ac:dyDescent="0.25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 x14ac:dyDescent="0.25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 x14ac:dyDescent="0.25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 x14ac:dyDescent="0.25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 x14ac:dyDescent="0.25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 x14ac:dyDescent="0.25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 x14ac:dyDescent="0.25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 x14ac:dyDescent="0.25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 x14ac:dyDescent="0.25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 x14ac:dyDescent="0.25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 x14ac:dyDescent="0.25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 x14ac:dyDescent="0.25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 x14ac:dyDescent="0.25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 x14ac:dyDescent="0.25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 x14ac:dyDescent="0.25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 x14ac:dyDescent="0.25">
      <c r="A228" s="12"/>
      <c r="B228" s="13" t="s">
        <v>240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 x14ac:dyDescent="0.25">
      <c r="A229" s="12"/>
      <c r="B229" s="13" t="s">
        <v>259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 x14ac:dyDescent="0.25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 x14ac:dyDescent="0.25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 x14ac:dyDescent="0.25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 x14ac:dyDescent="0.25">
      <c r="A233" s="12"/>
      <c r="B233" s="13" t="s">
        <v>259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 x14ac:dyDescent="0.25">
      <c r="A234" s="12">
        <v>42188</v>
      </c>
      <c r="B234" s="13" t="s">
        <v>259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 x14ac:dyDescent="0.25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60" si="25">IF(B235&lt;&gt;"",D235*(E235+F235),0)</f>
        <v>12600000</v>
      </c>
      <c r="H235" s="11"/>
      <c r="I235" s="11">
        <f t="shared" ref="I235:I260" si="26">IF(B235&lt;&gt;"",I234+G235-H235,0)</f>
        <v>69639533</v>
      </c>
      <c r="J235" s="11"/>
    </row>
    <row r="236" spans="1:10" ht="21" customHeight="1" x14ac:dyDescent="0.25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 x14ac:dyDescent="0.25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 x14ac:dyDescent="0.25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 x14ac:dyDescent="0.25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 x14ac:dyDescent="0.25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 x14ac:dyDescent="0.25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 x14ac:dyDescent="0.25">
      <c r="A242" s="12"/>
      <c r="B242" s="13" t="s">
        <v>259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 x14ac:dyDescent="0.25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 x14ac:dyDescent="0.25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 x14ac:dyDescent="0.25">
      <c r="A245" s="12">
        <v>42331</v>
      </c>
      <c r="B245" s="13" t="s">
        <v>95</v>
      </c>
      <c r="C245" s="13"/>
      <c r="D245" s="11">
        <v>1000</v>
      </c>
      <c r="E245" s="11">
        <v>16800</v>
      </c>
      <c r="F245" s="113"/>
      <c r="G245" s="11">
        <f t="shared" si="25"/>
        <v>16800000</v>
      </c>
      <c r="H245" s="11"/>
      <c r="I245" s="11">
        <f t="shared" si="26"/>
        <v>140849533</v>
      </c>
      <c r="J245" s="11"/>
    </row>
    <row r="246" spans="1:10" ht="21" customHeight="1" x14ac:dyDescent="0.25">
      <c r="A246" s="12">
        <v>42354</v>
      </c>
      <c r="B246" s="13" t="s">
        <v>95</v>
      </c>
      <c r="C246" s="13"/>
      <c r="D246" s="11">
        <v>1000</v>
      </c>
      <c r="E246" s="11">
        <v>16800</v>
      </c>
      <c r="F246" s="113"/>
      <c r="G246" s="11">
        <f t="shared" ref="G246:G259" si="27">IF(B246&lt;&gt;"",D246*(E246+F246),0)</f>
        <v>16800000</v>
      </c>
      <c r="H246" s="11"/>
      <c r="I246" s="11">
        <f t="shared" ref="I246:I259" si="28">IF(B246&lt;&gt;"",I245+G246-H246,0)</f>
        <v>157649533</v>
      </c>
      <c r="J246" s="11"/>
    </row>
    <row r="247" spans="1:10" ht="21" customHeight="1" x14ac:dyDescent="0.25">
      <c r="A247" s="12"/>
      <c r="B247" s="13" t="s">
        <v>153</v>
      </c>
      <c r="C247" s="13"/>
      <c r="D247" s="11">
        <v>10</v>
      </c>
      <c r="E247" s="11">
        <v>1050000</v>
      </c>
      <c r="F247" s="113"/>
      <c r="G247" s="11">
        <f t="shared" si="27"/>
        <v>10500000</v>
      </c>
      <c r="H247" s="11"/>
      <c r="I247" s="11">
        <f t="shared" si="28"/>
        <v>168149533</v>
      </c>
      <c r="J247" s="11"/>
    </row>
    <row r="248" spans="1:10" ht="21" customHeight="1" x14ac:dyDescent="0.25">
      <c r="A248" s="12">
        <v>42363</v>
      </c>
      <c r="B248" s="13" t="s">
        <v>6</v>
      </c>
      <c r="C248" s="13"/>
      <c r="D248" s="11"/>
      <c r="E248" s="11"/>
      <c r="F248" s="113"/>
      <c r="G248" s="11">
        <f t="shared" si="27"/>
        <v>0</v>
      </c>
      <c r="H248" s="11">
        <v>60000000</v>
      </c>
      <c r="I248" s="11">
        <f t="shared" si="28"/>
        <v>108149533</v>
      </c>
      <c r="J248" s="11"/>
    </row>
    <row r="249" spans="1:10" ht="21" customHeight="1" x14ac:dyDescent="0.25">
      <c r="A249" s="12">
        <v>42361</v>
      </c>
      <c r="B249" s="13" t="s">
        <v>152</v>
      </c>
      <c r="C249" s="13"/>
      <c r="D249" s="11">
        <v>100</v>
      </c>
      <c r="E249" s="11">
        <v>75000</v>
      </c>
      <c r="F249" s="113"/>
      <c r="G249" s="11">
        <f t="shared" si="27"/>
        <v>7500000</v>
      </c>
      <c r="H249" s="11"/>
      <c r="I249" s="11">
        <f t="shared" si="28"/>
        <v>115649533</v>
      </c>
      <c r="J249" s="11"/>
    </row>
    <row r="250" spans="1:10" ht="21" customHeight="1" x14ac:dyDescent="0.25">
      <c r="A250" s="12">
        <v>42378</v>
      </c>
      <c r="B250" s="13" t="s">
        <v>152</v>
      </c>
      <c r="C250" s="13"/>
      <c r="D250" s="11">
        <v>500</v>
      </c>
      <c r="E250" s="11">
        <v>75000</v>
      </c>
      <c r="F250" s="113"/>
      <c r="G250" s="11">
        <f t="shared" si="27"/>
        <v>37500000</v>
      </c>
      <c r="H250" s="11"/>
      <c r="I250" s="11">
        <f t="shared" si="28"/>
        <v>153149533</v>
      </c>
      <c r="J250" s="11"/>
    </row>
    <row r="251" spans="1:10" ht="21" customHeight="1" x14ac:dyDescent="0.25">
      <c r="A251" s="12"/>
      <c r="B251" s="13" t="s">
        <v>153</v>
      </c>
      <c r="C251" s="13"/>
      <c r="D251" s="11">
        <v>10</v>
      </c>
      <c r="E251" s="11">
        <v>1050000</v>
      </c>
      <c r="F251" s="113"/>
      <c r="G251" s="11">
        <f t="shared" si="27"/>
        <v>10500000</v>
      </c>
      <c r="H251" s="11"/>
      <c r="I251" s="11">
        <f t="shared" si="28"/>
        <v>163649533</v>
      </c>
      <c r="J251" s="11"/>
    </row>
    <row r="252" spans="1:10" ht="21" customHeight="1" x14ac:dyDescent="0.25">
      <c r="A252" s="12"/>
      <c r="B252" s="13" t="s">
        <v>152</v>
      </c>
      <c r="C252" s="13"/>
      <c r="D252" s="11">
        <v>500</v>
      </c>
      <c r="E252" s="11">
        <v>75000</v>
      </c>
      <c r="F252" s="113"/>
      <c r="G252" s="11">
        <f t="shared" si="27"/>
        <v>37500000</v>
      </c>
      <c r="H252" s="11"/>
      <c r="I252" s="11">
        <f t="shared" si="28"/>
        <v>201149533</v>
      </c>
      <c r="J252" s="11"/>
    </row>
    <row r="253" spans="1:10" ht="21" customHeight="1" x14ac:dyDescent="0.25">
      <c r="A253" s="12"/>
      <c r="B253" s="13" t="s">
        <v>95</v>
      </c>
      <c r="C253" s="13"/>
      <c r="D253" s="11">
        <v>500</v>
      </c>
      <c r="E253" s="11">
        <v>16800</v>
      </c>
      <c r="F253" s="113"/>
      <c r="G253" s="11">
        <f t="shared" si="27"/>
        <v>8400000</v>
      </c>
      <c r="H253" s="11"/>
      <c r="I253" s="11">
        <f t="shared" si="28"/>
        <v>209549533</v>
      </c>
      <c r="J253" s="11"/>
    </row>
    <row r="254" spans="1:10" ht="21" customHeight="1" x14ac:dyDescent="0.25">
      <c r="A254" s="12"/>
      <c r="B254" s="13" t="s">
        <v>170</v>
      </c>
      <c r="C254" s="13"/>
      <c r="D254" s="11">
        <v>25</v>
      </c>
      <c r="E254" s="11">
        <v>50000</v>
      </c>
      <c r="F254" s="113"/>
      <c r="G254" s="11">
        <f t="shared" si="27"/>
        <v>1250000</v>
      </c>
      <c r="H254" s="11"/>
      <c r="I254" s="11">
        <f t="shared" si="28"/>
        <v>210799533</v>
      </c>
      <c r="J254" s="11"/>
    </row>
    <row r="255" spans="1:10" ht="21" customHeight="1" x14ac:dyDescent="0.25">
      <c r="A255" s="12">
        <v>42386</v>
      </c>
      <c r="B255" s="13" t="s">
        <v>152</v>
      </c>
      <c r="C255" s="13"/>
      <c r="D255" s="11">
        <v>100</v>
      </c>
      <c r="E255" s="11">
        <v>75000</v>
      </c>
      <c r="F255" s="113"/>
      <c r="G255" s="11">
        <f t="shared" si="27"/>
        <v>7500000</v>
      </c>
      <c r="H255" s="11"/>
      <c r="I255" s="11">
        <f t="shared" si="28"/>
        <v>218299533</v>
      </c>
      <c r="J255" s="11"/>
    </row>
    <row r="256" spans="1:10" ht="21" customHeight="1" x14ac:dyDescent="0.25">
      <c r="A256" s="12"/>
      <c r="B256" s="13" t="s">
        <v>95</v>
      </c>
      <c r="C256" s="13"/>
      <c r="D256" s="11">
        <v>500</v>
      </c>
      <c r="E256" s="11">
        <v>16800</v>
      </c>
      <c r="F256" s="113"/>
      <c r="G256" s="11">
        <f t="shared" si="27"/>
        <v>8400000</v>
      </c>
      <c r="H256" s="11"/>
      <c r="I256" s="11">
        <f t="shared" si="28"/>
        <v>226699533</v>
      </c>
      <c r="J256" s="11"/>
    </row>
    <row r="257" spans="1:10" ht="21" customHeight="1" x14ac:dyDescent="0.25">
      <c r="A257" s="12"/>
      <c r="B257" s="13" t="s">
        <v>153</v>
      </c>
      <c r="C257" s="13"/>
      <c r="D257" s="11">
        <v>10</v>
      </c>
      <c r="E257" s="11">
        <v>1050000</v>
      </c>
      <c r="F257" s="113"/>
      <c r="G257" s="11">
        <f t="shared" si="27"/>
        <v>10500000</v>
      </c>
      <c r="H257" s="11"/>
      <c r="I257" s="11">
        <f t="shared" si="28"/>
        <v>237199533</v>
      </c>
      <c r="J257" s="11"/>
    </row>
    <row r="258" spans="1:10" ht="21" customHeight="1" x14ac:dyDescent="0.25">
      <c r="A258" s="12">
        <v>42393</v>
      </c>
      <c r="B258" s="13" t="s">
        <v>152</v>
      </c>
      <c r="C258" s="13"/>
      <c r="D258" s="11">
        <v>100</v>
      </c>
      <c r="E258" s="11">
        <v>75000</v>
      </c>
      <c r="F258" s="113"/>
      <c r="G258" s="11">
        <f t="shared" si="27"/>
        <v>7500000</v>
      </c>
      <c r="H258" s="11"/>
      <c r="I258" s="11">
        <f t="shared" si="28"/>
        <v>244699533</v>
      </c>
      <c r="J258" s="11"/>
    </row>
    <row r="259" spans="1:10" ht="21" customHeight="1" x14ac:dyDescent="0.25">
      <c r="A259" s="12">
        <v>42397</v>
      </c>
      <c r="B259" s="13" t="s">
        <v>259</v>
      </c>
      <c r="C259" s="13"/>
      <c r="D259" s="11">
        <v>2</v>
      </c>
      <c r="E259" s="11">
        <v>480000</v>
      </c>
      <c r="F259" s="113"/>
      <c r="G259" s="11">
        <f t="shared" si="27"/>
        <v>960000</v>
      </c>
      <c r="H259" s="11"/>
      <c r="I259" s="11">
        <f t="shared" si="28"/>
        <v>245659533</v>
      </c>
      <c r="J259" s="11"/>
    </row>
    <row r="260" spans="1:10" ht="21" customHeight="1" x14ac:dyDescent="0.25">
      <c r="A260" s="12">
        <v>42438</v>
      </c>
      <c r="B260" s="13" t="s">
        <v>95</v>
      </c>
      <c r="C260" s="13"/>
      <c r="D260" s="11">
        <v>500</v>
      </c>
      <c r="E260" s="11">
        <v>16800</v>
      </c>
      <c r="F260" s="113"/>
      <c r="G260" s="11">
        <f t="shared" si="25"/>
        <v>8400000</v>
      </c>
      <c r="H260" s="11"/>
      <c r="I260" s="11">
        <f t="shared" si="26"/>
        <v>254059533</v>
      </c>
      <c r="J260" s="11"/>
    </row>
    <row r="261" spans="1:10" ht="21" customHeight="1" x14ac:dyDescent="0.25">
      <c r="A261" s="12"/>
      <c r="B261" s="13" t="s">
        <v>153</v>
      </c>
      <c r="C261" s="13"/>
      <c r="D261" s="11">
        <v>10</v>
      </c>
      <c r="E261" s="11">
        <v>1050000</v>
      </c>
      <c r="F261" s="113"/>
      <c r="G261" s="11">
        <f t="shared" ref="G261:G269" si="29">IF(B261&lt;&gt;"",D261*(E261+F261),0)</f>
        <v>10500000</v>
      </c>
      <c r="H261" s="11"/>
      <c r="I261" s="11">
        <f t="shared" ref="I261:I269" si="30">IF(B261&lt;&gt;"",I260+G261-H261,0)</f>
        <v>264559533</v>
      </c>
      <c r="J261" s="11"/>
    </row>
    <row r="262" spans="1:10" ht="21" customHeight="1" x14ac:dyDescent="0.25">
      <c r="A262" s="12">
        <v>42407</v>
      </c>
      <c r="B262" s="13" t="s">
        <v>6</v>
      </c>
      <c r="C262" s="13"/>
      <c r="D262" s="11"/>
      <c r="E262" s="11"/>
      <c r="F262" s="113"/>
      <c r="G262" s="11">
        <f t="shared" si="29"/>
        <v>0</v>
      </c>
      <c r="H262" s="11">
        <v>100000000</v>
      </c>
      <c r="I262" s="11">
        <f t="shared" si="30"/>
        <v>164559533</v>
      </c>
      <c r="J262" s="11"/>
    </row>
    <row r="263" spans="1:10" ht="21" customHeight="1" x14ac:dyDescent="0.25">
      <c r="A263" s="12"/>
      <c r="B263" s="13"/>
      <c r="C263" s="13"/>
      <c r="D263" s="11"/>
      <c r="E263" s="11"/>
      <c r="F263" s="113"/>
      <c r="G263" s="11">
        <f t="shared" si="29"/>
        <v>0</v>
      </c>
      <c r="H263" s="11"/>
      <c r="I263" s="11">
        <f t="shared" si="30"/>
        <v>0</v>
      </c>
      <c r="J263" s="11"/>
    </row>
    <row r="264" spans="1:10" ht="21" customHeight="1" x14ac:dyDescent="0.25">
      <c r="A264" s="12"/>
      <c r="B264" s="13"/>
      <c r="C264" s="13"/>
      <c r="D264" s="11"/>
      <c r="E264" s="11"/>
      <c r="F264" s="113"/>
      <c r="G264" s="11">
        <f t="shared" si="29"/>
        <v>0</v>
      </c>
      <c r="H264" s="11"/>
      <c r="I264" s="11">
        <f t="shared" si="30"/>
        <v>0</v>
      </c>
      <c r="J264" s="11"/>
    </row>
    <row r="265" spans="1:10" ht="21" customHeight="1" x14ac:dyDescent="0.25">
      <c r="A265" s="12"/>
      <c r="B265" s="13"/>
      <c r="C265" s="13"/>
      <c r="D265" s="11"/>
      <c r="E265" s="11"/>
      <c r="F265" s="113"/>
      <c r="G265" s="11">
        <f t="shared" si="29"/>
        <v>0</v>
      </c>
      <c r="H265" s="11"/>
      <c r="I265" s="11">
        <f t="shared" si="30"/>
        <v>0</v>
      </c>
      <c r="J265" s="11"/>
    </row>
    <row r="266" spans="1:10" ht="21" customHeight="1" x14ac:dyDescent="0.25">
      <c r="A266" s="12"/>
      <c r="B266" s="13"/>
      <c r="C266" s="13"/>
      <c r="D266" s="11"/>
      <c r="E266" s="11"/>
      <c r="F266" s="113"/>
      <c r="G266" s="11">
        <f t="shared" si="29"/>
        <v>0</v>
      </c>
      <c r="H266" s="11"/>
      <c r="I266" s="11">
        <f t="shared" si="30"/>
        <v>0</v>
      </c>
      <c r="J266" s="11"/>
    </row>
    <row r="267" spans="1:10" ht="21" customHeight="1" x14ac:dyDescent="0.25">
      <c r="A267" s="12"/>
      <c r="B267" s="13"/>
      <c r="C267" s="13"/>
      <c r="D267" s="11"/>
      <c r="E267" s="11"/>
      <c r="F267" s="113"/>
      <c r="G267" s="11">
        <f t="shared" si="29"/>
        <v>0</v>
      </c>
      <c r="H267" s="11"/>
      <c r="I267" s="11">
        <f t="shared" si="30"/>
        <v>0</v>
      </c>
      <c r="J267" s="11"/>
    </row>
    <row r="268" spans="1:10" ht="21" customHeight="1" x14ac:dyDescent="0.25">
      <c r="A268" s="12"/>
      <c r="B268" s="13"/>
      <c r="C268" s="13"/>
      <c r="D268" s="11"/>
      <c r="E268" s="11"/>
      <c r="F268" s="113"/>
      <c r="G268" s="11">
        <f t="shared" si="29"/>
        <v>0</v>
      </c>
      <c r="H268" s="11"/>
      <c r="I268" s="11">
        <f t="shared" si="30"/>
        <v>0</v>
      </c>
      <c r="J268" s="11"/>
    </row>
    <row r="269" spans="1:10" ht="21" customHeight="1" x14ac:dyDescent="0.25">
      <c r="A269" s="12"/>
      <c r="B269" s="13"/>
      <c r="C269" s="13"/>
      <c r="D269" s="11"/>
      <c r="E269" s="11"/>
      <c r="F269" s="113"/>
      <c r="G269" s="11">
        <f t="shared" si="29"/>
        <v>0</v>
      </c>
      <c r="H269" s="11"/>
      <c r="I269" s="11">
        <f t="shared" si="30"/>
        <v>0</v>
      </c>
      <c r="J269" s="11"/>
    </row>
    <row r="270" spans="1:10" s="18" customFormat="1" ht="21" customHeight="1" x14ac:dyDescent="0.25">
      <c r="A270" s="184" t="s">
        <v>40</v>
      </c>
      <c r="B270" s="184"/>
      <c r="C270" s="184"/>
      <c r="D270" s="184"/>
      <c r="E270" s="184"/>
      <c r="F270" s="184"/>
      <c r="G270" s="53">
        <f>SUM(G13:G269)</f>
        <v>2666569533</v>
      </c>
      <c r="H270" s="53">
        <f>SUM(H13:H269)</f>
        <v>2591710000</v>
      </c>
      <c r="I270" s="17">
        <f>I12+G270-H270</f>
        <v>164559533</v>
      </c>
      <c r="J270" s="17"/>
    </row>
    <row r="271" spans="1:10" ht="21" customHeight="1" x14ac:dyDescent="0.25"/>
    <row r="272" spans="1:10" ht="21" customHeight="1" x14ac:dyDescent="0.25">
      <c r="B272" s="54" t="s">
        <v>41</v>
      </c>
      <c r="E272" s="176">
        <f>I270</f>
        <v>164559533</v>
      </c>
      <c r="F272" s="176"/>
      <c r="G272" s="55" t="s">
        <v>43</v>
      </c>
    </row>
    <row r="273" spans="1:8" ht="21" customHeight="1" x14ac:dyDescent="0.25">
      <c r="B273" s="54" t="s">
        <v>42</v>
      </c>
      <c r="C273" s="56" t="e">
        <f ca="1">[1]!VND(E272, TRUE)</f>
        <v>#NAME?</v>
      </c>
    </row>
    <row r="274" spans="1:8" ht="21" customHeight="1" x14ac:dyDescent="0.25"/>
    <row r="275" spans="1:8" ht="14.25" customHeight="1" x14ac:dyDescent="0.25">
      <c r="H275" s="20" t="s">
        <v>62</v>
      </c>
    </row>
    <row r="276" spans="1:8" ht="21" customHeight="1" x14ac:dyDescent="0.25">
      <c r="A276" s="4" t="s">
        <v>45</v>
      </c>
      <c r="G276" s="4" t="s">
        <v>44</v>
      </c>
    </row>
    <row r="277" spans="1:8" ht="21" customHeight="1" x14ac:dyDescent="0.25"/>
    <row r="278" spans="1:8" ht="21" customHeight="1" x14ac:dyDescent="0.25"/>
    <row r="279" spans="1:8" ht="21" customHeight="1" x14ac:dyDescent="0.25"/>
    <row r="280" spans="1:8" ht="21" customHeight="1" x14ac:dyDescent="0.25"/>
    <row r="281" spans="1:8" ht="21" customHeight="1" x14ac:dyDescent="0.25"/>
    <row r="282" spans="1:8" ht="21" customHeight="1" x14ac:dyDescent="0.25"/>
    <row r="283" spans="1:8" ht="21" customHeight="1" x14ac:dyDescent="0.25"/>
    <row r="284" spans="1:8" ht="21" customHeight="1" x14ac:dyDescent="0.25"/>
    <row r="285" spans="1:8" ht="21" customHeight="1" x14ac:dyDescent="0.25"/>
    <row r="286" spans="1:8" ht="21" customHeight="1" x14ac:dyDescent="0.25"/>
    <row r="287" spans="1:8" ht="21" customHeight="1" x14ac:dyDescent="0.25"/>
    <row r="288" spans="1:8" ht="21" customHeight="1" x14ac:dyDescent="0.25"/>
    <row r="289" ht="21" customHeight="1" x14ac:dyDescent="0.25"/>
    <row r="290" ht="21" customHeight="1" x14ac:dyDescent="0.25"/>
  </sheetData>
  <mergeCells count="9">
    <mergeCell ref="E272:F272"/>
    <mergeCell ref="A5:I5"/>
    <mergeCell ref="A6:I6"/>
    <mergeCell ref="A12:H12"/>
    <mergeCell ref="A1:C1"/>
    <mergeCell ref="A2:E2"/>
    <mergeCell ref="A3:B3"/>
    <mergeCell ref="C3:D3"/>
    <mergeCell ref="A270:F270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J81"/>
  <sheetViews>
    <sheetView topLeftCell="A5" zoomScale="95" workbookViewId="0">
      <pane ySplit="7" topLeftCell="A49" activePane="bottomLeft" state="frozen"/>
      <selection activeCell="A5" sqref="A5"/>
      <selection pane="bottomLeft" activeCell="A57" sqref="A57"/>
    </sheetView>
  </sheetViews>
  <sheetFormatPr defaultRowHeight="15.75" x14ac:dyDescent="0.25"/>
  <cols>
    <col min="1" max="1" width="10.375" style="2" customWidth="1"/>
    <col min="2" max="2" width="21.25" style="1" customWidth="1"/>
    <col min="3" max="3" width="7.125" style="3" customWidth="1"/>
    <col min="4" max="4" width="9" style="13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 x14ac:dyDescent="0.3">
      <c r="A1" s="182" t="s">
        <v>31</v>
      </c>
      <c r="B1" s="182"/>
      <c r="C1" s="182"/>
      <c r="D1" s="153"/>
      <c r="E1" s="103"/>
      <c r="F1" s="106"/>
      <c r="G1" s="49"/>
      <c r="H1" s="49"/>
    </row>
    <row r="2" spans="1:10" s="47" customFormat="1" ht="18" customHeight="1" x14ac:dyDescent="0.3">
      <c r="A2" s="182" t="s">
        <v>32</v>
      </c>
      <c r="B2" s="182"/>
      <c r="C2" s="182"/>
      <c r="D2" s="182"/>
      <c r="E2" s="182"/>
      <c r="F2" s="106"/>
      <c r="G2" s="49"/>
      <c r="H2" s="49"/>
    </row>
    <row r="3" spans="1:10" s="47" customFormat="1" ht="18" customHeight="1" x14ac:dyDescent="0.3">
      <c r="A3" s="182" t="s">
        <v>33</v>
      </c>
      <c r="B3" s="182"/>
      <c r="C3" s="183" t="s">
        <v>46</v>
      </c>
      <c r="D3" s="183"/>
      <c r="E3" s="104"/>
      <c r="F3" s="106"/>
      <c r="G3" s="49"/>
      <c r="H3" s="49"/>
    </row>
    <row r="4" spans="1:10" s="42" customFormat="1" ht="9" customHeight="1" x14ac:dyDescent="0.3">
      <c r="D4" s="154"/>
      <c r="E4" s="105"/>
      <c r="F4" s="107"/>
      <c r="G4" s="44"/>
      <c r="H4" s="44"/>
    </row>
    <row r="5" spans="1:10" s="45" customFormat="1" ht="29.2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  <c r="I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78"/>
    </row>
    <row r="7" spans="1:10" s="63" customFormat="1" ht="18" customHeight="1" x14ac:dyDescent="0.3">
      <c r="A7" s="117"/>
      <c r="B7" s="117"/>
      <c r="C7" s="64"/>
      <c r="D7" s="130"/>
      <c r="E7" s="74"/>
      <c r="F7" s="108"/>
      <c r="G7" s="65"/>
      <c r="H7" s="65"/>
      <c r="I7" s="65"/>
    </row>
    <row r="8" spans="1:10" s="63" customFormat="1" ht="18" hidden="1" customHeight="1" x14ac:dyDescent="0.3">
      <c r="A8" s="117"/>
      <c r="C8" s="64"/>
      <c r="D8" s="130"/>
      <c r="E8" s="74"/>
      <c r="F8" s="108"/>
      <c r="G8" s="65"/>
      <c r="H8" s="65"/>
      <c r="I8" s="65"/>
    </row>
    <row r="9" spans="1:10" s="63" customFormat="1" ht="18" hidden="1" customHeight="1" x14ac:dyDescent="0.3">
      <c r="A9" s="62"/>
      <c r="C9" s="75"/>
      <c r="D9" s="130"/>
      <c r="E9" s="74"/>
      <c r="F9" s="108"/>
      <c r="G9" s="65"/>
      <c r="H9" s="65"/>
      <c r="I9" s="65"/>
    </row>
    <row r="10" spans="1:10" ht="8.25" customHeight="1" x14ac:dyDescent="0.25"/>
    <row r="11" spans="1:10" s="52" customFormat="1" ht="32.25" customHeight="1" x14ac:dyDescent="0.3">
      <c r="A11" s="50" t="s">
        <v>0</v>
      </c>
      <c r="B11" s="51" t="s">
        <v>1</v>
      </c>
      <c r="C11" s="51" t="s">
        <v>2</v>
      </c>
      <c r="D11" s="132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 x14ac:dyDescent="0.25">
      <c r="A12" s="38">
        <v>41648</v>
      </c>
      <c r="B12" s="39" t="s">
        <v>228</v>
      </c>
      <c r="C12" s="39"/>
      <c r="D12" s="133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 x14ac:dyDescent="0.25">
      <c r="A13" s="12">
        <v>41648</v>
      </c>
      <c r="B13" s="13" t="s">
        <v>229</v>
      </c>
      <c r="C13" s="13"/>
      <c r="D13" s="136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 x14ac:dyDescent="0.25">
      <c r="A14" s="12">
        <v>41648</v>
      </c>
      <c r="B14" s="13" t="s">
        <v>230</v>
      </c>
      <c r="C14" s="13"/>
      <c r="D14" s="136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 x14ac:dyDescent="0.25">
      <c r="A15" s="12">
        <v>41746</v>
      </c>
      <c r="B15" s="13" t="s">
        <v>6</v>
      </c>
      <c r="C15" s="13"/>
      <c r="D15" s="136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 x14ac:dyDescent="0.25">
      <c r="A16" s="12">
        <v>41648</v>
      </c>
      <c r="B16" s="13" t="s">
        <v>231</v>
      </c>
      <c r="C16" s="13"/>
      <c r="D16" s="136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 x14ac:dyDescent="0.25">
      <c r="A17" s="12">
        <v>41687</v>
      </c>
      <c r="B17" s="13" t="s">
        <v>232</v>
      </c>
      <c r="C17" s="13"/>
      <c r="D17" s="136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 x14ac:dyDescent="0.25">
      <c r="A18" s="12">
        <v>41772</v>
      </c>
      <c r="B18" s="13" t="s">
        <v>6</v>
      </c>
      <c r="C18" s="13"/>
      <c r="D18" s="136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 x14ac:dyDescent="0.25">
      <c r="A19" s="12">
        <v>41772</v>
      </c>
      <c r="B19" s="13" t="s">
        <v>233</v>
      </c>
      <c r="C19" s="13"/>
      <c r="D19" s="136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 x14ac:dyDescent="0.25">
      <c r="A20" s="12">
        <v>41772</v>
      </c>
      <c r="B20" s="13" t="s">
        <v>231</v>
      </c>
      <c r="C20" s="13"/>
      <c r="D20" s="136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 x14ac:dyDescent="0.25">
      <c r="A21" s="12">
        <v>41772</v>
      </c>
      <c r="B21" s="13" t="s">
        <v>234</v>
      </c>
      <c r="C21" s="13"/>
      <c r="D21" s="136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 x14ac:dyDescent="0.25">
      <c r="A22" s="12">
        <v>41772</v>
      </c>
      <c r="B22" s="13" t="s">
        <v>235</v>
      </c>
      <c r="C22" s="13"/>
      <c r="D22" s="136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 x14ac:dyDescent="0.25">
      <c r="A23" s="12">
        <v>41828</v>
      </c>
      <c r="B23" s="13" t="s">
        <v>233</v>
      </c>
      <c r="C23" s="13"/>
      <c r="D23" s="136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 x14ac:dyDescent="0.25">
      <c r="A24" s="12">
        <v>41835</v>
      </c>
      <c r="B24" s="13" t="s">
        <v>236</v>
      </c>
      <c r="C24" s="13"/>
      <c r="D24" s="136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 x14ac:dyDescent="0.25">
      <c r="A25" s="12">
        <v>41837</v>
      </c>
      <c r="B25" s="13" t="s">
        <v>6</v>
      </c>
      <c r="C25" s="13"/>
      <c r="D25" s="136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 x14ac:dyDescent="0.25">
      <c r="A26" s="12">
        <v>41849</v>
      </c>
      <c r="B26" s="13" t="s">
        <v>237</v>
      </c>
      <c r="C26" s="13"/>
      <c r="D26" s="136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 x14ac:dyDescent="0.25">
      <c r="A27" s="12">
        <v>41860</v>
      </c>
      <c r="B27" s="13" t="s">
        <v>237</v>
      </c>
      <c r="C27" s="13"/>
      <c r="D27" s="136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 x14ac:dyDescent="0.25">
      <c r="A28" s="12">
        <v>41888</v>
      </c>
      <c r="B28" s="13" t="s">
        <v>233</v>
      </c>
      <c r="C28" s="13"/>
      <c r="D28" s="136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 x14ac:dyDescent="0.25">
      <c r="A29" s="12">
        <v>41904</v>
      </c>
      <c r="B29" s="13" t="s">
        <v>237</v>
      </c>
      <c r="C29" s="13"/>
      <c r="D29" s="136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 x14ac:dyDescent="0.25">
      <c r="A30" s="12">
        <v>41928</v>
      </c>
      <c r="B30" s="13" t="s">
        <v>231</v>
      </c>
      <c r="C30" s="13"/>
      <c r="D30" s="136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 x14ac:dyDescent="0.25">
      <c r="A31" s="12">
        <v>41928</v>
      </c>
      <c r="B31" s="13" t="s">
        <v>234</v>
      </c>
      <c r="C31" s="13"/>
      <c r="D31" s="136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 x14ac:dyDescent="0.25">
      <c r="A32" s="12">
        <v>41928</v>
      </c>
      <c r="B32" s="13" t="s">
        <v>235</v>
      </c>
      <c r="C32" s="13"/>
      <c r="D32" s="136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 x14ac:dyDescent="0.25">
      <c r="A33" s="12">
        <v>41928</v>
      </c>
      <c r="B33" s="13" t="s">
        <v>233</v>
      </c>
      <c r="C33" s="13"/>
      <c r="D33" s="136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 x14ac:dyDescent="0.25">
      <c r="A34" s="12">
        <v>41928</v>
      </c>
      <c r="B34" s="13" t="s">
        <v>238</v>
      </c>
      <c r="C34" s="13"/>
      <c r="D34" s="136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 x14ac:dyDescent="0.25">
      <c r="A35" s="12">
        <v>41949</v>
      </c>
      <c r="B35" s="13" t="s">
        <v>233</v>
      </c>
      <c r="C35" s="13"/>
      <c r="D35" s="136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 x14ac:dyDescent="0.25">
      <c r="A36" s="12">
        <v>41949</v>
      </c>
      <c r="B36" s="13" t="s">
        <v>239</v>
      </c>
      <c r="C36" s="13"/>
      <c r="D36" s="136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 x14ac:dyDescent="0.25">
      <c r="A37" s="12">
        <v>41950</v>
      </c>
      <c r="B37" s="13" t="s">
        <v>239</v>
      </c>
      <c r="C37" s="13"/>
      <c r="D37" s="136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 x14ac:dyDescent="0.25">
      <c r="A38" s="12">
        <v>41956</v>
      </c>
      <c r="B38" s="13" t="s">
        <v>239</v>
      </c>
      <c r="C38" s="13"/>
      <c r="D38" s="136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 x14ac:dyDescent="0.25">
      <c r="A39" s="12">
        <v>41957</v>
      </c>
      <c r="B39" s="13" t="s">
        <v>239</v>
      </c>
      <c r="C39" s="13"/>
      <c r="D39" s="136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 x14ac:dyDescent="0.25">
      <c r="A40" s="12">
        <v>41957</v>
      </c>
      <c r="B40" s="13" t="s">
        <v>237</v>
      </c>
      <c r="C40" s="13"/>
      <c r="D40" s="136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 x14ac:dyDescent="0.25">
      <c r="A41" s="12">
        <v>41992</v>
      </c>
      <c r="B41" s="13" t="s">
        <v>233</v>
      </c>
      <c r="C41" s="13"/>
      <c r="D41" s="136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 x14ac:dyDescent="0.25">
      <c r="A42" s="12">
        <v>41995</v>
      </c>
      <c r="B42" s="13" t="s">
        <v>237</v>
      </c>
      <c r="C42" s="13"/>
      <c r="D42" s="136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2" customFormat="1" ht="21" customHeight="1" x14ac:dyDescent="0.25">
      <c r="A43" s="120">
        <v>42033</v>
      </c>
      <c r="B43" s="121" t="s">
        <v>6</v>
      </c>
      <c r="C43" s="121"/>
      <c r="D43" s="135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 x14ac:dyDescent="0.25">
      <c r="A44" s="12">
        <v>42015</v>
      </c>
      <c r="B44" s="13" t="s">
        <v>261</v>
      </c>
      <c r="C44" s="13"/>
      <c r="D44" s="136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 x14ac:dyDescent="0.25">
      <c r="A45" s="12"/>
      <c r="B45" s="13" t="s">
        <v>238</v>
      </c>
      <c r="C45" s="13"/>
      <c r="D45" s="136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 x14ac:dyDescent="0.25">
      <c r="A46" s="12">
        <v>42022</v>
      </c>
      <c r="B46" s="13" t="s">
        <v>239</v>
      </c>
      <c r="C46" s="13"/>
      <c r="D46" s="136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 x14ac:dyDescent="0.25">
      <c r="A47" s="12">
        <v>42037</v>
      </c>
      <c r="B47" s="13" t="s">
        <v>239</v>
      </c>
      <c r="C47" s="13"/>
      <c r="D47" s="136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 x14ac:dyDescent="0.25">
      <c r="A48" s="12"/>
      <c r="B48" s="13" t="s">
        <v>262</v>
      </c>
      <c r="C48" s="13"/>
      <c r="D48" s="136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 x14ac:dyDescent="0.25">
      <c r="A49" s="12"/>
      <c r="B49" s="13" t="s">
        <v>263</v>
      </c>
      <c r="C49" s="13"/>
      <c r="D49" s="136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 x14ac:dyDescent="0.25">
      <c r="A50" s="12">
        <v>42049</v>
      </c>
      <c r="B50" s="13" t="s">
        <v>239</v>
      </c>
      <c r="C50" s="13"/>
      <c r="D50" s="136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 x14ac:dyDescent="0.25">
      <c r="A51" s="12">
        <v>42081</v>
      </c>
      <c r="B51" s="13" t="s">
        <v>239</v>
      </c>
      <c r="C51" s="13"/>
      <c r="D51" s="136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 x14ac:dyDescent="0.25">
      <c r="A52" s="12">
        <v>42082</v>
      </c>
      <c r="B52" s="13" t="s">
        <v>264</v>
      </c>
      <c r="C52" s="13"/>
      <c r="D52" s="136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 x14ac:dyDescent="0.25">
      <c r="A53" s="12">
        <v>42154</v>
      </c>
      <c r="B53" s="13" t="s">
        <v>264</v>
      </c>
      <c r="C53" s="13"/>
      <c r="D53" s="136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 x14ac:dyDescent="0.25">
      <c r="A54" s="12"/>
      <c r="B54" s="13" t="s">
        <v>269</v>
      </c>
      <c r="C54" s="13"/>
      <c r="D54" s="136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2" customFormat="1" ht="21" customHeight="1" x14ac:dyDescent="0.25">
      <c r="A55" s="120">
        <v>42184</v>
      </c>
      <c r="B55" s="121" t="s">
        <v>6</v>
      </c>
      <c r="C55" s="121"/>
      <c r="D55" s="135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s="122" customFormat="1" ht="21" customHeight="1" x14ac:dyDescent="0.25">
      <c r="A56" s="120">
        <v>42437</v>
      </c>
      <c r="B56" s="121" t="s">
        <v>6</v>
      </c>
      <c r="C56" s="121"/>
      <c r="D56" s="135"/>
      <c r="E56" s="32"/>
      <c r="F56" s="114"/>
      <c r="G56" s="11">
        <f t="shared" ref="G56" si="5">IF(B56&lt;&gt;"",D56*(E56+F56),0)</f>
        <v>0</v>
      </c>
      <c r="H56" s="32">
        <f>I55</f>
        <v>46833400</v>
      </c>
      <c r="I56" s="32">
        <f t="shared" ref="I56" si="6">IF(B56&lt;&gt;"",I55+G56-H56,0)</f>
        <v>0</v>
      </c>
      <c r="J56" s="32"/>
    </row>
    <row r="57" spans="1:10" ht="21" customHeight="1" x14ac:dyDescent="0.25">
      <c r="A57" s="12"/>
      <c r="B57" s="13"/>
      <c r="C57" s="13"/>
      <c r="D57" s="136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 x14ac:dyDescent="0.25">
      <c r="A58" s="12"/>
      <c r="B58" s="13"/>
      <c r="C58" s="13"/>
      <c r="D58" s="136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 x14ac:dyDescent="0.25">
      <c r="A59" s="12"/>
      <c r="B59" s="13"/>
      <c r="C59" s="13"/>
      <c r="D59" s="136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 x14ac:dyDescent="0.25">
      <c r="A60" s="12"/>
      <c r="B60" s="13"/>
      <c r="C60" s="13"/>
      <c r="D60" s="136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 x14ac:dyDescent="0.25">
      <c r="A61" s="184" t="s">
        <v>40</v>
      </c>
      <c r="B61" s="184"/>
      <c r="C61" s="184"/>
      <c r="D61" s="184"/>
      <c r="E61" s="184"/>
      <c r="F61" s="184"/>
      <c r="G61" s="53">
        <f>SUM(G12:G60)</f>
        <v>283391400</v>
      </c>
      <c r="H61" s="53">
        <f>SUM(H12:H60)</f>
        <v>283391400</v>
      </c>
      <c r="I61" s="17">
        <f>G61-H61</f>
        <v>0</v>
      </c>
      <c r="J61" s="17"/>
    </row>
    <row r="62" spans="1:10" ht="21" customHeight="1" x14ac:dyDescent="0.25"/>
    <row r="63" spans="1:10" ht="21" customHeight="1" x14ac:dyDescent="0.25">
      <c r="B63" s="54" t="s">
        <v>41</v>
      </c>
      <c r="E63" s="176">
        <f>I61</f>
        <v>0</v>
      </c>
      <c r="F63" s="176"/>
      <c r="G63" s="55" t="s">
        <v>43</v>
      </c>
    </row>
    <row r="64" spans="1:10" ht="21" customHeight="1" x14ac:dyDescent="0.25">
      <c r="B64" s="54" t="s">
        <v>42</v>
      </c>
      <c r="C64" s="56" t="e">
        <f ca="1">[1]!VND(E63, TRUE)</f>
        <v>#NAME?</v>
      </c>
    </row>
    <row r="65" spans="1:8" ht="21" customHeight="1" x14ac:dyDescent="0.25"/>
    <row r="66" spans="1:8" ht="14.25" customHeight="1" x14ac:dyDescent="0.25">
      <c r="H66" s="20" t="s">
        <v>62</v>
      </c>
    </row>
    <row r="67" spans="1:8" ht="21" customHeight="1" x14ac:dyDescent="0.25">
      <c r="A67" s="4" t="s">
        <v>45</v>
      </c>
      <c r="G67" s="4" t="s">
        <v>44</v>
      </c>
    </row>
    <row r="68" spans="1:8" ht="21" customHeight="1" x14ac:dyDescent="0.25"/>
    <row r="69" spans="1:8" ht="21" customHeight="1" x14ac:dyDescent="0.25"/>
    <row r="70" spans="1:8" ht="21" customHeight="1" x14ac:dyDescent="0.25"/>
    <row r="71" spans="1:8" ht="21" customHeight="1" x14ac:dyDescent="0.25"/>
    <row r="72" spans="1:8" ht="21" customHeight="1" x14ac:dyDescent="0.25"/>
    <row r="73" spans="1:8" ht="21" customHeight="1" x14ac:dyDescent="0.25"/>
    <row r="74" spans="1:8" ht="21" customHeight="1" x14ac:dyDescent="0.25"/>
    <row r="75" spans="1:8" ht="21" customHeight="1" x14ac:dyDescent="0.25"/>
    <row r="76" spans="1:8" ht="21" customHeight="1" x14ac:dyDescent="0.25"/>
    <row r="77" spans="1:8" ht="21" customHeight="1" x14ac:dyDescent="0.25"/>
    <row r="78" spans="1:8" ht="21" customHeight="1" x14ac:dyDescent="0.25"/>
    <row r="79" spans="1:8" ht="21" customHeight="1" x14ac:dyDescent="0.25"/>
    <row r="80" spans="1:8" ht="21" customHeight="1" x14ac:dyDescent="0.25"/>
    <row r="81" ht="21" customHeight="1" x14ac:dyDescent="0.25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H36" sqref="H36"/>
    </sheetView>
  </sheetViews>
  <sheetFormatPr defaultRowHeight="15.75" x14ac:dyDescent="0.2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 x14ac:dyDescent="0.3">
      <c r="A1" s="182" t="s">
        <v>31</v>
      </c>
      <c r="B1" s="182"/>
      <c r="C1" s="182"/>
      <c r="E1" s="49"/>
      <c r="F1" s="49"/>
      <c r="G1" s="49"/>
    </row>
    <row r="2" spans="1:10" s="47" customFormat="1" ht="18.75" customHeight="1" x14ac:dyDescent="0.3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 x14ac:dyDescent="0.3">
      <c r="A3" s="183" t="s">
        <v>33</v>
      </c>
      <c r="B3" s="183"/>
      <c r="C3" s="57" t="s">
        <v>46</v>
      </c>
      <c r="D3" s="57"/>
      <c r="E3" s="49"/>
      <c r="F3" s="49"/>
      <c r="G3" s="49"/>
    </row>
    <row r="4" spans="1:10" s="42" customFormat="1" ht="9" customHeight="1" x14ac:dyDescent="0.3">
      <c r="E4" s="44"/>
      <c r="F4" s="44"/>
      <c r="G4" s="44"/>
    </row>
    <row r="5" spans="1:10" s="45" customFormat="1" ht="28.5" customHeight="1" x14ac:dyDescent="0.3">
      <c r="A5" s="177" t="s">
        <v>34</v>
      </c>
      <c r="B5" s="177"/>
      <c r="C5" s="177"/>
      <c r="D5" s="177"/>
      <c r="E5" s="177"/>
      <c r="F5" s="177"/>
      <c r="G5" s="177"/>
      <c r="H5" s="177"/>
    </row>
    <row r="6" spans="1:10" ht="9" customHeight="1" x14ac:dyDescent="0.25">
      <c r="A6" s="178"/>
      <c r="B6" s="178"/>
      <c r="C6" s="178"/>
      <c r="D6" s="178"/>
      <c r="E6" s="178"/>
      <c r="F6" s="178"/>
      <c r="G6" s="178"/>
      <c r="H6" s="178"/>
      <c r="I6" s="1"/>
    </row>
    <row r="7" spans="1:10" s="63" customFormat="1" ht="18.75" customHeight="1" x14ac:dyDescent="0.3">
      <c r="A7" s="62" t="s">
        <v>242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 x14ac:dyDescent="0.3">
      <c r="A8" s="62" t="s">
        <v>243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 x14ac:dyDescent="0.3">
      <c r="A9" s="62" t="s">
        <v>244</v>
      </c>
      <c r="C9" s="75" t="s">
        <v>245</v>
      </c>
      <c r="D9" s="65"/>
      <c r="E9" s="65"/>
      <c r="F9" s="74"/>
      <c r="G9" s="65"/>
      <c r="H9" s="65"/>
      <c r="I9" s="65"/>
    </row>
    <row r="10" spans="1:10" ht="8.25" customHeight="1" x14ac:dyDescent="0.25"/>
    <row r="11" spans="1:10" s="52" customFormat="1" ht="34.5" customHeight="1" x14ac:dyDescent="0.3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59" customFormat="1" ht="19.5" customHeight="1" x14ac:dyDescent="0.25">
      <c r="A12" s="155">
        <v>41136</v>
      </c>
      <c r="B12" s="156" t="s">
        <v>246</v>
      </c>
      <c r="C12" s="12" t="s">
        <v>247</v>
      </c>
      <c r="D12" s="157">
        <v>2500</v>
      </c>
      <c r="E12" s="158">
        <v>14000</v>
      </c>
      <c r="F12" s="157"/>
      <c r="G12" s="158">
        <f t="shared" ref="G12:G18" si="0">IF(B12&lt;&gt;"",ROUND(D12*(E12+F12),-3),0)</f>
        <v>35000000</v>
      </c>
      <c r="H12" s="158"/>
      <c r="I12" s="158">
        <f>IF(B12&lt;&gt;"",G12-H12,0)</f>
        <v>35000000</v>
      </c>
      <c r="J12" s="158"/>
    </row>
    <row r="13" spans="1:10" s="159" customFormat="1" ht="19.5" customHeight="1" x14ac:dyDescent="0.25">
      <c r="A13" s="12">
        <v>41270</v>
      </c>
      <c r="B13" s="13" t="s">
        <v>248</v>
      </c>
      <c r="C13" s="12" t="s">
        <v>247</v>
      </c>
      <c r="D13" s="14">
        <v>600</v>
      </c>
      <c r="E13" s="11">
        <v>22500</v>
      </c>
      <c r="F13" s="14"/>
      <c r="G13" s="158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59" customFormat="1" ht="19.5" customHeight="1" x14ac:dyDescent="0.25">
      <c r="A14" s="12"/>
      <c r="B14" s="12" t="s">
        <v>249</v>
      </c>
      <c r="C14" s="12" t="s">
        <v>247</v>
      </c>
      <c r="D14" s="14">
        <v>622</v>
      </c>
      <c r="E14" s="11"/>
      <c r="F14" s="14">
        <v>2250.9</v>
      </c>
      <c r="G14" s="158">
        <f t="shared" si="0"/>
        <v>1400000</v>
      </c>
      <c r="H14" s="11"/>
      <c r="I14" s="11">
        <f t="shared" si="1"/>
        <v>49900000</v>
      </c>
      <c r="J14" s="12"/>
    </row>
    <row r="15" spans="1:10" s="159" customFormat="1" ht="19.5" customHeight="1" x14ac:dyDescent="0.25">
      <c r="A15" s="12">
        <v>41228</v>
      </c>
      <c r="B15" s="12" t="s">
        <v>250</v>
      </c>
      <c r="C15" s="13"/>
      <c r="D15" s="11"/>
      <c r="E15" s="11"/>
      <c r="F15" s="14"/>
      <c r="G15" s="158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59" customFormat="1" ht="19.5" customHeight="1" x14ac:dyDescent="0.25">
      <c r="A16" s="12">
        <v>41307</v>
      </c>
      <c r="B16" s="13" t="s">
        <v>251</v>
      </c>
      <c r="C16" s="13" t="s">
        <v>247</v>
      </c>
      <c r="D16" s="11">
        <v>500</v>
      </c>
      <c r="E16" s="11">
        <v>7000</v>
      </c>
      <c r="F16" s="14"/>
      <c r="G16" s="158">
        <f t="shared" si="0"/>
        <v>3500000</v>
      </c>
      <c r="H16" s="11"/>
      <c r="I16" s="11">
        <f t="shared" si="1"/>
        <v>38000000</v>
      </c>
      <c r="J16" s="11"/>
    </row>
    <row r="17" spans="1:10" s="159" customFormat="1" ht="19.5" customHeight="1" x14ac:dyDescent="0.25">
      <c r="A17" s="12">
        <v>41332</v>
      </c>
      <c r="B17" s="13" t="s">
        <v>251</v>
      </c>
      <c r="C17" s="13" t="s">
        <v>247</v>
      </c>
      <c r="D17" s="11">
        <v>630</v>
      </c>
      <c r="E17" s="11">
        <v>7000</v>
      </c>
      <c r="F17" s="14"/>
      <c r="G17" s="158">
        <f t="shared" si="0"/>
        <v>4410000</v>
      </c>
      <c r="H17" s="11"/>
      <c r="I17" s="11">
        <f t="shared" si="1"/>
        <v>42410000</v>
      </c>
      <c r="J17" s="11"/>
    </row>
    <row r="18" spans="1:10" s="159" customFormat="1" ht="19.5" customHeight="1" x14ac:dyDescent="0.25">
      <c r="A18" s="12"/>
      <c r="B18" s="12" t="s">
        <v>250</v>
      </c>
      <c r="C18" s="13"/>
      <c r="D18" s="11"/>
      <c r="E18" s="11"/>
      <c r="F18" s="14"/>
      <c r="G18" s="158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59" customFormat="1" ht="19.5" customHeight="1" x14ac:dyDescent="0.25">
      <c r="A19" s="190"/>
      <c r="B19" s="191"/>
      <c r="C19" s="191"/>
      <c r="D19" s="191"/>
      <c r="E19" s="191"/>
      <c r="F19" s="191"/>
      <c r="G19" s="191"/>
      <c r="H19" s="191"/>
      <c r="I19" s="191"/>
      <c r="J19" s="192"/>
    </row>
    <row r="20" spans="1:10" s="159" customFormat="1" ht="19.5" customHeight="1" x14ac:dyDescent="0.25">
      <c r="A20" s="12">
        <v>41430</v>
      </c>
      <c r="B20" s="13" t="s">
        <v>246</v>
      </c>
      <c r="C20" s="13" t="s">
        <v>247</v>
      </c>
      <c r="D20" s="11">
        <v>2500</v>
      </c>
      <c r="E20" s="11">
        <v>14000</v>
      </c>
      <c r="F20" s="14">
        <f>E20*10%</f>
        <v>1400</v>
      </c>
      <c r="G20" s="158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252</v>
      </c>
    </row>
    <row r="21" spans="1:10" s="161" customFormat="1" ht="19.5" customHeight="1" x14ac:dyDescent="0.25">
      <c r="A21" s="120">
        <v>41472</v>
      </c>
      <c r="B21" s="120" t="s">
        <v>250</v>
      </c>
      <c r="C21" s="121"/>
      <c r="D21" s="32"/>
      <c r="E21" s="32"/>
      <c r="F21" s="33"/>
      <c r="G21" s="160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0"/>
    </row>
    <row r="22" spans="1:10" s="159" customFormat="1" ht="19.5" customHeight="1" x14ac:dyDescent="0.25">
      <c r="A22" s="12">
        <v>41459</v>
      </c>
      <c r="B22" s="13" t="s">
        <v>246</v>
      </c>
      <c r="C22" s="13" t="s">
        <v>247</v>
      </c>
      <c r="D22" s="11">
        <v>2500</v>
      </c>
      <c r="E22" s="11">
        <v>14000</v>
      </c>
      <c r="F22" s="14">
        <f>E22*10%</f>
        <v>1400</v>
      </c>
      <c r="G22" s="158">
        <f t="shared" si="2"/>
        <v>38500000</v>
      </c>
      <c r="H22" s="11"/>
      <c r="I22" s="11">
        <f t="shared" si="3"/>
        <v>38500000</v>
      </c>
      <c r="J22" s="11" t="s">
        <v>253</v>
      </c>
    </row>
    <row r="23" spans="1:10" s="161" customFormat="1" ht="19.5" customHeight="1" x14ac:dyDescent="0.25">
      <c r="A23" s="120">
        <v>41522</v>
      </c>
      <c r="B23" s="120" t="s">
        <v>250</v>
      </c>
      <c r="C23" s="121"/>
      <c r="D23" s="32"/>
      <c r="E23" s="32"/>
      <c r="F23" s="33"/>
      <c r="G23" s="160">
        <f t="shared" si="2"/>
        <v>0</v>
      </c>
      <c r="H23" s="32">
        <f>I22</f>
        <v>38500000</v>
      </c>
      <c r="I23" s="32">
        <f t="shared" si="3"/>
        <v>0</v>
      </c>
      <c r="J23" s="120"/>
    </row>
    <row r="24" spans="1:10" s="159" customFormat="1" ht="19.5" customHeight="1" x14ac:dyDescent="0.25">
      <c r="A24" s="12">
        <v>41846</v>
      </c>
      <c r="B24" s="13" t="s">
        <v>246</v>
      </c>
      <c r="C24" s="13" t="s">
        <v>247</v>
      </c>
      <c r="D24" s="11">
        <v>2500</v>
      </c>
      <c r="E24" s="11">
        <v>14000</v>
      </c>
      <c r="F24" s="14">
        <f>E24*10%</f>
        <v>1400</v>
      </c>
      <c r="G24" s="158">
        <f t="shared" si="2"/>
        <v>38500000</v>
      </c>
      <c r="H24" s="11"/>
      <c r="I24" s="11">
        <f t="shared" si="3"/>
        <v>38500000</v>
      </c>
      <c r="J24" s="11" t="s">
        <v>252</v>
      </c>
    </row>
    <row r="25" spans="1:10" s="161" customFormat="1" ht="19.5" customHeight="1" x14ac:dyDescent="0.25">
      <c r="A25" s="120">
        <v>41893</v>
      </c>
      <c r="B25" s="120" t="s">
        <v>250</v>
      </c>
      <c r="C25" s="121"/>
      <c r="D25" s="32"/>
      <c r="E25" s="32"/>
      <c r="F25" s="33"/>
      <c r="G25" s="160">
        <f t="shared" si="2"/>
        <v>0</v>
      </c>
      <c r="H25" s="32">
        <f>I24</f>
        <v>38500000</v>
      </c>
      <c r="I25" s="32">
        <f t="shared" si="3"/>
        <v>0</v>
      </c>
      <c r="J25" s="120"/>
    </row>
    <row r="26" spans="1:10" s="159" customFormat="1" ht="19.5" customHeight="1" x14ac:dyDescent="0.25">
      <c r="A26" s="12"/>
      <c r="B26" s="13" t="s">
        <v>246</v>
      </c>
      <c r="C26" s="13" t="s">
        <v>247</v>
      </c>
      <c r="D26" s="11">
        <v>2500</v>
      </c>
      <c r="E26" s="11">
        <v>14000</v>
      </c>
      <c r="F26" s="14">
        <f>E26*10%</f>
        <v>1400</v>
      </c>
      <c r="G26" s="158">
        <f t="shared" si="2"/>
        <v>38500000</v>
      </c>
      <c r="H26" s="11"/>
      <c r="I26" s="11">
        <f t="shared" si="3"/>
        <v>38500000</v>
      </c>
      <c r="J26" s="11" t="s">
        <v>253</v>
      </c>
    </row>
    <row r="27" spans="1:10" s="161" customFormat="1" ht="19.5" customHeight="1" x14ac:dyDescent="0.25">
      <c r="A27" s="120">
        <v>41929</v>
      </c>
      <c r="B27" s="120" t="s">
        <v>250</v>
      </c>
      <c r="C27" s="121"/>
      <c r="D27" s="32"/>
      <c r="E27" s="32"/>
      <c r="F27" s="33"/>
      <c r="G27" s="160">
        <f t="shared" si="2"/>
        <v>0</v>
      </c>
      <c r="H27" s="32">
        <f>I26</f>
        <v>38500000</v>
      </c>
      <c r="I27" s="32">
        <f t="shared" si="3"/>
        <v>0</v>
      </c>
      <c r="J27" s="120"/>
    </row>
    <row r="28" spans="1:10" s="159" customFormat="1" ht="18.75" customHeight="1" x14ac:dyDescent="0.25">
      <c r="A28" s="12">
        <v>41963</v>
      </c>
      <c r="B28" s="13" t="s">
        <v>246</v>
      </c>
      <c r="C28" s="13" t="s">
        <v>247</v>
      </c>
      <c r="D28" s="11">
        <v>2500</v>
      </c>
      <c r="E28" s="11">
        <v>14000</v>
      </c>
      <c r="F28" s="14">
        <f>E28*10%</f>
        <v>1400</v>
      </c>
      <c r="G28" s="158">
        <f t="shared" si="2"/>
        <v>38500000</v>
      </c>
      <c r="H28" s="11"/>
      <c r="I28" s="11">
        <f t="shared" si="3"/>
        <v>38500000</v>
      </c>
      <c r="J28" s="11" t="s">
        <v>254</v>
      </c>
    </row>
    <row r="29" spans="1:10" s="161" customFormat="1" ht="19.5" customHeight="1" x14ac:dyDescent="0.25">
      <c r="A29" s="120">
        <v>41997</v>
      </c>
      <c r="B29" s="120" t="s">
        <v>250</v>
      </c>
      <c r="C29" s="121"/>
      <c r="D29" s="32"/>
      <c r="E29" s="32"/>
      <c r="F29" s="33"/>
      <c r="G29" s="160">
        <f t="shared" si="2"/>
        <v>0</v>
      </c>
      <c r="H29" s="32">
        <f>I28</f>
        <v>38500000</v>
      </c>
      <c r="I29" s="32">
        <f t="shared" si="3"/>
        <v>0</v>
      </c>
      <c r="J29" s="120"/>
    </row>
    <row r="30" spans="1:10" s="159" customFormat="1" ht="18.75" customHeight="1" x14ac:dyDescent="0.25">
      <c r="A30" s="12">
        <v>42039</v>
      </c>
      <c r="B30" s="13" t="s">
        <v>251</v>
      </c>
      <c r="C30" s="13" t="s">
        <v>247</v>
      </c>
      <c r="D30" s="11">
        <v>1000</v>
      </c>
      <c r="E30" s="11">
        <v>9500</v>
      </c>
      <c r="F30" s="14"/>
      <c r="G30" s="158">
        <f t="shared" si="2"/>
        <v>9500000</v>
      </c>
      <c r="H30" s="11"/>
      <c r="I30" s="11">
        <f t="shared" si="3"/>
        <v>9500000</v>
      </c>
      <c r="J30" s="11"/>
    </row>
    <row r="31" spans="1:10" s="159" customFormat="1" ht="18.75" customHeight="1" x14ac:dyDescent="0.25">
      <c r="A31" s="12"/>
      <c r="B31" s="13" t="s">
        <v>256</v>
      </c>
      <c r="C31" s="13" t="s">
        <v>257</v>
      </c>
      <c r="D31" s="11">
        <v>20500</v>
      </c>
      <c r="E31" s="11">
        <v>380</v>
      </c>
      <c r="F31" s="14">
        <f>E31*10%</f>
        <v>38</v>
      </c>
      <c r="G31" s="158">
        <f t="shared" si="2"/>
        <v>8569000</v>
      </c>
      <c r="H31" s="11"/>
      <c r="I31" s="11">
        <f t="shared" si="3"/>
        <v>18069000</v>
      </c>
      <c r="J31" s="11"/>
    </row>
    <row r="32" spans="1:10" s="161" customFormat="1" ht="18.75" customHeight="1" x14ac:dyDescent="0.25">
      <c r="A32" s="120">
        <v>42049</v>
      </c>
      <c r="B32" s="120" t="s">
        <v>250</v>
      </c>
      <c r="C32" s="121"/>
      <c r="D32" s="32"/>
      <c r="E32" s="32"/>
      <c r="F32" s="33"/>
      <c r="G32" s="160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59" customFormat="1" ht="18.75" customHeight="1" x14ac:dyDescent="0.25">
      <c r="A33" s="12">
        <v>42094</v>
      </c>
      <c r="B33" s="13" t="s">
        <v>266</v>
      </c>
      <c r="C33" s="13"/>
      <c r="D33" s="11">
        <v>7000</v>
      </c>
      <c r="E33" s="11">
        <v>350</v>
      </c>
      <c r="F33" s="14"/>
      <c r="G33" s="158">
        <f t="shared" si="2"/>
        <v>2450000</v>
      </c>
      <c r="H33" s="11"/>
      <c r="I33" s="11">
        <f t="shared" si="3"/>
        <v>2450000</v>
      </c>
      <c r="J33" s="11"/>
    </row>
    <row r="34" spans="1:10" s="161" customFormat="1" ht="18.75" customHeight="1" x14ac:dyDescent="0.25">
      <c r="A34" s="120">
        <v>42130</v>
      </c>
      <c r="B34" s="120" t="s">
        <v>250</v>
      </c>
      <c r="C34" s="121"/>
      <c r="D34" s="32"/>
      <c r="E34" s="32"/>
      <c r="F34" s="33"/>
      <c r="G34" s="160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59" customFormat="1" ht="18.75" customHeight="1" x14ac:dyDescent="0.25">
      <c r="A35" s="12">
        <v>42391</v>
      </c>
      <c r="B35" s="13" t="s">
        <v>246</v>
      </c>
      <c r="C35" s="13" t="s">
        <v>247</v>
      </c>
      <c r="D35" s="11">
        <v>2500</v>
      </c>
      <c r="E35" s="11">
        <v>14000</v>
      </c>
      <c r="F35" s="14">
        <f>E35*10%</f>
        <v>1400</v>
      </c>
      <c r="G35" s="158">
        <f t="shared" si="4"/>
        <v>38500000</v>
      </c>
      <c r="H35" s="11"/>
      <c r="I35" s="11">
        <f t="shared" si="5"/>
        <v>38500000</v>
      </c>
      <c r="J35" s="11" t="s">
        <v>252</v>
      </c>
    </row>
    <row r="36" spans="1:10" s="159" customFormat="1" ht="18.75" customHeight="1" x14ac:dyDescent="0.25">
      <c r="A36" s="12">
        <v>42444</v>
      </c>
      <c r="B36" s="120" t="s">
        <v>250</v>
      </c>
      <c r="C36" s="13"/>
      <c r="D36" s="11"/>
      <c r="E36" s="11"/>
      <c r="F36" s="14"/>
      <c r="G36" s="158">
        <f t="shared" si="4"/>
        <v>0</v>
      </c>
      <c r="H36" s="32">
        <f>I35</f>
        <v>38500000</v>
      </c>
      <c r="I36" s="11">
        <f t="shared" si="5"/>
        <v>0</v>
      </c>
      <c r="J36" s="11"/>
    </row>
    <row r="37" spans="1:10" s="159" customFormat="1" ht="18.75" customHeight="1" x14ac:dyDescent="0.25">
      <c r="A37" s="12"/>
      <c r="B37" s="13"/>
      <c r="C37" s="13"/>
      <c r="D37" s="11"/>
      <c r="E37" s="11"/>
      <c r="F37" s="14"/>
      <c r="G37" s="158">
        <f t="shared" si="4"/>
        <v>0</v>
      </c>
      <c r="H37" s="11"/>
      <c r="I37" s="11">
        <f t="shared" si="5"/>
        <v>0</v>
      </c>
      <c r="J37" s="11"/>
    </row>
    <row r="38" spans="1:10" s="159" customFormat="1" ht="18.75" customHeight="1" x14ac:dyDescent="0.25">
      <c r="A38" s="12"/>
      <c r="B38" s="13"/>
      <c r="C38" s="13"/>
      <c r="D38" s="11"/>
      <c r="E38" s="11"/>
      <c r="F38" s="14"/>
      <c r="G38" s="158">
        <f t="shared" si="4"/>
        <v>0</v>
      </c>
      <c r="H38" s="11"/>
      <c r="I38" s="11">
        <f t="shared" si="5"/>
        <v>0</v>
      </c>
      <c r="J38" s="11"/>
    </row>
    <row r="39" spans="1:10" s="159" customFormat="1" ht="18.75" customHeight="1" x14ac:dyDescent="0.25">
      <c r="A39" s="12"/>
      <c r="B39" s="13"/>
      <c r="C39" s="13"/>
      <c r="D39" s="11"/>
      <c r="E39" s="11"/>
      <c r="F39" s="14"/>
      <c r="G39" s="158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 x14ac:dyDescent="0.25">
      <c r="A40" s="184" t="s">
        <v>40</v>
      </c>
      <c r="B40" s="184"/>
      <c r="C40" s="184"/>
      <c r="D40" s="184"/>
      <c r="E40" s="184"/>
      <c r="F40" s="184"/>
      <c r="G40" s="53">
        <f>SUM(G12:G39)</f>
        <v>309329000</v>
      </c>
      <c r="H40" s="53">
        <f>SUM(H12:H39)</f>
        <v>309329000</v>
      </c>
      <c r="I40" s="17">
        <f>G40-H40</f>
        <v>0</v>
      </c>
      <c r="J40" s="17"/>
    </row>
    <row r="41" spans="1:10" ht="21" customHeight="1" x14ac:dyDescent="0.25"/>
    <row r="42" spans="1:10" ht="21" customHeight="1" x14ac:dyDescent="0.25">
      <c r="B42" s="54" t="s">
        <v>41</v>
      </c>
      <c r="E42" s="176">
        <f>I40</f>
        <v>0</v>
      </c>
      <c r="F42" s="176"/>
      <c r="G42" s="55" t="s">
        <v>43</v>
      </c>
    </row>
    <row r="43" spans="1:10" ht="21" customHeight="1" x14ac:dyDescent="0.25">
      <c r="B43" s="54" t="s">
        <v>42</v>
      </c>
      <c r="C43" s="56" t="e">
        <f ca="1">[1]!VND(E42, TRUE)</f>
        <v>#NAME?</v>
      </c>
    </row>
    <row r="44" spans="1:10" ht="21" customHeight="1" x14ac:dyDescent="0.25"/>
    <row r="45" spans="1:10" ht="21" customHeight="1" x14ac:dyDescent="0.25">
      <c r="A45" s="4" t="s">
        <v>255</v>
      </c>
      <c r="G45" s="4" t="s">
        <v>44</v>
      </c>
    </row>
    <row r="46" spans="1:10" ht="21" customHeight="1" x14ac:dyDescent="0.25"/>
    <row r="47" spans="1:10" ht="18.75" customHeight="1" x14ac:dyDescent="0.25">
      <c r="A47" s="19"/>
      <c r="B47" s="3"/>
      <c r="D47" s="20"/>
      <c r="E47" s="20"/>
      <c r="F47" s="162"/>
      <c r="G47" s="20"/>
      <c r="H47" s="20"/>
      <c r="I47" s="20"/>
    </row>
    <row r="48" spans="1:10" ht="18.75" customHeight="1" x14ac:dyDescent="0.25">
      <c r="A48" s="19"/>
      <c r="B48" s="3"/>
      <c r="D48" s="20"/>
      <c r="E48" s="20"/>
      <c r="F48" s="162"/>
      <c r="G48" s="20"/>
      <c r="H48" s="20"/>
      <c r="I48" s="20"/>
    </row>
    <row r="49" spans="1:9" ht="18.75" customHeight="1" x14ac:dyDescent="0.25">
      <c r="A49" s="19"/>
      <c r="B49" s="3"/>
      <c r="D49" s="20"/>
      <c r="E49" s="20"/>
      <c r="F49" s="162"/>
      <c r="G49" s="20"/>
      <c r="H49" s="20"/>
      <c r="I49" s="20"/>
    </row>
    <row r="50" spans="1:9" ht="18.75" customHeight="1" x14ac:dyDescent="0.25">
      <c r="A50" s="19"/>
      <c r="B50" s="3"/>
      <c r="D50" s="20"/>
      <c r="E50" s="20"/>
      <c r="F50" s="162"/>
      <c r="G50" s="20"/>
      <c r="H50" s="20"/>
      <c r="I50" s="20"/>
    </row>
    <row r="51" spans="1:9" ht="18.75" customHeight="1" x14ac:dyDescent="0.25">
      <c r="A51" s="19"/>
      <c r="B51" s="3"/>
      <c r="D51" s="20"/>
      <c r="E51" s="20"/>
      <c r="F51" s="162"/>
      <c r="G51" s="20"/>
      <c r="H51" s="20"/>
      <c r="I51" s="20"/>
    </row>
    <row r="52" spans="1:9" ht="18.75" customHeight="1" x14ac:dyDescent="0.25">
      <c r="A52" s="19"/>
      <c r="B52" s="3"/>
      <c r="D52" s="20"/>
      <c r="E52" s="20"/>
      <c r="F52" s="162"/>
      <c r="G52" s="20"/>
      <c r="H52" s="20"/>
      <c r="I52" s="20"/>
    </row>
    <row r="53" spans="1:9" ht="18.75" customHeight="1" x14ac:dyDescent="0.25">
      <c r="A53" s="19"/>
      <c r="B53" s="3"/>
      <c r="D53" s="20"/>
      <c r="E53" s="20"/>
      <c r="F53" s="162"/>
      <c r="G53" s="20"/>
      <c r="H53" s="20"/>
      <c r="I53" s="20"/>
    </row>
    <row r="54" spans="1:9" ht="18.75" customHeight="1" x14ac:dyDescent="0.25">
      <c r="A54" s="19"/>
      <c r="B54" s="3"/>
      <c r="D54" s="20"/>
      <c r="E54" s="20"/>
      <c r="F54" s="162"/>
      <c r="G54" s="20"/>
      <c r="H54" s="20"/>
      <c r="I54" s="20"/>
    </row>
    <row r="55" spans="1:9" ht="18.75" customHeight="1" x14ac:dyDescent="0.25">
      <c r="A55" s="19"/>
      <c r="B55" s="3"/>
      <c r="D55" s="20"/>
      <c r="E55" s="20"/>
      <c r="F55" s="162"/>
      <c r="G55" s="20"/>
      <c r="H55" s="20"/>
      <c r="I55" s="20"/>
    </row>
    <row r="56" spans="1:9" ht="18.75" customHeight="1" x14ac:dyDescent="0.25">
      <c r="A56" s="19"/>
      <c r="B56" s="3"/>
      <c r="D56" s="20"/>
      <c r="E56" s="20"/>
      <c r="F56" s="162"/>
      <c r="G56" s="20"/>
      <c r="H56" s="20"/>
      <c r="I56" s="20"/>
    </row>
    <row r="57" spans="1:9" ht="18.75" customHeight="1" x14ac:dyDescent="0.25">
      <c r="A57" s="19"/>
      <c r="B57" s="3"/>
      <c r="D57" s="20"/>
      <c r="E57" s="20"/>
      <c r="F57" s="162"/>
      <c r="G57" s="20"/>
      <c r="H57" s="20"/>
      <c r="I57" s="20"/>
    </row>
    <row r="58" spans="1:9" ht="18.75" customHeight="1" x14ac:dyDescent="0.25">
      <c r="A58" s="19"/>
      <c r="B58" s="3"/>
      <c r="D58" s="20"/>
      <c r="E58" s="20"/>
      <c r="F58" s="162"/>
      <c r="G58" s="20"/>
      <c r="H58" s="20"/>
      <c r="I58" s="20"/>
    </row>
    <row r="59" spans="1:9" ht="18.75" customHeight="1" x14ac:dyDescent="0.25">
      <c r="A59" s="19"/>
      <c r="B59" s="3"/>
      <c r="D59" s="20"/>
      <c r="E59" s="20"/>
      <c r="F59" s="162"/>
      <c r="G59" s="20"/>
      <c r="H59" s="20"/>
      <c r="I59" s="20"/>
    </row>
    <row r="60" spans="1:9" ht="18.75" customHeight="1" x14ac:dyDescent="0.25">
      <c r="A60" s="19"/>
      <c r="B60" s="3"/>
      <c r="D60" s="20"/>
      <c r="E60" s="20"/>
      <c r="F60" s="162"/>
      <c r="G60" s="20"/>
      <c r="H60" s="20"/>
      <c r="I60" s="20"/>
    </row>
    <row r="61" spans="1:9" ht="18.75" customHeight="1" x14ac:dyDescent="0.25"/>
    <row r="62" spans="1:9" ht="18.75" customHeight="1" x14ac:dyDescent="0.25"/>
    <row r="63" spans="1:9" ht="18.75" customHeight="1" x14ac:dyDescent="0.25"/>
    <row r="64" spans="1:9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2016-03-16T09:11:55Z</dcterms:modified>
</cp:coreProperties>
</file>