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345" windowHeight="4455" tabRatio="756"/>
  </bookViews>
  <sheets>
    <sheet name="TH-MV" sheetId="15" r:id="rId1"/>
    <sheet name="TH - BR" sheetId="16" r:id="rId2"/>
    <sheet name="Huong dan BR" sheetId="2" r:id="rId3"/>
    <sheet name="Huong dan MV" sheetId="4" r:id="rId4"/>
  </sheets>
  <externalReferences>
    <externalReference r:id="rId5"/>
  </externalReferences>
  <definedNames>
    <definedName name="_xlnm._FilterDatabase" localSheetId="1" hidden="1">'TH - BR'!$A$25:$N$370</definedName>
    <definedName name="_xlnm._FilterDatabase" localSheetId="0" hidden="1">'TH-MV'!$A$15:$O$359</definedName>
    <definedName name="Dong">IF(Loai=#REF!,ROW(Loai)-1,"")</definedName>
    <definedName name="Dong1">IF(Loai1=#REF!,ROW(Loai1)-1,"")</definedName>
    <definedName name="DSBR">'Huong dan BR'!$R$2:$S$104</definedName>
    <definedName name="DSMV">'Huong dan MV'!$R$2:$T$54</definedName>
    <definedName name="Loai">OFFSET('TH-MV'!$M$17,,,COUNTA('TH-MV'!$M$17:$M$38952))</definedName>
    <definedName name="Loai1">OFFSET('TH - BR'!#REF!,,,COUNTA('[1]TH-BR'!$L$18:$M$38745))</definedName>
    <definedName name="_xlnm.Print_Area" localSheetId="1">'TH - BR'!$B$1:$L$382</definedName>
    <definedName name="_xlnm.Print_Area" localSheetId="0">'TH-MV'!$B$1:$M$378</definedName>
    <definedName name="_xlnm.Print_Titles" localSheetId="1">'TH - BR'!$12:$15</definedName>
    <definedName name="_xlnm.Print_Titles" localSheetId="0">'TH-MV'!$12:$15</definedName>
  </definedNames>
  <calcPr calcId="144525" iterate="1"/>
</workbook>
</file>

<file path=xl/calcChain.xml><?xml version="1.0" encoding="utf-8"?>
<calcChain xmlns="http://schemas.openxmlformats.org/spreadsheetml/2006/main">
  <c r="B7" i="16" l="1"/>
  <c r="L318" i="15" l="1"/>
  <c r="H318" i="15"/>
  <c r="D318" i="15"/>
  <c r="B318" i="15"/>
  <c r="L332" i="15"/>
  <c r="H332" i="15"/>
  <c r="D332" i="15"/>
  <c r="B332" i="15"/>
  <c r="L331" i="15"/>
  <c r="H331" i="15"/>
  <c r="D331" i="15"/>
  <c r="B331" i="15"/>
  <c r="L330" i="15"/>
  <c r="H330" i="15"/>
  <c r="D330" i="15"/>
  <c r="B330" i="15"/>
  <c r="L329" i="15"/>
  <c r="H329" i="15"/>
  <c r="D329" i="15"/>
  <c r="B329" i="15"/>
  <c r="L328" i="15"/>
  <c r="H328" i="15"/>
  <c r="D328" i="15"/>
  <c r="B328" i="15"/>
  <c r="L327" i="15"/>
  <c r="H327" i="15"/>
  <c r="D327" i="15"/>
  <c r="B327" i="15"/>
  <c r="L326" i="15"/>
  <c r="H326" i="15"/>
  <c r="D326" i="15"/>
  <c r="B326" i="15"/>
  <c r="L325" i="15"/>
  <c r="H325" i="15"/>
  <c r="D325" i="15"/>
  <c r="B325" i="15"/>
  <c r="L313" i="15" l="1"/>
  <c r="L301" i="15" l="1"/>
  <c r="L299" i="15" l="1"/>
  <c r="L292" i="15"/>
  <c r="H292" i="15"/>
  <c r="D292" i="15"/>
  <c r="B292" i="15"/>
  <c r="L284" i="15"/>
  <c r="H284" i="15"/>
  <c r="D284" i="15"/>
  <c r="B284" i="15"/>
  <c r="L280" i="15"/>
  <c r="H280" i="15"/>
  <c r="D280" i="15"/>
  <c r="B280" i="15"/>
  <c r="L268" i="15"/>
  <c r="H268" i="15"/>
  <c r="D268" i="15"/>
  <c r="B268" i="15"/>
  <c r="K369" i="16"/>
  <c r="H369" i="16"/>
  <c r="B369" i="16"/>
  <c r="L267" i="15" l="1"/>
  <c r="H267" i="15"/>
  <c r="D267" i="15"/>
  <c r="B267" i="15"/>
  <c r="L266" i="15"/>
  <c r="H266" i="15"/>
  <c r="D266" i="15"/>
  <c r="B266" i="15"/>
  <c r="K336" i="16" l="1"/>
  <c r="K337" i="16"/>
  <c r="K338" i="16"/>
  <c r="K339" i="16"/>
  <c r="K340" i="16"/>
  <c r="K341" i="16"/>
  <c r="K342" i="16"/>
  <c r="K343" i="16"/>
  <c r="K344" i="16"/>
  <c r="K345" i="16"/>
  <c r="K346" i="16"/>
  <c r="K347" i="16"/>
  <c r="K348" i="16"/>
  <c r="K349" i="16"/>
  <c r="K350" i="16"/>
  <c r="K351" i="16"/>
  <c r="K352" i="16"/>
  <c r="K353" i="16"/>
  <c r="K354" i="16"/>
  <c r="K355" i="16"/>
  <c r="K356" i="16"/>
  <c r="K357" i="16"/>
  <c r="K358" i="16"/>
  <c r="K359" i="16"/>
  <c r="K360" i="16"/>
  <c r="K361" i="16"/>
  <c r="K362" i="16"/>
  <c r="K363" i="16"/>
  <c r="K364" i="16"/>
  <c r="K365" i="16"/>
  <c r="K366" i="16"/>
  <c r="K367" i="16"/>
  <c r="K368" i="16"/>
  <c r="H336" i="16"/>
  <c r="H337" i="16"/>
  <c r="H338" i="16"/>
  <c r="H339" i="16"/>
  <c r="H340" i="16"/>
  <c r="H341" i="16"/>
  <c r="H342" i="16"/>
  <c r="H343" i="16"/>
  <c r="H344" i="16"/>
  <c r="H345" i="16"/>
  <c r="H346" i="16"/>
  <c r="H347" i="16"/>
  <c r="H348" i="16"/>
  <c r="H349" i="16"/>
  <c r="H350" i="16"/>
  <c r="H351" i="16"/>
  <c r="H352" i="16"/>
  <c r="H353" i="16"/>
  <c r="H354" i="16"/>
  <c r="H355" i="16"/>
  <c r="H356" i="16"/>
  <c r="H357" i="16"/>
  <c r="H358" i="16"/>
  <c r="H359" i="16"/>
  <c r="H360" i="16"/>
  <c r="H361" i="16"/>
  <c r="H362" i="16"/>
  <c r="H363" i="16"/>
  <c r="H364" i="16"/>
  <c r="H365" i="16"/>
  <c r="H366" i="16"/>
  <c r="H367" i="16"/>
  <c r="H368" i="16"/>
  <c r="B356" i="16"/>
  <c r="B357" i="16"/>
  <c r="B358" i="16"/>
  <c r="B359" i="16"/>
  <c r="B360" i="16"/>
  <c r="B361" i="16"/>
  <c r="B362" i="16"/>
  <c r="B363" i="16"/>
  <c r="B364" i="16"/>
  <c r="B365" i="16"/>
  <c r="B366" i="16"/>
  <c r="B367" i="16"/>
  <c r="B368" i="16"/>
  <c r="B339" i="16"/>
  <c r="B340" i="16"/>
  <c r="B341" i="16"/>
  <c r="B342" i="16"/>
  <c r="B343" i="16"/>
  <c r="B344" i="16"/>
  <c r="B345" i="16"/>
  <c r="B346" i="16"/>
  <c r="B347" i="16"/>
  <c r="B348" i="16"/>
  <c r="B349" i="16"/>
  <c r="B350" i="16"/>
  <c r="B351" i="16"/>
  <c r="B352" i="16"/>
  <c r="B353" i="16"/>
  <c r="B354" i="16"/>
  <c r="B355" i="16"/>
  <c r="L279" i="15" l="1"/>
  <c r="L271" i="15"/>
  <c r="B298" i="16" l="1"/>
  <c r="B299" i="16"/>
  <c r="B300" i="16"/>
  <c r="B301" i="16"/>
  <c r="B302" i="16"/>
  <c r="B303" i="16"/>
  <c r="B304" i="16"/>
  <c r="B305" i="16"/>
  <c r="B306" i="16"/>
  <c r="B307" i="16"/>
  <c r="B308" i="16"/>
  <c r="B309" i="16"/>
  <c r="B310" i="16"/>
  <c r="B311" i="16"/>
  <c r="B312" i="16"/>
  <c r="B313" i="16"/>
  <c r="B314" i="16"/>
  <c r="B315" i="16"/>
  <c r="B316" i="16"/>
  <c r="B317" i="16"/>
  <c r="B318" i="16"/>
  <c r="B319" i="16"/>
  <c r="B320" i="16"/>
  <c r="B321" i="16"/>
  <c r="B322" i="16"/>
  <c r="B323" i="16"/>
  <c r="B324" i="16"/>
  <c r="B325" i="16"/>
  <c r="B326" i="16"/>
  <c r="B327" i="16"/>
  <c r="B328" i="16"/>
  <c r="B329" i="16"/>
  <c r="B330" i="16"/>
  <c r="B331" i="16"/>
  <c r="B332" i="16"/>
  <c r="B333" i="16"/>
  <c r="B334" i="16"/>
  <c r="B335" i="16"/>
  <c r="B336" i="16"/>
  <c r="B337" i="16"/>
  <c r="B338" i="16"/>
  <c r="B370" i="16"/>
  <c r="J371" i="16"/>
  <c r="K275" i="16"/>
  <c r="K276" i="16"/>
  <c r="K277" i="16"/>
  <c r="K278" i="16"/>
  <c r="K279" i="16"/>
  <c r="K280" i="16"/>
  <c r="K281" i="16"/>
  <c r="K282" i="16"/>
  <c r="K283" i="16"/>
  <c r="K284" i="16"/>
  <c r="K285" i="16"/>
  <c r="K286" i="16"/>
  <c r="K287" i="16"/>
  <c r="K288" i="16"/>
  <c r="K289" i="16"/>
  <c r="K290" i="16"/>
  <c r="K291" i="16"/>
  <c r="K292" i="16"/>
  <c r="K293" i="16"/>
  <c r="K294" i="16"/>
  <c r="K295" i="16"/>
  <c r="K296" i="16"/>
  <c r="K297" i="16"/>
  <c r="K298" i="16"/>
  <c r="K299" i="16"/>
  <c r="K300" i="16"/>
  <c r="K301" i="16"/>
  <c r="K302" i="16"/>
  <c r="K303" i="16"/>
  <c r="K304" i="16"/>
  <c r="K305" i="16"/>
  <c r="K306" i="16"/>
  <c r="K307" i="16"/>
  <c r="K308" i="16"/>
  <c r="K309" i="16"/>
  <c r="K310" i="16"/>
  <c r="K311" i="16"/>
  <c r="K312" i="16"/>
  <c r="K313" i="16"/>
  <c r="K314" i="16"/>
  <c r="K315" i="16"/>
  <c r="K316" i="16"/>
  <c r="K317" i="16"/>
  <c r="K318" i="16"/>
  <c r="K319" i="16"/>
  <c r="K320" i="16"/>
  <c r="K321" i="16"/>
  <c r="K322" i="16"/>
  <c r="K323" i="16"/>
  <c r="K324" i="16"/>
  <c r="K325" i="16"/>
  <c r="K326" i="16"/>
  <c r="K327" i="16"/>
  <c r="K328" i="16"/>
  <c r="K329" i="16"/>
  <c r="K330" i="16"/>
  <c r="K331" i="16"/>
  <c r="K332" i="16"/>
  <c r="K333" i="16"/>
  <c r="K334" i="16"/>
  <c r="K335" i="16"/>
  <c r="H307" i="16"/>
  <c r="H306" i="16"/>
  <c r="H305" i="16"/>
  <c r="H304" i="16"/>
  <c r="H303" i="16"/>
  <c r="H302" i="16"/>
  <c r="H301" i="16"/>
  <c r="H300" i="16"/>
  <c r="H315" i="16"/>
  <c r="H314" i="16"/>
  <c r="H313" i="16"/>
  <c r="H312" i="16"/>
  <c r="H311" i="16"/>
  <c r="H310" i="16"/>
  <c r="H309" i="16"/>
  <c r="H308" i="16"/>
  <c r="H323" i="16"/>
  <c r="H322" i="16"/>
  <c r="H321" i="16"/>
  <c r="H320" i="16"/>
  <c r="H319" i="16"/>
  <c r="H318" i="16"/>
  <c r="H317" i="16"/>
  <c r="H316" i="16"/>
  <c r="H331" i="16"/>
  <c r="H330" i="16"/>
  <c r="H329" i="16"/>
  <c r="H328" i="16"/>
  <c r="H327" i="16"/>
  <c r="H326" i="16"/>
  <c r="H325" i="16"/>
  <c r="H324" i="16"/>
  <c r="H335" i="16"/>
  <c r="H334" i="16"/>
  <c r="H333" i="16"/>
  <c r="H332" i="16"/>
  <c r="L193" i="15" l="1"/>
  <c r="L261" i="15"/>
  <c r="D261" i="15"/>
  <c r="B261" i="15"/>
  <c r="L260" i="15"/>
  <c r="D260" i="15"/>
  <c r="B260" i="15"/>
  <c r="L259" i="15"/>
  <c r="D259" i="15"/>
  <c r="B259" i="15"/>
  <c r="L258" i="15"/>
  <c r="D258" i="15"/>
  <c r="B258" i="15"/>
  <c r="L257" i="15"/>
  <c r="D257" i="15"/>
  <c r="B257" i="15"/>
  <c r="L256" i="15"/>
  <c r="D256" i="15"/>
  <c r="B256" i="15"/>
  <c r="L255" i="15"/>
  <c r="D255" i="15"/>
  <c r="B255" i="15"/>
  <c r="L254" i="15"/>
  <c r="D254" i="15"/>
  <c r="B254" i="15"/>
  <c r="L253" i="15"/>
  <c r="D253" i="15"/>
  <c r="B253" i="15"/>
  <c r="L252" i="15"/>
  <c r="D252" i="15"/>
  <c r="B252" i="15"/>
  <c r="L251" i="15"/>
  <c r="D251" i="15"/>
  <c r="B251" i="15"/>
  <c r="L250" i="15"/>
  <c r="D250" i="15"/>
  <c r="B250" i="15"/>
  <c r="L249" i="15"/>
  <c r="D249" i="15"/>
  <c r="B249" i="15"/>
  <c r="L248" i="15"/>
  <c r="D248" i="15"/>
  <c r="B248" i="15"/>
  <c r="L247" i="15"/>
  <c r="D247" i="15"/>
  <c r="B247" i="15"/>
  <c r="L246" i="15"/>
  <c r="D246" i="15"/>
  <c r="B246" i="15"/>
  <c r="L245" i="15"/>
  <c r="D245" i="15"/>
  <c r="B245" i="15"/>
  <c r="L244" i="15"/>
  <c r="D244" i="15"/>
  <c r="B244" i="15"/>
  <c r="L243" i="15"/>
  <c r="D243" i="15"/>
  <c r="B243" i="15"/>
  <c r="L242" i="15"/>
  <c r="D242" i="15"/>
  <c r="B242" i="15"/>
  <c r="L241" i="15"/>
  <c r="D241" i="15"/>
  <c r="B241" i="15"/>
  <c r="L240" i="15"/>
  <c r="D240" i="15"/>
  <c r="B240" i="15"/>
  <c r="L239" i="15"/>
  <c r="D239" i="15"/>
  <c r="B239" i="15"/>
  <c r="L238" i="15"/>
  <c r="D238" i="15"/>
  <c r="B238" i="15"/>
  <c r="L237" i="15"/>
  <c r="D237" i="15"/>
  <c r="B237" i="15"/>
  <c r="L236" i="15"/>
  <c r="D236" i="15"/>
  <c r="B236" i="15"/>
  <c r="L235" i="15"/>
  <c r="D235" i="15"/>
  <c r="B235" i="15"/>
  <c r="L234" i="15"/>
  <c r="D234" i="15"/>
  <c r="B234" i="15"/>
  <c r="L295" i="15"/>
  <c r="H295" i="15"/>
  <c r="D295" i="15"/>
  <c r="B295" i="15"/>
  <c r="L294" i="15"/>
  <c r="H294" i="15"/>
  <c r="D294" i="15"/>
  <c r="B294" i="15"/>
  <c r="L293" i="15"/>
  <c r="H293" i="15"/>
  <c r="D293" i="15"/>
  <c r="B293" i="15"/>
  <c r="L291" i="15"/>
  <c r="H291" i="15"/>
  <c r="D291" i="15"/>
  <c r="B291" i="15"/>
  <c r="L290" i="15"/>
  <c r="H290" i="15"/>
  <c r="D290" i="15"/>
  <c r="B290" i="15"/>
  <c r="L289" i="15"/>
  <c r="H289" i="15"/>
  <c r="D289" i="15"/>
  <c r="B289" i="15"/>
  <c r="L288" i="15"/>
  <c r="H288" i="15"/>
  <c r="D288" i="15"/>
  <c r="B288" i="15"/>
  <c r="L287" i="15"/>
  <c r="H287" i="15"/>
  <c r="D287" i="15"/>
  <c r="B287" i="15"/>
  <c r="L286" i="15"/>
  <c r="H286" i="15"/>
  <c r="D286" i="15"/>
  <c r="B286" i="15"/>
  <c r="L285" i="15"/>
  <c r="H285" i="15"/>
  <c r="D285" i="15"/>
  <c r="B285" i="15"/>
  <c r="L283" i="15"/>
  <c r="H283" i="15"/>
  <c r="D283" i="15"/>
  <c r="B283" i="15"/>
  <c r="L282" i="15"/>
  <c r="H282" i="15"/>
  <c r="D282" i="15"/>
  <c r="B282" i="15"/>
  <c r="L281" i="15"/>
  <c r="H281" i="15"/>
  <c r="D281" i="15"/>
  <c r="B281" i="15"/>
  <c r="H279" i="15"/>
  <c r="D279" i="15"/>
  <c r="B279" i="15"/>
  <c r="L278" i="15"/>
  <c r="H278" i="15"/>
  <c r="D278" i="15"/>
  <c r="B278" i="15"/>
  <c r="L277" i="15"/>
  <c r="H277" i="15"/>
  <c r="D277" i="15"/>
  <c r="B277" i="15"/>
  <c r="L276" i="15"/>
  <c r="H276" i="15"/>
  <c r="D276" i="15"/>
  <c r="B276" i="15"/>
  <c r="L275" i="15"/>
  <c r="H275" i="15"/>
  <c r="D275" i="15"/>
  <c r="B275" i="15"/>
  <c r="L274" i="15"/>
  <c r="H274" i="15"/>
  <c r="D274" i="15"/>
  <c r="B274" i="15"/>
  <c r="L273" i="15"/>
  <c r="H273" i="15"/>
  <c r="D273" i="15"/>
  <c r="B273" i="15"/>
  <c r="L272" i="15"/>
  <c r="H272" i="15"/>
  <c r="D272" i="15"/>
  <c r="B272" i="15"/>
  <c r="H271" i="15"/>
  <c r="D271" i="15"/>
  <c r="B271" i="15"/>
  <c r="L270" i="15"/>
  <c r="H270" i="15"/>
  <c r="D270" i="15"/>
  <c r="B270" i="15"/>
  <c r="L269" i="15"/>
  <c r="H269" i="15"/>
  <c r="D269" i="15"/>
  <c r="B269" i="15"/>
  <c r="L265" i="15"/>
  <c r="D265" i="15"/>
  <c r="B265" i="15"/>
  <c r="L264" i="15"/>
  <c r="D264" i="15"/>
  <c r="B264" i="15"/>
  <c r="L263" i="15"/>
  <c r="D263" i="15"/>
  <c r="B263" i="15"/>
  <c r="L262" i="15"/>
  <c r="D262" i="15"/>
  <c r="B262" i="15"/>
  <c r="L324" i="15"/>
  <c r="H324" i="15"/>
  <c r="D324" i="15"/>
  <c r="B324" i="15"/>
  <c r="L323" i="15"/>
  <c r="H323" i="15"/>
  <c r="D323" i="15"/>
  <c r="B323" i="15"/>
  <c r="L322" i="15"/>
  <c r="H322" i="15"/>
  <c r="D322" i="15"/>
  <c r="B322" i="15"/>
  <c r="L321" i="15"/>
  <c r="H321" i="15"/>
  <c r="D321" i="15"/>
  <c r="B321" i="15"/>
  <c r="L320" i="15"/>
  <c r="H320" i="15"/>
  <c r="D320" i="15"/>
  <c r="B320" i="15"/>
  <c r="L319" i="15"/>
  <c r="H319" i="15"/>
  <c r="D319" i="15"/>
  <c r="B319" i="15"/>
  <c r="L317" i="15"/>
  <c r="H317" i="15"/>
  <c r="D317" i="15"/>
  <c r="B317" i="15"/>
  <c r="L316" i="15"/>
  <c r="H316" i="15"/>
  <c r="D316" i="15"/>
  <c r="B316" i="15"/>
  <c r="L315" i="15"/>
  <c r="H315" i="15"/>
  <c r="D315" i="15"/>
  <c r="B315" i="15"/>
  <c r="L314" i="15"/>
  <c r="H314" i="15"/>
  <c r="D314" i="15"/>
  <c r="B314" i="15"/>
  <c r="H313" i="15"/>
  <c r="D313" i="15"/>
  <c r="B313" i="15"/>
  <c r="L312" i="15"/>
  <c r="H312" i="15"/>
  <c r="D312" i="15"/>
  <c r="B312" i="15"/>
  <c r="L311" i="15"/>
  <c r="H311" i="15"/>
  <c r="D311" i="15"/>
  <c r="B311" i="15"/>
  <c r="L310" i="15"/>
  <c r="H310" i="15"/>
  <c r="D310" i="15"/>
  <c r="B310" i="15"/>
  <c r="L309" i="15"/>
  <c r="H309" i="15"/>
  <c r="D309" i="15"/>
  <c r="B309" i="15"/>
  <c r="L308" i="15"/>
  <c r="H308" i="15"/>
  <c r="D308" i="15"/>
  <c r="B308" i="15"/>
  <c r="L307" i="15"/>
  <c r="H307" i="15"/>
  <c r="D307" i="15"/>
  <c r="B307" i="15"/>
  <c r="L306" i="15"/>
  <c r="H306" i="15"/>
  <c r="D306" i="15"/>
  <c r="B306" i="15"/>
  <c r="L305" i="15"/>
  <c r="H305" i="15"/>
  <c r="D305" i="15"/>
  <c r="B305" i="15"/>
  <c r="L304" i="15"/>
  <c r="H304" i="15"/>
  <c r="D304" i="15"/>
  <c r="B304" i="15"/>
  <c r="L303" i="15"/>
  <c r="H303" i="15"/>
  <c r="D303" i="15"/>
  <c r="B303" i="15"/>
  <c r="L302" i="15"/>
  <c r="H302" i="15"/>
  <c r="D302" i="15"/>
  <c r="B302" i="15"/>
  <c r="H301" i="15"/>
  <c r="D301" i="15"/>
  <c r="B301" i="15"/>
  <c r="L300" i="15"/>
  <c r="H300" i="15"/>
  <c r="D300" i="15"/>
  <c r="B300" i="15"/>
  <c r="H299" i="15"/>
  <c r="D299" i="15"/>
  <c r="B299" i="15"/>
  <c r="L298" i="15"/>
  <c r="H298" i="15"/>
  <c r="D298" i="15"/>
  <c r="B298" i="15"/>
  <c r="L297" i="15"/>
  <c r="H297" i="15"/>
  <c r="D297" i="15"/>
  <c r="B297" i="15"/>
  <c r="L296" i="15"/>
  <c r="H296" i="15"/>
  <c r="D296" i="15"/>
  <c r="B296" i="15"/>
  <c r="J360" i="15"/>
  <c r="L345" i="15" l="1"/>
  <c r="H345" i="15"/>
  <c r="D345" i="15"/>
  <c r="B345" i="15"/>
  <c r="L344" i="15"/>
  <c r="H344" i="15"/>
  <c r="D344" i="15"/>
  <c r="B344" i="15"/>
  <c r="L343" i="15"/>
  <c r="H343" i="15"/>
  <c r="D343" i="15"/>
  <c r="B343" i="15"/>
  <c r="L342" i="15"/>
  <c r="H342" i="15"/>
  <c r="D342" i="15"/>
  <c r="B342" i="15"/>
  <c r="L341" i="15"/>
  <c r="H341" i="15"/>
  <c r="D341" i="15"/>
  <c r="B341" i="15"/>
  <c r="L340" i="15"/>
  <c r="H340" i="15"/>
  <c r="D340" i="15"/>
  <c r="B340" i="15"/>
  <c r="L339" i="15"/>
  <c r="H339" i="15"/>
  <c r="D339" i="15"/>
  <c r="B339" i="15"/>
  <c r="L338" i="15"/>
  <c r="H338" i="15"/>
  <c r="D338" i="15"/>
  <c r="B338" i="15"/>
  <c r="L337" i="15"/>
  <c r="H337" i="15"/>
  <c r="D337" i="15"/>
  <c r="B337" i="15"/>
  <c r="L336" i="15"/>
  <c r="H336" i="15"/>
  <c r="D336" i="15"/>
  <c r="B336" i="15"/>
  <c r="L335" i="15"/>
  <c r="H335" i="15"/>
  <c r="D335" i="15"/>
  <c r="B335" i="15"/>
  <c r="L334" i="15"/>
  <c r="H334" i="15"/>
  <c r="D334" i="15"/>
  <c r="B334" i="15"/>
  <c r="L333" i="15"/>
  <c r="H333" i="15"/>
  <c r="D333" i="15"/>
  <c r="B333" i="15"/>
  <c r="L233" i="15"/>
  <c r="D233" i="15"/>
  <c r="B233" i="15"/>
  <c r="L232" i="15"/>
  <c r="D232" i="15"/>
  <c r="B232" i="15"/>
  <c r="L212" i="15" l="1"/>
  <c r="H212" i="15"/>
  <c r="D212" i="15"/>
  <c r="B212" i="15"/>
  <c r="K266" i="16" l="1"/>
  <c r="H266" i="16"/>
  <c r="B266" i="16"/>
  <c r="K265" i="16"/>
  <c r="H265" i="16"/>
  <c r="B265" i="16"/>
  <c r="K264" i="16"/>
  <c r="H264" i="16"/>
  <c r="B264" i="16"/>
  <c r="K263" i="16"/>
  <c r="H263" i="16"/>
  <c r="B263" i="16"/>
  <c r="K262" i="16"/>
  <c r="H262" i="16"/>
  <c r="B262" i="16"/>
  <c r="K261" i="16"/>
  <c r="H261" i="16"/>
  <c r="B261" i="16"/>
  <c r="K260" i="16"/>
  <c r="H260" i="16"/>
  <c r="B260" i="16"/>
  <c r="K259" i="16"/>
  <c r="H259" i="16"/>
  <c r="B259" i="16"/>
  <c r="K258" i="16"/>
  <c r="H258" i="16"/>
  <c r="B258" i="16"/>
  <c r="K257" i="16"/>
  <c r="H257" i="16"/>
  <c r="B257" i="16"/>
  <c r="K256" i="16"/>
  <c r="H256" i="16"/>
  <c r="B256" i="16"/>
  <c r="H277" i="16"/>
  <c r="B277" i="16"/>
  <c r="H276" i="16"/>
  <c r="B276" i="16"/>
  <c r="H275" i="16"/>
  <c r="B275" i="16"/>
  <c r="K274" i="16"/>
  <c r="H274" i="16"/>
  <c r="B274" i="16"/>
  <c r="K273" i="16"/>
  <c r="H273" i="16"/>
  <c r="B273" i="16"/>
  <c r="K272" i="16"/>
  <c r="H272" i="16"/>
  <c r="B272" i="16"/>
  <c r="K271" i="16"/>
  <c r="H271" i="16"/>
  <c r="B271" i="16"/>
  <c r="K270" i="16"/>
  <c r="H270" i="16"/>
  <c r="B270" i="16"/>
  <c r="K269" i="16"/>
  <c r="H269" i="16"/>
  <c r="B269" i="16"/>
  <c r="K268" i="16"/>
  <c r="H268" i="16"/>
  <c r="B268" i="16"/>
  <c r="K267" i="16"/>
  <c r="H267" i="16"/>
  <c r="B267" i="16"/>
  <c r="H288" i="16"/>
  <c r="B288" i="16"/>
  <c r="H287" i="16"/>
  <c r="B287" i="16"/>
  <c r="H286" i="16"/>
  <c r="B286" i="16"/>
  <c r="H285" i="16"/>
  <c r="B285" i="16"/>
  <c r="H284" i="16"/>
  <c r="B284" i="16"/>
  <c r="H283" i="16"/>
  <c r="B283" i="16"/>
  <c r="H282" i="16"/>
  <c r="B282" i="16"/>
  <c r="H281" i="16"/>
  <c r="B281" i="16"/>
  <c r="H280" i="16"/>
  <c r="B280" i="16"/>
  <c r="H279" i="16"/>
  <c r="B279" i="16"/>
  <c r="H278" i="16"/>
  <c r="B27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247" i="16"/>
  <c r="B248" i="16"/>
  <c r="B249" i="16"/>
  <c r="B250" i="16"/>
  <c r="B251" i="16"/>
  <c r="B252" i="16"/>
  <c r="B253" i="16"/>
  <c r="B254" i="16"/>
  <c r="B255" i="16"/>
  <c r="B289" i="16"/>
  <c r="B290" i="16"/>
  <c r="B291" i="16"/>
  <c r="B292" i="16"/>
  <c r="B293" i="16"/>
  <c r="B294" i="16"/>
  <c r="B295" i="16"/>
  <c r="B296" i="16"/>
  <c r="B297" i="16"/>
  <c r="H248" i="16" l="1"/>
  <c r="H247" i="16"/>
  <c r="H246" i="16"/>
  <c r="H245" i="16"/>
  <c r="H244" i="16"/>
  <c r="H240" i="16"/>
  <c r="H236" i="16"/>
  <c r="H235" i="16"/>
  <c r="H234" i="16"/>
  <c r="H231" i="16"/>
  <c r="H230" i="16"/>
  <c r="L211" i="15" l="1"/>
  <c r="H211" i="15"/>
  <c r="D211" i="15"/>
  <c r="B211" i="15"/>
  <c r="L203" i="15" l="1"/>
  <c r="H203" i="15"/>
  <c r="D203" i="15"/>
  <c r="B203" i="15"/>
  <c r="L202" i="15"/>
  <c r="H202" i="15"/>
  <c r="D202" i="15"/>
  <c r="B202" i="15"/>
  <c r="L210" i="15"/>
  <c r="H210" i="15"/>
  <c r="D210" i="15"/>
  <c r="B210" i="15"/>
  <c r="L209" i="15"/>
  <c r="H209" i="15"/>
  <c r="D209" i="15"/>
  <c r="B209" i="15"/>
  <c r="L204" i="15"/>
  <c r="L205" i="15"/>
  <c r="L206" i="15"/>
  <c r="L207" i="15"/>
  <c r="H204" i="15"/>
  <c r="D204" i="15"/>
  <c r="B204" i="15"/>
  <c r="H205" i="15"/>
  <c r="D205" i="15"/>
  <c r="B205" i="15"/>
  <c r="L208" i="15"/>
  <c r="H208" i="15"/>
  <c r="D208" i="15"/>
  <c r="B208" i="15"/>
  <c r="H207" i="15"/>
  <c r="D207" i="15"/>
  <c r="B207" i="15"/>
  <c r="H206" i="15"/>
  <c r="D206" i="15"/>
  <c r="B206" i="15"/>
  <c r="H222" i="16" l="1"/>
  <c r="H221" i="16"/>
  <c r="H219" i="16"/>
  <c r="H213" i="16"/>
  <c r="H212" i="16"/>
  <c r="H211" i="16"/>
  <c r="H210" i="16"/>
  <c r="H209" i="16"/>
  <c r="H208" i="16"/>
  <c r="H207" i="16"/>
  <c r="H206" i="16"/>
  <c r="H205" i="16"/>
  <c r="H204" i="16"/>
  <c r="H202" i="16"/>
  <c r="H196" i="16"/>
  <c r="H188" i="16"/>
  <c r="H187" i="16"/>
  <c r="K219" i="16"/>
  <c r="H220" i="16"/>
  <c r="K220" i="16"/>
  <c r="K221" i="16"/>
  <c r="K222" i="16"/>
  <c r="H223" i="16"/>
  <c r="K223" i="16"/>
  <c r="H224" i="16"/>
  <c r="K224" i="16"/>
  <c r="H225" i="16"/>
  <c r="K225" i="16"/>
  <c r="H226" i="16"/>
  <c r="K226" i="16"/>
  <c r="H227" i="16"/>
  <c r="K227" i="16"/>
  <c r="H228" i="16"/>
  <c r="K228" i="16"/>
  <c r="H229" i="16"/>
  <c r="K229" i="16"/>
  <c r="K230" i="16"/>
  <c r="K231" i="16"/>
  <c r="H232" i="16"/>
  <c r="K232" i="16"/>
  <c r="H233" i="16"/>
  <c r="K233" i="16"/>
  <c r="K234" i="16"/>
  <c r="K235" i="16"/>
  <c r="K236" i="16"/>
  <c r="H237" i="16"/>
  <c r="K237" i="16"/>
  <c r="H238" i="16"/>
  <c r="K238" i="16"/>
  <c r="H239" i="16"/>
  <c r="K239" i="16"/>
  <c r="K240" i="16"/>
  <c r="H241" i="16"/>
  <c r="K241" i="16"/>
  <c r="H242" i="16"/>
  <c r="K242" i="16"/>
  <c r="H243" i="16"/>
  <c r="K243" i="16"/>
  <c r="K244" i="16"/>
  <c r="K245" i="16"/>
  <c r="K246" i="16"/>
  <c r="K247" i="16"/>
  <c r="K248" i="16"/>
  <c r="H249" i="16"/>
  <c r="K249" i="16"/>
  <c r="H250" i="16"/>
  <c r="K250" i="16"/>
  <c r="H251" i="16"/>
  <c r="K251" i="16"/>
  <c r="H252" i="16"/>
  <c r="K252" i="16"/>
  <c r="H253" i="16"/>
  <c r="K253" i="16"/>
  <c r="H254" i="16"/>
  <c r="K254" i="16"/>
  <c r="H255" i="16"/>
  <c r="K255" i="16"/>
  <c r="H289" i="16"/>
  <c r="H290" i="16"/>
  <c r="H291" i="16"/>
  <c r="H292" i="16"/>
  <c r="H293" i="16"/>
  <c r="H294" i="16"/>
  <c r="H295" i="16"/>
  <c r="H296" i="16"/>
  <c r="H297" i="16"/>
  <c r="H298" i="16"/>
  <c r="H299" i="16"/>
  <c r="J375" i="15" l="1"/>
  <c r="H189" i="16" l="1"/>
  <c r="H179" i="16"/>
  <c r="H180" i="16"/>
  <c r="H178" i="16"/>
  <c r="H169" i="16"/>
  <c r="H170" i="16"/>
  <c r="H171" i="16"/>
  <c r="H172" i="16"/>
  <c r="H173" i="16"/>
  <c r="H174" i="16"/>
  <c r="H175" i="16"/>
  <c r="H176" i="16"/>
  <c r="H177" i="16"/>
  <c r="H181" i="16"/>
  <c r="H182" i="16"/>
  <c r="H183" i="16"/>
  <c r="H184" i="16"/>
  <c r="H185" i="16"/>
  <c r="H186" i="16"/>
  <c r="H190" i="16"/>
  <c r="H191" i="16"/>
  <c r="H192" i="16"/>
  <c r="H193" i="16"/>
  <c r="H194" i="16"/>
  <c r="H195" i="16"/>
  <c r="H197" i="16"/>
  <c r="H198" i="16"/>
  <c r="H199" i="16"/>
  <c r="H200" i="16"/>
  <c r="H201" i="16"/>
  <c r="H203" i="16"/>
  <c r="H214" i="16"/>
  <c r="H215" i="16"/>
  <c r="H216" i="16"/>
  <c r="H217" i="16"/>
  <c r="H218" i="16"/>
  <c r="H370" i="16"/>
  <c r="H164" i="16"/>
  <c r="H166" i="16"/>
  <c r="H162" i="16"/>
  <c r="H163" i="16"/>
  <c r="H160" i="16"/>
  <c r="H161" i="16"/>
  <c r="H159" i="16"/>
  <c r="H158" i="16"/>
  <c r="H157" i="16"/>
  <c r="H156" i="16"/>
  <c r="H83" i="15" l="1"/>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33" i="15"/>
  <c r="H129" i="15"/>
  <c r="H130" i="15"/>
  <c r="H131" i="15"/>
  <c r="H132"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201" i="15"/>
  <c r="H213" i="15"/>
  <c r="H214" i="15"/>
  <c r="H215" i="15"/>
  <c r="H216" i="15"/>
  <c r="H217" i="15"/>
  <c r="H218" i="15"/>
  <c r="H219" i="15"/>
  <c r="H198" i="15"/>
  <c r="H199" i="15"/>
  <c r="H200" i="15"/>
  <c r="H220" i="15"/>
  <c r="H221" i="15"/>
  <c r="H222" i="15"/>
  <c r="H223" i="15"/>
  <c r="H224" i="15"/>
  <c r="H225" i="15"/>
  <c r="H226" i="15"/>
  <c r="H227" i="15"/>
  <c r="H228" i="15"/>
  <c r="H229" i="15"/>
  <c r="H230" i="15"/>
  <c r="H231" i="15"/>
  <c r="H181" i="15"/>
  <c r="H182" i="15"/>
  <c r="H183" i="15"/>
  <c r="H184" i="15"/>
  <c r="H185" i="15"/>
  <c r="H186" i="15"/>
  <c r="H187" i="15"/>
  <c r="H188" i="15"/>
  <c r="H189" i="15"/>
  <c r="H190" i="15"/>
  <c r="H191" i="15"/>
  <c r="H192" i="15"/>
  <c r="H193" i="15"/>
  <c r="H194" i="15"/>
  <c r="H195" i="15"/>
  <c r="H196" i="15"/>
  <c r="H197" i="15"/>
  <c r="H346" i="15"/>
  <c r="H347" i="15"/>
  <c r="H348" i="15"/>
  <c r="H349" i="15"/>
  <c r="H350" i="15"/>
  <c r="H351" i="15"/>
  <c r="H352" i="15"/>
  <c r="H353" i="15"/>
  <c r="H354" i="15"/>
  <c r="H355" i="15"/>
  <c r="H356" i="15"/>
  <c r="H357" i="15"/>
  <c r="H358" i="15"/>
  <c r="L213" i="15"/>
  <c r="L214" i="15"/>
  <c r="L215" i="15"/>
  <c r="L216" i="15"/>
  <c r="L217" i="15"/>
  <c r="L218" i="15"/>
  <c r="L219" i="15"/>
  <c r="L198" i="15"/>
  <c r="L199" i="15"/>
  <c r="L200" i="15"/>
  <c r="L220" i="15"/>
  <c r="L221" i="15"/>
  <c r="L222" i="15"/>
  <c r="L223" i="15"/>
  <c r="L224" i="15"/>
  <c r="L225" i="15"/>
  <c r="L226" i="15"/>
  <c r="L227" i="15"/>
  <c r="L228" i="15"/>
  <c r="L229" i="15"/>
  <c r="L230" i="15"/>
  <c r="L231" i="15"/>
  <c r="L181" i="15"/>
  <c r="L182" i="15"/>
  <c r="L183" i="15"/>
  <c r="L184" i="15"/>
  <c r="L185" i="15"/>
  <c r="L186" i="15"/>
  <c r="L187" i="15"/>
  <c r="L188" i="15"/>
  <c r="L189" i="15"/>
  <c r="L190" i="15"/>
  <c r="L191" i="15"/>
  <c r="L192" i="15"/>
  <c r="L194" i="15"/>
  <c r="L195" i="15"/>
  <c r="L196" i="15"/>
  <c r="L197" i="15"/>
  <c r="L346" i="15"/>
  <c r="L347" i="15"/>
  <c r="L348" i="15"/>
  <c r="L349" i="15"/>
  <c r="L350" i="15"/>
  <c r="L351" i="15"/>
  <c r="L352" i="15"/>
  <c r="L353" i="15"/>
  <c r="L354" i="15"/>
  <c r="L355" i="15"/>
  <c r="L356" i="15"/>
  <c r="L357" i="15"/>
  <c r="L358" i="15"/>
  <c r="L140" i="15"/>
  <c r="L141" i="15"/>
  <c r="L142" i="15"/>
  <c r="L143" i="15"/>
  <c r="L144" i="15"/>
  <c r="L145" i="15"/>
  <c r="L146" i="15"/>
  <c r="L147" i="15"/>
  <c r="L148" i="15"/>
  <c r="L149" i="15"/>
  <c r="L150" i="15"/>
  <c r="L151" i="15"/>
  <c r="L152" i="15"/>
  <c r="L153" i="15"/>
  <c r="L154" i="15"/>
  <c r="L155" i="15"/>
  <c r="L156" i="15"/>
  <c r="L157" i="15"/>
  <c r="L158" i="15"/>
  <c r="L159" i="15"/>
  <c r="L160" i="15"/>
  <c r="L161" i="15"/>
  <c r="L162" i="15"/>
  <c r="L163" i="15"/>
  <c r="L164" i="15"/>
  <c r="L165" i="15"/>
  <c r="L166" i="15"/>
  <c r="L167" i="15"/>
  <c r="L168" i="15"/>
  <c r="L169" i="15"/>
  <c r="L170" i="15"/>
  <c r="L171" i="15"/>
  <c r="L172" i="15"/>
  <c r="L173" i="15"/>
  <c r="L174" i="15"/>
  <c r="L175" i="15"/>
  <c r="L176" i="15"/>
  <c r="L177" i="15"/>
  <c r="L178" i="15"/>
  <c r="L179" i="15"/>
  <c r="L180" i="15"/>
  <c r="D219" i="15"/>
  <c r="B219" i="15"/>
  <c r="D218" i="15"/>
  <c r="B218" i="15"/>
  <c r="D217" i="15"/>
  <c r="B217" i="15"/>
  <c r="D216" i="15"/>
  <c r="B216" i="15"/>
  <c r="D215" i="15"/>
  <c r="B215" i="15"/>
  <c r="D214" i="15"/>
  <c r="B214" i="15"/>
  <c r="D213" i="15"/>
  <c r="B213" i="15"/>
  <c r="L201" i="15"/>
  <c r="D201" i="15"/>
  <c r="B201" i="15"/>
  <c r="D180" i="15"/>
  <c r="B180" i="15"/>
  <c r="D179" i="15"/>
  <c r="B179" i="15"/>
  <c r="D178" i="15"/>
  <c r="B178" i="15"/>
  <c r="D177" i="15"/>
  <c r="B177" i="15"/>
  <c r="D176" i="15"/>
  <c r="B176" i="15"/>
  <c r="D175" i="15"/>
  <c r="B175" i="15"/>
  <c r="D174" i="15"/>
  <c r="B174" i="15"/>
  <c r="D173" i="15"/>
  <c r="B173" i="15"/>
  <c r="D172" i="15"/>
  <c r="B172" i="15"/>
  <c r="D171" i="15"/>
  <c r="B171" i="15"/>
  <c r="D170" i="15"/>
  <c r="B170" i="15"/>
  <c r="D169" i="15"/>
  <c r="B169" i="15"/>
  <c r="D168" i="15"/>
  <c r="B168" i="15"/>
  <c r="D167" i="15"/>
  <c r="B167" i="15"/>
  <c r="D166" i="15"/>
  <c r="B166" i="15"/>
  <c r="D165" i="15"/>
  <c r="B165" i="15"/>
  <c r="D163" i="15"/>
  <c r="B163" i="15"/>
  <c r="D162" i="15"/>
  <c r="B162" i="15"/>
  <c r="D161" i="15"/>
  <c r="B161" i="15"/>
  <c r="D160" i="15"/>
  <c r="B160" i="15"/>
  <c r="D159" i="15"/>
  <c r="B159" i="15"/>
  <c r="D158" i="15"/>
  <c r="B158" i="15"/>
  <c r="D157" i="15"/>
  <c r="B157" i="15"/>
  <c r="D156" i="15"/>
  <c r="B156" i="15"/>
  <c r="D155" i="15"/>
  <c r="B155" i="15"/>
  <c r="D154" i="15"/>
  <c r="B154" i="15"/>
  <c r="D153" i="15"/>
  <c r="B153" i="15"/>
  <c r="D152" i="15"/>
  <c r="B152" i="15"/>
  <c r="D151" i="15"/>
  <c r="B151" i="15"/>
  <c r="D150" i="15"/>
  <c r="B150" i="15"/>
  <c r="D149" i="15"/>
  <c r="B149" i="15"/>
  <c r="D148" i="15"/>
  <c r="B148" i="15"/>
  <c r="D147" i="15"/>
  <c r="B147" i="15"/>
  <c r="D146" i="15"/>
  <c r="B146" i="15"/>
  <c r="D145" i="15"/>
  <c r="B145" i="15"/>
  <c r="D144" i="15"/>
  <c r="B144" i="15"/>
  <c r="D143" i="15"/>
  <c r="B143" i="15"/>
  <c r="D142" i="15"/>
  <c r="B142" i="15"/>
  <c r="D141" i="15"/>
  <c r="B141" i="15"/>
  <c r="D140" i="15"/>
  <c r="B140" i="15"/>
  <c r="D188" i="15"/>
  <c r="B188" i="15"/>
  <c r="D187" i="15"/>
  <c r="B187" i="15"/>
  <c r="D186" i="15"/>
  <c r="B186" i="15"/>
  <c r="D185" i="15"/>
  <c r="B185" i="15"/>
  <c r="D184" i="15"/>
  <c r="B184" i="15"/>
  <c r="D183" i="15"/>
  <c r="B183" i="15"/>
  <c r="D182" i="15"/>
  <c r="B182" i="15"/>
  <c r="D181" i="15"/>
  <c r="B181" i="15"/>
  <c r="D231" i="15"/>
  <c r="B231" i="15"/>
  <c r="D230" i="15"/>
  <c r="B230" i="15"/>
  <c r="D229" i="15"/>
  <c r="B229" i="15"/>
  <c r="D228" i="15"/>
  <c r="B228" i="15"/>
  <c r="D227" i="15"/>
  <c r="B227" i="15"/>
  <c r="D226" i="15"/>
  <c r="B226" i="15"/>
  <c r="D225" i="15"/>
  <c r="B225" i="15"/>
  <c r="D224" i="15"/>
  <c r="B224" i="15"/>
  <c r="D223" i="15"/>
  <c r="B223" i="15"/>
  <c r="D222" i="15"/>
  <c r="B222" i="15"/>
  <c r="D221" i="15"/>
  <c r="B221" i="15"/>
  <c r="D220" i="15"/>
  <c r="B220" i="15"/>
  <c r="D200" i="15"/>
  <c r="B200" i="15"/>
  <c r="D199" i="15"/>
  <c r="B199" i="15"/>
  <c r="D198" i="15"/>
  <c r="B198" i="15"/>
  <c r="D164" i="15"/>
  <c r="B164" i="15"/>
  <c r="H142" i="16" l="1"/>
  <c r="H134" i="16"/>
  <c r="H127" i="16"/>
  <c r="K97" i="16"/>
  <c r="K98" i="16"/>
  <c r="H131" i="16" l="1"/>
  <c r="H132" i="16"/>
  <c r="H133" i="16"/>
  <c r="H135" i="16"/>
  <c r="H136" i="16"/>
  <c r="H137" i="16"/>
  <c r="H138" i="16"/>
  <c r="H139" i="16"/>
  <c r="H140" i="16"/>
  <c r="H141" i="16"/>
  <c r="H143" i="16"/>
  <c r="H144" i="16"/>
  <c r="H145" i="16"/>
  <c r="H146" i="16"/>
  <c r="H147" i="16"/>
  <c r="H148" i="16"/>
  <c r="H128" i="16" l="1"/>
  <c r="H129" i="16"/>
  <c r="H130" i="16"/>
  <c r="L110" i="15" l="1"/>
  <c r="P110" i="15" s="1"/>
  <c r="L111" i="15"/>
  <c r="P111" i="15" s="1"/>
  <c r="L112" i="15"/>
  <c r="P112" i="15" s="1"/>
  <c r="L113" i="15"/>
  <c r="P113" i="15" s="1"/>
  <c r="L114" i="15"/>
  <c r="P114" i="15" s="1"/>
  <c r="L115" i="15"/>
  <c r="P115" i="15" s="1"/>
  <c r="L116" i="15"/>
  <c r="P116" i="15" s="1"/>
  <c r="L117" i="15"/>
  <c r="P117" i="15" s="1"/>
  <c r="L118" i="15"/>
  <c r="P118" i="15" s="1"/>
  <c r="L119" i="15"/>
  <c r="P119" i="15" s="1"/>
  <c r="L120" i="15"/>
  <c r="P120" i="15" s="1"/>
  <c r="L121" i="15"/>
  <c r="P121" i="15" s="1"/>
  <c r="L122" i="15"/>
  <c r="P122" i="15" s="1"/>
  <c r="L123" i="15"/>
  <c r="P123" i="15" s="1"/>
  <c r="L124" i="15"/>
  <c r="P124" i="15" s="1"/>
  <c r="L125" i="15"/>
  <c r="P125" i="15" s="1"/>
  <c r="L126" i="15"/>
  <c r="P126" i="15" s="1"/>
  <c r="L127" i="15"/>
  <c r="P127" i="15" s="1"/>
  <c r="L128" i="15"/>
  <c r="P128" i="15" s="1"/>
  <c r="L133" i="15"/>
  <c r="P133" i="15" s="1"/>
  <c r="L129" i="15"/>
  <c r="P129" i="15" s="1"/>
  <c r="L130" i="15"/>
  <c r="P130" i="15" s="1"/>
  <c r="L131" i="15"/>
  <c r="P131" i="15" s="1"/>
  <c r="L132" i="15"/>
  <c r="P132" i="15" s="1"/>
  <c r="L134" i="15"/>
  <c r="P134" i="15" s="1"/>
  <c r="L135" i="15"/>
  <c r="P135" i="15" s="1"/>
  <c r="L136" i="15"/>
  <c r="P136" i="15" s="1"/>
  <c r="L137" i="15"/>
  <c r="P137" i="15" s="1"/>
  <c r="L138" i="15"/>
  <c r="P138" i="15" s="1"/>
  <c r="L139" i="15"/>
  <c r="K129" i="16"/>
  <c r="K130" i="16"/>
  <c r="K131" i="16"/>
  <c r="K132" i="16"/>
  <c r="K133" i="16"/>
  <c r="K134" i="16"/>
  <c r="K135" i="16"/>
  <c r="K136" i="16"/>
  <c r="K137" i="16"/>
  <c r="K138" i="16"/>
  <c r="K139" i="16"/>
  <c r="K140" i="16"/>
  <c r="K141" i="16"/>
  <c r="K142" i="16"/>
  <c r="K143" i="16"/>
  <c r="K144" i="16"/>
  <c r="K145" i="16"/>
  <c r="K146" i="16"/>
  <c r="K147" i="16"/>
  <c r="K148" i="16"/>
  <c r="K149" i="16"/>
  <c r="K150" i="16"/>
  <c r="K151" i="16"/>
  <c r="K152" i="16"/>
  <c r="K153" i="16"/>
  <c r="K154" i="16"/>
  <c r="K155" i="16"/>
  <c r="K156" i="16"/>
  <c r="K157" i="16"/>
  <c r="K158" i="16"/>
  <c r="K159" i="16"/>
  <c r="K160" i="16"/>
  <c r="K161" i="16"/>
  <c r="K162" i="16"/>
  <c r="K163" i="16"/>
  <c r="K164" i="16"/>
  <c r="K165" i="16"/>
  <c r="K166" i="16"/>
  <c r="K167" i="16"/>
  <c r="K168" i="16"/>
  <c r="K170" i="16"/>
  <c r="K171" i="16"/>
  <c r="K172" i="16"/>
  <c r="K173" i="16"/>
  <c r="K174" i="16"/>
  <c r="K175" i="16"/>
  <c r="K176" i="16"/>
  <c r="K177" i="16"/>
  <c r="K178" i="16"/>
  <c r="K179" i="16"/>
  <c r="K180" i="16"/>
  <c r="K181" i="16"/>
  <c r="K182" i="16"/>
  <c r="K183" i="16"/>
  <c r="K184" i="16"/>
  <c r="K185" i="16"/>
  <c r="K186" i="16"/>
  <c r="K187" i="16"/>
  <c r="K188" i="16"/>
  <c r="K189" i="16"/>
  <c r="K190" i="16"/>
  <c r="K191" i="16"/>
  <c r="K192" i="16"/>
  <c r="K193" i="16"/>
  <c r="K194" i="16"/>
  <c r="K195" i="16"/>
  <c r="K196" i="16"/>
  <c r="K197" i="16"/>
  <c r="K198" i="16"/>
  <c r="K199" i="16"/>
  <c r="K200" i="16"/>
  <c r="K201" i="16"/>
  <c r="K202" i="16"/>
  <c r="K203" i="16"/>
  <c r="K204" i="16"/>
  <c r="K205" i="16"/>
  <c r="K206" i="16"/>
  <c r="K207" i="16"/>
  <c r="K208" i="16"/>
  <c r="K209" i="16"/>
  <c r="K210" i="16"/>
  <c r="K211" i="16"/>
  <c r="K212" i="16"/>
  <c r="K213" i="16"/>
  <c r="K214" i="16"/>
  <c r="K215" i="16"/>
  <c r="K216" i="16"/>
  <c r="K217" i="16"/>
  <c r="K218" i="16"/>
  <c r="H122" i="16"/>
  <c r="H123" i="16"/>
  <c r="H124" i="16"/>
  <c r="H119" i="16"/>
  <c r="H120" i="16"/>
  <c r="H116" i="16"/>
  <c r="H117" i="16"/>
  <c r="K100" i="16"/>
  <c r="K101" i="16"/>
  <c r="K102" i="16"/>
  <c r="K103" i="16"/>
  <c r="K104" i="16"/>
  <c r="K105" i="16"/>
  <c r="K106" i="16"/>
  <c r="K107" i="16"/>
  <c r="K108" i="16"/>
  <c r="K109" i="16"/>
  <c r="K110" i="16"/>
  <c r="K111" i="16"/>
  <c r="K112" i="16"/>
  <c r="K113" i="16"/>
  <c r="K114" i="16"/>
  <c r="K115" i="16"/>
  <c r="K116" i="16"/>
  <c r="K117" i="16"/>
  <c r="K118" i="16"/>
  <c r="K119" i="16"/>
  <c r="K120" i="16"/>
  <c r="K121" i="16"/>
  <c r="K122" i="16"/>
  <c r="K123" i="16"/>
  <c r="K124" i="16"/>
  <c r="K125" i="16"/>
  <c r="K126" i="16"/>
  <c r="K127" i="16"/>
  <c r="K128" i="16"/>
  <c r="K99" i="16"/>
  <c r="H97" i="16"/>
  <c r="H98" i="16"/>
  <c r="H99" i="16"/>
  <c r="H100" i="16"/>
  <c r="H101" i="16"/>
  <c r="H102" i="16"/>
  <c r="H103" i="16"/>
  <c r="H104" i="16"/>
  <c r="H105" i="16"/>
  <c r="H106" i="16"/>
  <c r="H107" i="16"/>
  <c r="H108" i="16"/>
  <c r="H109" i="16"/>
  <c r="H110" i="16"/>
  <c r="H111" i="16"/>
  <c r="H112" i="16"/>
  <c r="H113" i="16"/>
  <c r="H114" i="16"/>
  <c r="H125" i="16"/>
  <c r="H126" i="16"/>
  <c r="H149" i="16"/>
  <c r="H150" i="16"/>
  <c r="H151" i="16"/>
  <c r="H152" i="16"/>
  <c r="H153" i="16"/>
  <c r="H154" i="16"/>
  <c r="H155" i="16"/>
  <c r="H165" i="16"/>
  <c r="H167" i="16"/>
  <c r="H168" i="16"/>
  <c r="K371" i="16" l="1"/>
  <c r="L102" i="15"/>
  <c r="P102" i="15" s="1"/>
  <c r="L103" i="15"/>
  <c r="P103" i="15" s="1"/>
  <c r="L104" i="15"/>
  <c r="P104" i="15" s="1"/>
  <c r="L105" i="15"/>
  <c r="P105" i="15" s="1"/>
  <c r="L106" i="15"/>
  <c r="P106" i="15" s="1"/>
  <c r="L107" i="15"/>
  <c r="P107" i="15" s="1"/>
  <c r="L108" i="15"/>
  <c r="P108" i="15" s="1"/>
  <c r="L109" i="15"/>
  <c r="P109" i="15" s="1"/>
  <c r="L101" i="15"/>
  <c r="P101" i="15" s="1"/>
  <c r="D123" i="15"/>
  <c r="B123" i="15"/>
  <c r="D122" i="15"/>
  <c r="B122" i="15"/>
  <c r="D121" i="15"/>
  <c r="B121" i="15"/>
  <c r="D100" i="15"/>
  <c r="B100" i="15"/>
  <c r="D99" i="15"/>
  <c r="B99" i="15"/>
  <c r="D98" i="15"/>
  <c r="B98" i="15"/>
  <c r="D97" i="15"/>
  <c r="B97" i="15"/>
  <c r="D96" i="15"/>
  <c r="B96" i="15"/>
  <c r="D95" i="15"/>
  <c r="B95" i="15"/>
  <c r="D94" i="15"/>
  <c r="B94" i="15"/>
  <c r="D93" i="15"/>
  <c r="B93" i="15"/>
  <c r="D92" i="15"/>
  <c r="B92" i="15"/>
  <c r="D91" i="15"/>
  <c r="B91" i="15"/>
  <c r="D90" i="15"/>
  <c r="B90" i="15"/>
  <c r="D89" i="15"/>
  <c r="B89" i="15"/>
  <c r="D88" i="15"/>
  <c r="B88" i="15"/>
  <c r="D87" i="15"/>
  <c r="B87" i="15"/>
  <c r="D86" i="15"/>
  <c r="B86" i="15"/>
  <c r="D85" i="15"/>
  <c r="B85" i="15"/>
  <c r="D84" i="15"/>
  <c r="B84" i="15"/>
  <c r="D120" i="15"/>
  <c r="B120" i="15"/>
  <c r="D119" i="15"/>
  <c r="B119" i="15"/>
  <c r="D118" i="15"/>
  <c r="B118" i="15"/>
  <c r="D117" i="15"/>
  <c r="B117" i="15"/>
  <c r="D116" i="15"/>
  <c r="B116" i="15"/>
  <c r="D115" i="15"/>
  <c r="B115" i="15"/>
  <c r="D114" i="15"/>
  <c r="B114" i="15"/>
  <c r="D113" i="15"/>
  <c r="B113" i="15"/>
  <c r="D112" i="15"/>
  <c r="B112" i="15"/>
  <c r="D111" i="15"/>
  <c r="B111" i="15"/>
  <c r="D110" i="15"/>
  <c r="B110" i="15"/>
  <c r="D109" i="15"/>
  <c r="B109" i="15"/>
  <c r="D108" i="15"/>
  <c r="B108" i="15"/>
  <c r="D107" i="15"/>
  <c r="B107" i="15"/>
  <c r="D106" i="15"/>
  <c r="B106" i="15"/>
  <c r="D105" i="15"/>
  <c r="B105" i="15"/>
  <c r="D104" i="15"/>
  <c r="B104" i="15"/>
  <c r="D103" i="15"/>
  <c r="B103" i="15"/>
  <c r="D102" i="15"/>
  <c r="B102" i="15"/>
  <c r="D101" i="15"/>
  <c r="B101" i="15"/>
  <c r="D192" i="15"/>
  <c r="B192" i="15"/>
  <c r="D191" i="15"/>
  <c r="B191" i="15"/>
  <c r="D190" i="15"/>
  <c r="B190" i="15"/>
  <c r="D189" i="15"/>
  <c r="B189" i="15"/>
  <c r="D139" i="15"/>
  <c r="B139" i="15"/>
  <c r="D138" i="15"/>
  <c r="B138" i="15"/>
  <c r="D137" i="15"/>
  <c r="B137" i="15"/>
  <c r="D136" i="15"/>
  <c r="B136" i="15"/>
  <c r="D135" i="15"/>
  <c r="B135" i="15"/>
  <c r="D134" i="15"/>
  <c r="B134" i="15"/>
  <c r="D132" i="15"/>
  <c r="B132" i="15"/>
  <c r="D131" i="15"/>
  <c r="B131" i="15"/>
  <c r="D130" i="15"/>
  <c r="B130" i="15"/>
  <c r="D129" i="15"/>
  <c r="B129" i="15"/>
  <c r="D133" i="15"/>
  <c r="B133" i="15"/>
  <c r="D128" i="15"/>
  <c r="B128" i="15"/>
  <c r="D127" i="15"/>
  <c r="B127" i="15"/>
  <c r="D126" i="15"/>
  <c r="B126" i="15"/>
  <c r="D125" i="15"/>
  <c r="B125" i="15"/>
  <c r="D124" i="15"/>
  <c r="B124" i="15"/>
  <c r="D350" i="15"/>
  <c r="B350" i="15"/>
  <c r="D349" i="15"/>
  <c r="B349" i="15"/>
  <c r="D348" i="15"/>
  <c r="B348" i="15"/>
  <c r="D347" i="15"/>
  <c r="B347" i="15"/>
  <c r="D346" i="15"/>
  <c r="B346" i="15"/>
  <c r="D197" i="15"/>
  <c r="B197" i="15"/>
  <c r="D196" i="15"/>
  <c r="B196" i="15"/>
  <c r="D195" i="15"/>
  <c r="B195" i="15"/>
  <c r="D194" i="15"/>
  <c r="B194" i="15"/>
  <c r="D193" i="15"/>
  <c r="B193" i="15"/>
  <c r="D355" i="15"/>
  <c r="B355" i="15"/>
  <c r="D354" i="15"/>
  <c r="B354" i="15"/>
  <c r="D353" i="15"/>
  <c r="B353" i="15"/>
  <c r="D352" i="15"/>
  <c r="B352" i="15"/>
  <c r="D351" i="15"/>
  <c r="B351" i="15"/>
  <c r="H32" i="15" l="1"/>
  <c r="D32" i="15"/>
  <c r="B32" i="15"/>
  <c r="H26" i="15"/>
  <c r="D26" i="15"/>
  <c r="B26" i="15"/>
  <c r="H19" i="15"/>
  <c r="D19" i="15"/>
  <c r="B19" i="15"/>
  <c r="I379" i="16" l="1"/>
  <c r="H42" i="16"/>
  <c r="H96" i="16"/>
  <c r="H78" i="16"/>
  <c r="H79" i="16"/>
  <c r="H80" i="16"/>
  <c r="H81" i="16"/>
  <c r="H73" i="16"/>
  <c r="B27" i="16"/>
  <c r="B28" i="16"/>
  <c r="B26" i="16"/>
  <c r="B7" i="15"/>
  <c r="B24" i="15"/>
  <c r="B25" i="15"/>
  <c r="B27" i="15"/>
  <c r="B28" i="15"/>
  <c r="B29" i="15"/>
  <c r="B30" i="15"/>
  <c r="B31" i="15"/>
  <c r="B35" i="15"/>
  <c r="B40" i="15"/>
  <c r="B41" i="15"/>
  <c r="B44" i="15"/>
  <c r="B48" i="15"/>
  <c r="B50" i="15"/>
  <c r="B49" i="15"/>
  <c r="B51" i="15"/>
  <c r="B34" i="15"/>
  <c r="B33" i="15"/>
  <c r="B36" i="15"/>
  <c r="B37" i="15"/>
  <c r="B43" i="15"/>
  <c r="B53" i="15"/>
  <c r="B45" i="15"/>
  <c r="B42" i="15"/>
  <c r="B46" i="15"/>
  <c r="B47" i="15"/>
  <c r="B38" i="15"/>
  <c r="B52" i="15"/>
  <c r="B54" i="15"/>
  <c r="B39"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356" i="15"/>
  <c r="B357" i="15"/>
  <c r="B358" i="15"/>
  <c r="B359" i="15"/>
  <c r="B18" i="15"/>
  <c r="B20" i="15"/>
  <c r="B21" i="15"/>
  <c r="B22" i="15"/>
  <c r="B23" i="15"/>
  <c r="B17" i="15"/>
  <c r="H377" i="16"/>
  <c r="H376" i="16"/>
  <c r="L360" i="15"/>
  <c r="H374" i="15" s="1"/>
  <c r="H373" i="15"/>
  <c r="D20" i="15"/>
  <c r="D21" i="15"/>
  <c r="D22" i="15"/>
  <c r="D23" i="15"/>
  <c r="D24" i="15"/>
  <c r="D25" i="15"/>
  <c r="D27" i="15"/>
  <c r="D28" i="15"/>
  <c r="D29" i="15"/>
  <c r="D30" i="15"/>
  <c r="D31" i="15"/>
  <c r="D35" i="15"/>
  <c r="D40" i="15"/>
  <c r="D41" i="15"/>
  <c r="D44" i="15"/>
  <c r="D48" i="15"/>
  <c r="D50" i="15"/>
  <c r="D49" i="15"/>
  <c r="D51" i="15"/>
  <c r="D34" i="15"/>
  <c r="D33" i="15"/>
  <c r="D36" i="15"/>
  <c r="D37" i="15"/>
  <c r="D43" i="15"/>
  <c r="D53" i="15"/>
  <c r="D45" i="15"/>
  <c r="D42" i="15"/>
  <c r="D46" i="15"/>
  <c r="D47" i="15"/>
  <c r="D38" i="15"/>
  <c r="D52" i="15"/>
  <c r="D54" i="15"/>
  <c r="D39"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356" i="15"/>
  <c r="D357" i="15"/>
  <c r="D358" i="15"/>
  <c r="H21" i="15"/>
  <c r="H22" i="15"/>
  <c r="H23" i="15"/>
  <c r="H24" i="15"/>
  <c r="H25" i="15"/>
  <c r="H27" i="15"/>
  <c r="H28" i="15"/>
  <c r="H29" i="15"/>
  <c r="H30" i="15"/>
  <c r="H31" i="15"/>
  <c r="H35" i="15"/>
  <c r="H40" i="15"/>
  <c r="H41" i="15"/>
  <c r="H44" i="15"/>
  <c r="H48" i="15"/>
  <c r="H50" i="15"/>
  <c r="H49" i="15"/>
  <c r="H51" i="15"/>
  <c r="H34" i="15"/>
  <c r="H33" i="15"/>
  <c r="H36" i="15"/>
  <c r="H37" i="15"/>
  <c r="H43" i="15"/>
  <c r="H53" i="15"/>
  <c r="H45" i="15"/>
  <c r="H42" i="15"/>
  <c r="H46" i="15"/>
  <c r="H47" i="15"/>
  <c r="H38" i="15"/>
  <c r="H52" i="15"/>
  <c r="H54" i="15"/>
  <c r="H39"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26" i="16"/>
  <c r="H27" i="16"/>
  <c r="H28" i="16"/>
  <c r="H29" i="16"/>
  <c r="H30" i="16"/>
  <c r="H31" i="16"/>
  <c r="H32" i="16"/>
  <c r="H33" i="16"/>
  <c r="H34" i="16"/>
  <c r="H35" i="16"/>
  <c r="H36" i="16"/>
  <c r="H37" i="16"/>
  <c r="H38" i="16"/>
  <c r="H39" i="16"/>
  <c r="H40"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4" i="16"/>
  <c r="H75" i="16"/>
  <c r="H76" i="16"/>
  <c r="H77" i="16"/>
  <c r="H82" i="16"/>
  <c r="H83" i="16"/>
  <c r="H84" i="16"/>
  <c r="H85" i="16"/>
  <c r="H86" i="16"/>
  <c r="H87" i="16"/>
  <c r="H88" i="16"/>
  <c r="H89" i="16"/>
  <c r="H90" i="16"/>
  <c r="H91" i="16"/>
  <c r="H92" i="16"/>
  <c r="H93" i="16"/>
  <c r="H94" i="16"/>
  <c r="H95" i="16"/>
  <c r="H20" i="15"/>
  <c r="H18" i="15"/>
  <c r="D18" i="15"/>
  <c r="D17" i="15"/>
  <c r="H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<sst xmlns="http://schemas.openxmlformats.org/spreadsheetml/2006/main" count="2981" uniqueCount="1014">
  <si>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</si>
  <si>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</si>
  <si>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</si>
  <si>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</si>
  <si>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</si>
  <si>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</si>
  <si>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</si>
  <si>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</si>
  <si>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</si>
  <si>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</si>
  <si>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</si>
  <si>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</si>
  <si>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</si>
  <si>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</si>
  <si>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</si>
  <si>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</si>
  <si>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</si>
  <si>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</si>
  <si>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</si>
  <si>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</si>
  <si>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</si>
  <si>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</si>
  <si>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</si>
  <si>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</si>
  <si>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</si>
  <si>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</si>
  <si>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</si>
  <si>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</si>
  <si>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</si>
  <si>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</si>
  <si>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</si>
  <si>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</si>
  <si>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</si>
  <si>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</si>
  <si>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</si>
  <si>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</si>
  <si>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</si>
  <si>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</si>
  <si>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</si>
  <si>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</si>
  <si>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</si>
  <si>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</si>
  <si>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</si>
  <si>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</si>
  <si>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</si>
  <si>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</si>
  <si>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</si>
  <si>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</si>
  <si>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</si>
  <si>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</si>
  <si>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</si>
  <si>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</si>
  <si>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</si>
  <si>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</si>
  <si>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</si>
  <si>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</si>
  <si>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</si>
  <si>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</si>
  <si>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</si>
  <si>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</si>
  <si>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</si>
  <si>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</si>
  <si>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</si>
  <si>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</si>
  <si>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</si>
  <si>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</si>
  <si>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</si>
  <si>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</si>
  <si>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</si>
  <si>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</si>
  <si>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</si>
  <si>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</si>
  <si>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</si>
  <si>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</si>
  <si>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</si>
  <si>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</si>
  <si>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</si>
  <si>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</si>
  <si>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</si>
  <si>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</si>
  <si>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</si>
  <si>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</si>
  <si>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</si>
  <si>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</si>
  <si>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</si>
  <si>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</si>
  <si>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</si>
  <si>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DNTN Dịch Vụ Ăn Uống Cúc Phương</t>
  </si>
  <si>
    <t>Cty CP Văn Hóa Tổng Hợp Bình Dương</t>
  </si>
  <si>
    <t>Cty CP Thế Giới Di Động</t>
  </si>
  <si>
    <t>Cty TNHH Đồ Gỗ Thanh Thư</t>
  </si>
  <si>
    <t>Cty TNHH TM SX Đại Tấn Lợi</t>
  </si>
  <si>
    <t>Cty TNHH Khang Yến</t>
  </si>
  <si>
    <t>Cty TNHH Phạm Tôn</t>
  </si>
  <si>
    <t>Cty TNHH Đá Xanh</t>
  </si>
  <si>
    <t>Cty CP TM DV KT Cao Nam Phát</t>
  </si>
  <si>
    <t>Cty TNHH Dầu Nhớt Việt Pháp</t>
  </si>
  <si>
    <t>Cty TNHH EB Bình Dương</t>
  </si>
  <si>
    <t>DNTN Trạm Xăng Dầu Đông Tân</t>
  </si>
  <si>
    <t>Cty TNHH MTV Nhà Hàng Năm Lửa</t>
  </si>
  <si>
    <t>Cty TNHH Four Nine</t>
  </si>
  <si>
    <t>Cty TNHH SX TM DV Thiên Long</t>
  </si>
  <si>
    <t>Cty TNHH Asia Polytec</t>
  </si>
  <si>
    <t>Cty TNHH L.O.O.K.S.Y</t>
  </si>
  <si>
    <t>Cty TNHH J Tex Vina</t>
  </si>
  <si>
    <t>Cty TNHH Tân Phước</t>
  </si>
  <si>
    <t>Cty TNHH MTV Bạch Kiếm</t>
  </si>
  <si>
    <t>Cty TNHH Việt Nam BLS</t>
  </si>
  <si>
    <t>Cty CP Đầu Tư Xây Dựng Địa Ốc FDC</t>
  </si>
  <si>
    <t>Cty TNHH Shiogai Seiki Việt Nam</t>
  </si>
  <si>
    <t>Cty TNHH DV TM XNK KH Brench</t>
  </si>
  <si>
    <t>Cty TNHH MTV TM Vương Minh Phát</t>
  </si>
  <si>
    <t>Cty Cổ Phần SunMen</t>
  </si>
  <si>
    <t>Cty Cổ Phần Ô Tô Vĩnh Thịnh</t>
  </si>
  <si>
    <t>Cty CP Vina Ong</t>
  </si>
  <si>
    <t>Cty TNHH SX TM Kim Dung Phát</t>
  </si>
  <si>
    <t>Cty CP Đầu Tư Xây Dựng &amp; Kinh Doanh Địa Ốc Hoà Bình</t>
  </si>
  <si>
    <t>Cty TNHH Công Nghiệp Trung Trấn Việt Nam</t>
  </si>
  <si>
    <t>Cty TNHH Young Jin Vinh</t>
  </si>
  <si>
    <t>Cty TNHH Jong Jin Vina</t>
  </si>
  <si>
    <t>Cty TNHH MTV Thương Mại Tông A Dũng</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</si>
  <si>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</si>
  <si>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</si>
  <si>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</si>
  <si>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</si>
  <si>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</si>
  <si>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</si>
  <si>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</si>
  <si>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</si>
  <si>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</si>
  <si>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</si>
  <si>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</si>
  <si>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</si>
  <si>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</si>
  <si>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</si>
  <si>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</si>
  <si>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</si>
  <si>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</si>
  <si>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</si>
  <si>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</si>
  <si>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</si>
  <si>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</si>
  <si>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BM Windows</t>
  </si>
  <si>
    <t>Cty TNHH Nhôm Kính &amp; Đầu Tư Trường Giang</t>
  </si>
  <si>
    <t>Cty TNHH MTV Chế Biến Gỗ Đông Hòa</t>
  </si>
  <si>
    <t>Cty TNHH TM&amp;DV Thời Gian Là Vàng</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</si>
  <si>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</si>
  <si>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</si>
  <si>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</si>
  <si>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</si>
  <si>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</si>
  <si>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</si>
  <si>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</si>
  <si>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</si>
  <si>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</si>
  <si>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</si>
  <si>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</si>
  <si>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</si>
  <si>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</si>
  <si>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Nhiên Liệu Đồng Tháp</t>
  </si>
  <si>
    <t>Cty TNHH SX Bao Bì Nhựa Giấy Minh Long</t>
  </si>
  <si>
    <t>Vietcombank</t>
  </si>
  <si>
    <t>Nhà Sách Hồng Phúc</t>
  </si>
  <si>
    <t>CN Bình Dương - Cty CP Siêu Thị Vinmart</t>
  </si>
  <si>
    <t>3700146560</t>
  </si>
  <si>
    <t>3603154076</t>
  </si>
  <si>
    <t>3701657825</t>
  </si>
  <si>
    <t>0313159648</t>
  </si>
  <si>
    <t>0301315839</t>
  </si>
  <si>
    <t>3700144450</t>
  </si>
  <si>
    <t>0106869738-068</t>
  </si>
  <si>
    <t>0100109106-069</t>
  </si>
  <si>
    <t>0102721191-025</t>
  </si>
  <si>
    <t>3702058398</t>
  </si>
  <si>
    <t>3701487637</t>
  </si>
  <si>
    <t>0312063936</t>
  </si>
  <si>
    <t>0303217354-009</t>
  </si>
  <si>
    <t>0104918404-024</t>
  </si>
  <si>
    <t>DT/15P</t>
  </si>
  <si>
    <t>NN/14P</t>
  </si>
  <si>
    <t>CP/16P</t>
  </si>
  <si>
    <t>RY/15P</t>
  </si>
  <si>
    <t>03BK/15P</t>
  </si>
  <si>
    <t>VH/16P</t>
  </si>
  <si>
    <t>AC/16E</t>
  </si>
  <si>
    <t>BD/16P</t>
  </si>
  <si>
    <t>DA/16P</t>
  </si>
  <si>
    <t>NL/16P</t>
  </si>
  <si>
    <t>SV/14P</t>
  </si>
  <si>
    <t>HA/15E</t>
  </si>
  <si>
    <t>BD/15P</t>
  </si>
  <si>
    <t>0302158498</t>
  </si>
  <si>
    <t>0303103212</t>
  </si>
  <si>
    <t>0311731926</t>
  </si>
  <si>
    <t>0311270753</t>
  </si>
  <si>
    <t>3700318266</t>
  </si>
  <si>
    <t>0313471310</t>
  </si>
  <si>
    <t>3701773902</t>
  </si>
  <si>
    <t>3701770098</t>
  </si>
  <si>
    <t>3700789836</t>
  </si>
  <si>
    <t>0313185447</t>
  </si>
  <si>
    <t>3603093803</t>
  </si>
  <si>
    <t>3702196486</t>
  </si>
  <si>
    <t>0307717894</t>
  </si>
  <si>
    <t>0311925230</t>
  </si>
  <si>
    <t>0304152188</t>
  </si>
  <si>
    <t>3702440303</t>
  </si>
  <si>
    <t>3700692104</t>
  </si>
  <si>
    <t>3700339107</t>
  </si>
  <si>
    <t>3701755773</t>
  </si>
  <si>
    <t>Cty Cổ Phần Sting Ray</t>
  </si>
  <si>
    <t>Cty TNHH Đông Sáng KonTum</t>
  </si>
  <si>
    <t>Cty TNHH MTV TMSX Giày Dép Phong Thái An</t>
  </si>
  <si>
    <t>Cty TNHH ChemTech</t>
  </si>
  <si>
    <t>Cty TNHH SXKD Bao Bì Carton Gấp Nếp Vina Toyo</t>
  </si>
  <si>
    <t>0305083642</t>
  </si>
  <si>
    <t>0305875662</t>
  </si>
  <si>
    <t>0302535072</t>
  </si>
  <si>
    <t>3601409272</t>
  </si>
  <si>
    <t>3700583144</t>
  </si>
  <si>
    <t>0313454160</t>
  </si>
  <si>
    <t>0310857404</t>
  </si>
  <si>
    <t>3702223034</t>
  </si>
  <si>
    <t>3700529186</t>
  </si>
  <si>
    <t>0313226291</t>
  </si>
  <si>
    <t>3700226664</t>
  </si>
  <si>
    <t>3701335955</t>
  </si>
  <si>
    <t>3702352079</t>
  </si>
  <si>
    <t>3700508387</t>
  </si>
  <si>
    <t>0310686815</t>
  </si>
  <si>
    <t>0309467914</t>
  </si>
  <si>
    <t>0313228122</t>
  </si>
  <si>
    <t>0313601961</t>
  </si>
  <si>
    <t>3500699053</t>
  </si>
  <si>
    <t>6100162936</t>
  </si>
  <si>
    <t>0313919539</t>
  </si>
  <si>
    <t>0312251859</t>
  </si>
  <si>
    <t>3702396291</t>
  </si>
  <si>
    <t>1101819710</t>
  </si>
  <si>
    <t>3700603175</t>
  </si>
  <si>
    <t>0301798826</t>
  </si>
  <si>
    <t>3702190251</t>
  </si>
  <si>
    <t>0313156326</t>
  </si>
  <si>
    <t>PVBank</t>
  </si>
  <si>
    <t>0313941206</t>
  </si>
  <si>
    <t>ML/16P</t>
  </si>
  <si>
    <t>3701667566</t>
  </si>
  <si>
    <t>TD/16P</t>
  </si>
  <si>
    <t>0100112437044</t>
  </si>
  <si>
    <t>VC/16T</t>
  </si>
  <si>
    <t>VH/15P</t>
  </si>
  <si>
    <t>0102325399</t>
  </si>
  <si>
    <t>MB/15T</t>
  </si>
  <si>
    <t>0102721191</t>
  </si>
  <si>
    <t>AA/16E</t>
  </si>
  <si>
    <t>0102646635</t>
  </si>
  <si>
    <t>RS/15P</t>
  </si>
  <si>
    <t>3701984727</t>
  </si>
  <si>
    <t>TL/16P</t>
  </si>
  <si>
    <t>3702275931</t>
  </si>
  <si>
    <t>KH/16P</t>
  </si>
  <si>
    <t>0305262144</t>
  </si>
  <si>
    <t>BV/16P</t>
  </si>
  <si>
    <t>0312341968</t>
  </si>
  <si>
    <t>0302182074-003</t>
  </si>
  <si>
    <t>AA/16P</t>
  </si>
  <si>
    <t>1400621758</t>
  </si>
  <si>
    <t>NL/15P</t>
  </si>
  <si>
    <t>0104478506</t>
  </si>
  <si>
    <t>TV/16P</t>
  </si>
  <si>
    <t>3702288747</t>
  </si>
  <si>
    <t>DM/15P</t>
  </si>
  <si>
    <t>0100233583-044</t>
  </si>
  <si>
    <t>BD/13T</t>
  </si>
  <si>
    <t>3700898056</t>
  </si>
  <si>
    <t>0310425362</t>
  </si>
  <si>
    <t>3702366949</t>
  </si>
  <si>
    <t>0305495974</t>
  </si>
  <si>
    <t>3700805012</t>
  </si>
  <si>
    <t>0312544728</t>
  </si>
  <si>
    <t>3600715894</t>
  </si>
  <si>
    <t>3702386430</t>
  </si>
  <si>
    <t>3702401008</t>
  </si>
  <si>
    <t xml:space="preserve">Tổng giá trị hàng hoá, dịch vụ mua vào:       </t>
  </si>
  <si>
    <t xml:space="preserve">Tổng thuế GTGT của hàng hoá, dịch vụ mua vào:   </t>
  </si>
  <si>
    <t>Mã số thuế: 3702076037</t>
  </si>
  <si>
    <t xml:space="preserve">Người nộp thuế: CTY TNHH MTV KHỞI NGUYÊN AN  </t>
  </si>
  <si>
    <t xml:space="preserve">Tổng doanh thu hàng hoá, dịch vụ bán ra: </t>
  </si>
  <si>
    <t>Tổng thuế GTGT của hàng hóa, dịch vụ bán ra:</t>
  </si>
  <si>
    <t>Viettel Bình Dương - CN TĐ Viễn Thông Quân Đội</t>
  </si>
  <si>
    <t>Cty TNHH MTV ĐT &amp; Vận Tải Biển Phương Nam</t>
  </si>
  <si>
    <t>Cty CP CN và TT Doanh Nghiệp Việt</t>
  </si>
  <si>
    <t>0000742</t>
  </si>
  <si>
    <t>0000743</t>
  </si>
  <si>
    <t>0000744</t>
  </si>
  <si>
    <t>0000745</t>
  </si>
  <si>
    <t>0000746</t>
  </si>
  <si>
    <t>0000747</t>
  </si>
  <si>
    <t>0000748</t>
  </si>
  <si>
    <t>0000749</t>
  </si>
  <si>
    <t>0000750</t>
  </si>
  <si>
    <t>0000751</t>
  </si>
  <si>
    <t>0000752</t>
  </si>
  <si>
    <t>0000753</t>
  </si>
  <si>
    <t>0000754</t>
  </si>
  <si>
    <t>0000755</t>
  </si>
  <si>
    <t>0000756</t>
  </si>
  <si>
    <t>0000758</t>
  </si>
  <si>
    <t>0000759</t>
  </si>
  <si>
    <t>0000760</t>
  </si>
  <si>
    <t>0000761</t>
  </si>
  <si>
    <t>Cty TNHH SX &amp; XK KV3</t>
  </si>
  <si>
    <t>Cty TNHH Bao Bì Giấy Kim Dung Phát</t>
  </si>
  <si>
    <t>Cty TNHH Nordic Country Home Viet Nam</t>
  </si>
  <si>
    <t>Cty TNHH Đầu Tư QT Đại Thắng</t>
  </si>
  <si>
    <t>Cty TNHH Yaban Chain Industrial Viet Nam</t>
  </si>
  <si>
    <t>3702473556</t>
  </si>
  <si>
    <t>0313961227</t>
  </si>
  <si>
    <t>0000757</t>
  </si>
  <si>
    <t>0000762</t>
  </si>
  <si>
    <t>0000763</t>
  </si>
  <si>
    <t>0000764</t>
  </si>
  <si>
    <t>0000765</t>
  </si>
  <si>
    <t>0000766</t>
  </si>
  <si>
    <t>0000767</t>
  </si>
  <si>
    <t>0000768</t>
  </si>
  <si>
    <t>0000769</t>
  </si>
  <si>
    <t>0000770</t>
  </si>
  <si>
    <t>0000771</t>
  </si>
  <si>
    <t>0000772</t>
  </si>
  <si>
    <t>0000773</t>
  </si>
  <si>
    <t>0000774</t>
  </si>
  <si>
    <t>0000775</t>
  </si>
  <si>
    <t>0000776</t>
  </si>
  <si>
    <t>0000777</t>
  </si>
  <si>
    <t>0000778</t>
  </si>
  <si>
    <t>0000779</t>
  </si>
  <si>
    <t>0000780</t>
  </si>
  <si>
    <t>0000781</t>
  </si>
  <si>
    <t>0000782</t>
  </si>
  <si>
    <t>0000783</t>
  </si>
  <si>
    <t>0000784</t>
  </si>
  <si>
    <t>0000785</t>
  </si>
  <si>
    <t>0000786</t>
  </si>
  <si>
    <t>0000787</t>
  </si>
  <si>
    <t>0000788</t>
  </si>
  <si>
    <t>0000789</t>
  </si>
  <si>
    <t>0000790</t>
  </si>
  <si>
    <t>0000791</t>
  </si>
  <si>
    <t>0000792</t>
  </si>
  <si>
    <t>0000793</t>
  </si>
  <si>
    <t>0000794</t>
  </si>
  <si>
    <t>0000795</t>
  </si>
  <si>
    <t>0000796</t>
  </si>
  <si>
    <t>0000797</t>
  </si>
  <si>
    <t>0000798</t>
  </si>
  <si>
    <t>0000799</t>
  </si>
  <si>
    <t>0000800</t>
  </si>
  <si>
    <t>0000801</t>
  </si>
  <si>
    <t>0000802</t>
  </si>
  <si>
    <t>0000803</t>
  </si>
  <si>
    <t>0000804</t>
  </si>
  <si>
    <t>0000805</t>
  </si>
  <si>
    <t>0000806</t>
  </si>
  <si>
    <t>0000807</t>
  </si>
  <si>
    <t>0000808</t>
  </si>
  <si>
    <t>0000809</t>
  </si>
  <si>
    <t>0000810</t>
  </si>
  <si>
    <t>0000811</t>
  </si>
  <si>
    <t>Thùng carton</t>
  </si>
  <si>
    <t>Giấy</t>
  </si>
  <si>
    <t>Giấy cuộn</t>
  </si>
  <si>
    <t>Cước vận tải</t>
  </si>
  <si>
    <t>Cty CP Chuyển Phát Nhanh Vietstak</t>
  </si>
  <si>
    <t>0313076430</t>
  </si>
  <si>
    <t>0000812</t>
  </si>
  <si>
    <t>Cty TNHH TM XNK Nhật Quang</t>
  </si>
  <si>
    <t>0306011457</t>
  </si>
  <si>
    <t>Cty TNHH Martoyo Applied Materials</t>
  </si>
  <si>
    <t>3701872678</t>
  </si>
  <si>
    <t>Cty TNHH TMDV Minh Lập Thành</t>
  </si>
  <si>
    <t>0312171963</t>
  </si>
  <si>
    <t>Cty TNHH Topfair Industries Việt Nam</t>
  </si>
  <si>
    <t>3700664957</t>
  </si>
  <si>
    <t>Cty TNHH MTV Gia Mẫn</t>
  </si>
  <si>
    <t>0305797340</t>
  </si>
  <si>
    <t>Cty TNHH SanVi</t>
  </si>
  <si>
    <t>0301937607</t>
  </si>
  <si>
    <t>Cty TNHH MTV Nhâm Nguyễn</t>
  </si>
  <si>
    <t>0310538052</t>
  </si>
  <si>
    <t>Cước dịch vụ viễn thông</t>
  </si>
  <si>
    <t>Chi phí tiếp khách</t>
  </si>
  <si>
    <t>Dầu DO</t>
  </si>
  <si>
    <t>Ổ Cứng máy vi tính</t>
  </si>
  <si>
    <t xml:space="preserve">Giấy tấm </t>
  </si>
  <si>
    <t>Giấy 2 lớp</t>
  </si>
  <si>
    <t>1596273;1596272;1596284</t>
  </si>
  <si>
    <t>0007106</t>
  </si>
  <si>
    <t>0005888</t>
  </si>
  <si>
    <t>1620104;1620105;1620116</t>
  </si>
  <si>
    <t>0001849</t>
  </si>
  <si>
    <t>0009832</t>
  </si>
  <si>
    <t>0003758</t>
  </si>
  <si>
    <t>6274442;0705628;7454775</t>
  </si>
  <si>
    <t>0006012</t>
  </si>
  <si>
    <t>0085521;0085522;0085533</t>
  </si>
  <si>
    <t>0000422</t>
  </si>
  <si>
    <t>0006137</t>
  </si>
  <si>
    <t>0024854</t>
  </si>
  <si>
    <t>0018666</t>
  </si>
  <si>
    <t>0019737</t>
  </si>
  <si>
    <t>0019799</t>
  </si>
  <si>
    <t>0000515</t>
  </si>
  <si>
    <t>0000658</t>
  </si>
  <si>
    <t>0000919</t>
  </si>
  <si>
    <t>0001917</t>
  </si>
  <si>
    <t>0000341</t>
  </si>
  <si>
    <t>0000317</t>
  </si>
  <si>
    <t>0000362</t>
  </si>
  <si>
    <t>0000366</t>
  </si>
  <si>
    <t>0000428</t>
  </si>
  <si>
    <t>0004679</t>
  </si>
  <si>
    <t>0004248</t>
  </si>
  <si>
    <t>0000233</t>
  </si>
  <si>
    <t>0000449</t>
  </si>
  <si>
    <t>0000212</t>
  </si>
  <si>
    <t>0000005</t>
  </si>
  <si>
    <t>0000030</t>
  </si>
  <si>
    <t>CN-Cty CP Thương Mại Dịch Vụ Cổng Vàng</t>
  </si>
  <si>
    <t>DNTN Tín Phát</t>
  </si>
  <si>
    <t>Cty TNHH MTV Kinh Doanh Ăn Uống Hữu Đạt</t>
  </si>
  <si>
    <t>DNTN Petat</t>
  </si>
  <si>
    <t>Cty TNHH Vi Tính 3 Mắt</t>
  </si>
  <si>
    <t>Cty CP Thương Mại Tổng Hợp Thuận An</t>
  </si>
  <si>
    <t>Phí chuyển tiền</t>
  </si>
  <si>
    <t>Phí bán 2 cuốn sec</t>
  </si>
  <si>
    <t>Phí sử dụng SMS</t>
  </si>
  <si>
    <t>Phí chuyển tiền trong 2 ngày</t>
  </si>
  <si>
    <t>Phí quản lý tài khoản</t>
  </si>
  <si>
    <t>Phí kiểm đếm</t>
  </si>
  <si>
    <t>Phí SDTM trong 2 ngày</t>
  </si>
  <si>
    <t>Phí rà soát theo yêu cầu</t>
  </si>
  <si>
    <t>VCB</t>
  </si>
  <si>
    <t>VP</t>
  </si>
  <si>
    <t>DP/16P</t>
  </si>
  <si>
    <t>Cước sử dụng đường bộ</t>
  </si>
  <si>
    <t>0000393</t>
  </si>
  <si>
    <t>ML/17P</t>
  </si>
  <si>
    <t>'Cty TNHH SX Bao Bì Nhựa Giấy Minh Long</t>
  </si>
  <si>
    <t>0000063</t>
  </si>
  <si>
    <t>0000104</t>
  </si>
  <si>
    <t>0000129</t>
  </si>
  <si>
    <t>0000115</t>
  </si>
  <si>
    <t>0000095</t>
  </si>
  <si>
    <t>0000046</t>
  </si>
  <si>
    <t>0000036</t>
  </si>
  <si>
    <t>0000813</t>
  </si>
  <si>
    <t>0000814</t>
  </si>
  <si>
    <t>0000815</t>
  </si>
  <si>
    <t>0000816</t>
  </si>
  <si>
    <t>0000817</t>
  </si>
  <si>
    <t>0000818</t>
  </si>
  <si>
    <t>0000819</t>
  </si>
  <si>
    <t>0000820</t>
  </si>
  <si>
    <t>0000821</t>
  </si>
  <si>
    <t>0000822</t>
  </si>
  <si>
    <t>0000823</t>
  </si>
  <si>
    <t>0000824</t>
  </si>
  <si>
    <t>0000825</t>
  </si>
  <si>
    <t>0000826</t>
  </si>
  <si>
    <t>0000827</t>
  </si>
  <si>
    <t>0000828</t>
  </si>
  <si>
    <t>0000829</t>
  </si>
  <si>
    <t>0000830</t>
  </si>
  <si>
    <t>0000831</t>
  </si>
  <si>
    <t>0000832</t>
  </si>
  <si>
    <t>0000833</t>
  </si>
  <si>
    <t>0000834</t>
  </si>
  <si>
    <t>0000835</t>
  </si>
  <si>
    <t>0000836</t>
  </si>
  <si>
    <t>0000837</t>
  </si>
  <si>
    <t>0000838</t>
  </si>
  <si>
    <t>0000839</t>
  </si>
  <si>
    <t>0000840</t>
  </si>
  <si>
    <t>0000841</t>
  </si>
  <si>
    <t>0000842</t>
  </si>
  <si>
    <t>0000843</t>
  </si>
  <si>
    <t>0000844</t>
  </si>
  <si>
    <t>0000845</t>
  </si>
  <si>
    <t>0000846</t>
  </si>
  <si>
    <t>0000847</t>
  </si>
  <si>
    <t>0000848</t>
  </si>
  <si>
    <t>0000849</t>
  </si>
  <si>
    <t>0000850</t>
  </si>
  <si>
    <t>0000851</t>
  </si>
  <si>
    <t>0000852</t>
  </si>
  <si>
    <t>0000853</t>
  </si>
  <si>
    <t>0000854</t>
  </si>
  <si>
    <t>0000855</t>
  </si>
  <si>
    <t>0000856</t>
  </si>
  <si>
    <t>0000857</t>
  </si>
  <si>
    <t>0000858</t>
  </si>
  <si>
    <t>0000859</t>
  </si>
  <si>
    <t>0000860</t>
  </si>
  <si>
    <t>0000861</t>
  </si>
  <si>
    <t>0000862</t>
  </si>
  <si>
    <t>0000863</t>
  </si>
  <si>
    <t>0000864</t>
  </si>
  <si>
    <t>0000865</t>
  </si>
  <si>
    <t>0000866</t>
  </si>
  <si>
    <t>0000867</t>
  </si>
  <si>
    <t>0000868</t>
  </si>
  <si>
    <t>0000869</t>
  </si>
  <si>
    <t>0000870</t>
  </si>
  <si>
    <t>0000871</t>
  </si>
  <si>
    <t>0000872</t>
  </si>
  <si>
    <t>0000873</t>
  </si>
  <si>
    <t>0000874</t>
  </si>
  <si>
    <t>0000875</t>
  </si>
  <si>
    <t>0000876</t>
  </si>
  <si>
    <t>0000877</t>
  </si>
  <si>
    <t>0000878</t>
  </si>
  <si>
    <t>0000879</t>
  </si>
  <si>
    <t>0000880</t>
  </si>
  <si>
    <t>0000881</t>
  </si>
  <si>
    <t>0000882</t>
  </si>
  <si>
    <t>0000883</t>
  </si>
  <si>
    <t>0000884</t>
  </si>
  <si>
    <t>0000885</t>
  </si>
  <si>
    <t>0000886</t>
  </si>
  <si>
    <t>0000887</t>
  </si>
  <si>
    <t>0000888</t>
  </si>
  <si>
    <t>0000889</t>
  </si>
  <si>
    <t>0000890</t>
  </si>
  <si>
    <t>0000891</t>
  </si>
  <si>
    <t>Cty TNHH Ngân Đại Sơn</t>
  </si>
  <si>
    <t>3600677913</t>
  </si>
  <si>
    <t>Cty CP Chế Tạo Máy Dĩ An</t>
  </si>
  <si>
    <t>3700363445</t>
  </si>
  <si>
    <t>Giấy 5 lớp</t>
  </si>
  <si>
    <t>Cty TNHH Quốc Tế Nhựa Việt Hoa</t>
  </si>
  <si>
    <t>Cty TNHH SXTM DV Hồng Lam</t>
  </si>
  <si>
    <t>3700347309</t>
  </si>
  <si>
    <t>3702523408</t>
  </si>
  <si>
    <t>0000892</t>
  </si>
  <si>
    <t>0000893</t>
  </si>
  <si>
    <t>0000894</t>
  </si>
  <si>
    <t>0000895</t>
  </si>
  <si>
    <t>0000896</t>
  </si>
  <si>
    <t>0000897</t>
  </si>
  <si>
    <t>0000898</t>
  </si>
  <si>
    <t>0000899</t>
  </si>
  <si>
    <t>0000900</t>
  </si>
  <si>
    <t>0000901</t>
  </si>
  <si>
    <t>0000902</t>
  </si>
  <si>
    <t>0000903</t>
  </si>
  <si>
    <t>0000904</t>
  </si>
  <si>
    <t>0000905</t>
  </si>
  <si>
    <t>0000906</t>
  </si>
  <si>
    <t>0000907</t>
  </si>
  <si>
    <t>0000908</t>
  </si>
  <si>
    <t>0000909</t>
  </si>
  <si>
    <t>0000910</t>
  </si>
  <si>
    <t>0000911</t>
  </si>
  <si>
    <t>0000912</t>
  </si>
  <si>
    <t>0000913</t>
  </si>
  <si>
    <t>0000914</t>
  </si>
  <si>
    <t>0000915</t>
  </si>
  <si>
    <t>0000916</t>
  </si>
  <si>
    <t>0000917</t>
  </si>
  <si>
    <t>0000918</t>
  </si>
  <si>
    <t>0000920</t>
  </si>
  <si>
    <t>0000921</t>
  </si>
  <si>
    <t>0000922</t>
  </si>
  <si>
    <t>0000923</t>
  </si>
  <si>
    <t>0000924</t>
  </si>
  <si>
    <t>0000925</t>
  </si>
  <si>
    <t>0000926</t>
  </si>
  <si>
    <t>0000927</t>
  </si>
  <si>
    <t>0000928</t>
  </si>
  <si>
    <t>0000929</t>
  </si>
  <si>
    <t>0000930</t>
  </si>
  <si>
    <t>0000931</t>
  </si>
  <si>
    <t>0000932</t>
  </si>
  <si>
    <t>0000933</t>
  </si>
  <si>
    <t>0000934</t>
  </si>
  <si>
    <t>0000935</t>
  </si>
  <si>
    <t>0000936</t>
  </si>
  <si>
    <t>0000937</t>
  </si>
  <si>
    <t>0000938</t>
  </si>
  <si>
    <t>0000939</t>
  </si>
  <si>
    <t>0000318</t>
  </si>
  <si>
    <t>0000315</t>
  </si>
  <si>
    <t>0000316</t>
  </si>
  <si>
    <t>0000320</t>
  </si>
  <si>
    <t>0000313</t>
  </si>
  <si>
    <t>0000319</t>
  </si>
  <si>
    <t>0000314</t>
  </si>
  <si>
    <t>0003822</t>
  </si>
  <si>
    <t>0003710</t>
  </si>
  <si>
    <t>0003554</t>
  </si>
  <si>
    <t>0002464</t>
  </si>
  <si>
    <t>0003160</t>
  </si>
  <si>
    <t>Cty TNHH SX TM Bao Bì Lộc Phát</t>
  </si>
  <si>
    <t>Thùng</t>
  </si>
  <si>
    <t>giấy</t>
  </si>
  <si>
    <t>3702076037</t>
  </si>
  <si>
    <t>LP/12P</t>
  </si>
  <si>
    <t>Cty TNHH TMDV Vĩnh Nguyên</t>
  </si>
  <si>
    <t>Cty CP Chuyển Phát Nhanh Vietstar</t>
  </si>
  <si>
    <t>Cty TNHH SXKD Bai Bì Carton Gấp Nếp Vina Toyo</t>
  </si>
  <si>
    <t>6000454526</t>
  </si>
  <si>
    <t>Cty TNHH HFP Việt Nam</t>
  </si>
  <si>
    <t>3702110954</t>
  </si>
  <si>
    <t>1100878093</t>
  </si>
  <si>
    <t>Cty TNHH Hải Sản An Lạc</t>
  </si>
  <si>
    <t>7454482;0705430;0941842</t>
  </si>
  <si>
    <t>4611979;4352405</t>
  </si>
  <si>
    <t>8087589;8087380</t>
  </si>
  <si>
    <t>00250284;0250285;0250288</t>
  </si>
  <si>
    <t>0201510</t>
  </si>
  <si>
    <t>0004608</t>
  </si>
  <si>
    <t>2709417;2709330</t>
  </si>
  <si>
    <t>0416670;0416671;0416674</t>
  </si>
  <si>
    <t>0000210</t>
  </si>
  <si>
    <t>0006313</t>
  </si>
  <si>
    <t>6686603;6686576</t>
  </si>
  <si>
    <t>0582443;0582444;0582447</t>
  </si>
  <si>
    <t>0006453</t>
  </si>
  <si>
    <t>0004582</t>
  </si>
  <si>
    <t>Cty TNHH MTV Xăng Dầu Bà Rịa Vũng Tàu</t>
  </si>
  <si>
    <t>Cty TNHH Lâm Thuận</t>
  </si>
  <si>
    <t>Cty TNHH Vua Sushi</t>
  </si>
  <si>
    <t>DNTN Trạm Xăng Dầu Hiệp Phát</t>
  </si>
  <si>
    <t>Cước internet T12/2016 &amp; 01/2017</t>
  </si>
  <si>
    <t>Cước internet &amp; điện thoại T02/2017</t>
  </si>
  <si>
    <t>Cước internet &amp; điện thoại T03/2017</t>
  </si>
  <si>
    <t>Cước dịch vụ viễn thông T03/2017</t>
  </si>
  <si>
    <t>Nước khoáng tiếp khách</t>
  </si>
  <si>
    <t>Cước internet &amp; điện thoại T04/2017</t>
  </si>
  <si>
    <t>Cước dịch vụ viễn thông T04/2017</t>
  </si>
  <si>
    <t>Cước internet &amp; điện thoại T05/2017</t>
  </si>
  <si>
    <t>Cước dịch vụ viễn thông T05/2017</t>
  </si>
  <si>
    <t>0074413</t>
  </si>
  <si>
    <t>0074417</t>
  </si>
  <si>
    <t>0000348</t>
  </si>
  <si>
    <t>0000361</t>
  </si>
  <si>
    <t>0000409</t>
  </si>
  <si>
    <t>0000410</t>
  </si>
  <si>
    <t>0000408</t>
  </si>
  <si>
    <t>0074418</t>
  </si>
  <si>
    <t>0000432</t>
  </si>
  <si>
    <t>0000418</t>
  </si>
  <si>
    <t>0000419</t>
  </si>
  <si>
    <t>0000423</t>
  </si>
  <si>
    <t>0005671</t>
  </si>
  <si>
    <t>0000487</t>
  </si>
  <si>
    <t>0000518</t>
  </si>
  <si>
    <t>0000522</t>
  </si>
  <si>
    <t>0000530</t>
  </si>
  <si>
    <t>0000540</t>
  </si>
  <si>
    <t>Cty TNHH MTV Bao Bì Xanh Bình Dương</t>
  </si>
  <si>
    <t>Cty TNHH TM Ngân Phát Tài</t>
  </si>
  <si>
    <t>Phí sử dụng tiền trong 2 ngày</t>
  </si>
  <si>
    <t>Phí rút tiền</t>
  </si>
  <si>
    <t>Phí thường niên thẻ 4393</t>
  </si>
  <si>
    <t>Phí thường niên thẻ 2797</t>
  </si>
  <si>
    <t>3702514996</t>
  </si>
  <si>
    <t>37AN/11P</t>
  </si>
  <si>
    <t>0312315358</t>
  </si>
  <si>
    <t>PT/16P</t>
  </si>
  <si>
    <t>Cty TNHH Sinwa Viet Nam</t>
  </si>
  <si>
    <t>3702122205</t>
  </si>
  <si>
    <t>CN Cty TNHH Nguyên Liệu Gỗ SG Tại BD</t>
  </si>
  <si>
    <t>5900510637-004</t>
  </si>
  <si>
    <t>Giấy tấm</t>
  </si>
  <si>
    <t>0000940</t>
  </si>
  <si>
    <t>0000941</t>
  </si>
  <si>
    <t>0000942</t>
  </si>
  <si>
    <t>0000943</t>
  </si>
  <si>
    <t>0000944</t>
  </si>
  <si>
    <t>0000945</t>
  </si>
  <si>
    <t>0000946</t>
  </si>
  <si>
    <t>0000947</t>
  </si>
  <si>
    <t>0000948</t>
  </si>
  <si>
    <t>0000949</t>
  </si>
  <si>
    <t>0000950</t>
  </si>
  <si>
    <t>0000951</t>
  </si>
  <si>
    <t>0000952</t>
  </si>
  <si>
    <t>0000953</t>
  </si>
  <si>
    <t>0000954</t>
  </si>
  <si>
    <t>0000955</t>
  </si>
  <si>
    <t>0000956</t>
  </si>
  <si>
    <t>0000957</t>
  </si>
  <si>
    <t>0000958</t>
  </si>
  <si>
    <t>0000959</t>
  </si>
  <si>
    <t>0000960</t>
  </si>
  <si>
    <t>0000961</t>
  </si>
  <si>
    <t>0000962</t>
  </si>
  <si>
    <t>0000963</t>
  </si>
  <si>
    <t>0000964</t>
  </si>
  <si>
    <t>0000965</t>
  </si>
  <si>
    <t>0000966</t>
  </si>
  <si>
    <t>0000967</t>
  </si>
  <si>
    <t>0000968</t>
  </si>
  <si>
    <t>0000969</t>
  </si>
  <si>
    <t>0000970</t>
  </si>
  <si>
    <t>0000971</t>
  </si>
  <si>
    <t>0000972</t>
  </si>
  <si>
    <t>0000973</t>
  </si>
  <si>
    <t>0000974</t>
  </si>
  <si>
    <t>0000975</t>
  </si>
  <si>
    <t>0000976</t>
  </si>
  <si>
    <t>0000977</t>
  </si>
  <si>
    <t>0000978</t>
  </si>
  <si>
    <t>0000979</t>
  </si>
  <si>
    <t>0000980</t>
  </si>
  <si>
    <t>0000981</t>
  </si>
  <si>
    <t>0000982</t>
  </si>
  <si>
    <t>Cty TNHH SXTM Kim Dung Phat</t>
  </si>
  <si>
    <t>Cty TNHH SXTM DV TMK</t>
  </si>
  <si>
    <t>Cty TNHH Dragon Precision</t>
  </si>
  <si>
    <t>5801301600</t>
  </si>
  <si>
    <t>Cty TNHH Nhãn Thời Gian Việt Tiến</t>
  </si>
  <si>
    <t>3700959799</t>
  </si>
  <si>
    <t>Cty TNHH Vina Capital Việt Nam</t>
  </si>
  <si>
    <t>0106318804</t>
  </si>
  <si>
    <t>0000016</t>
  </si>
  <si>
    <t>Cty TNHH TM DV VT Hoàng Hà Việt Nam</t>
  </si>
  <si>
    <t>0314097377</t>
  </si>
  <si>
    <t>HH/17P</t>
  </si>
  <si>
    <t>0000206</t>
  </si>
  <si>
    <t>0000230</t>
  </si>
  <si>
    <t>0000231</t>
  </si>
  <si>
    <t>0000246</t>
  </si>
  <si>
    <t>0000267</t>
  </si>
  <si>
    <t>0000283</t>
  </si>
  <si>
    <t>0000039</t>
  </si>
  <si>
    <t>0000050</t>
  </si>
  <si>
    <t>0000064</t>
  </si>
  <si>
    <t>Máy xả dao dĩa</t>
  </si>
  <si>
    <t>Máy xả trục tròn, máy chập tay</t>
  </si>
  <si>
    <t>Máy đóng phim, máy cột dây</t>
  </si>
  <si>
    <t>0008454</t>
  </si>
  <si>
    <t>0008537</t>
  </si>
  <si>
    <t>0000054</t>
  </si>
  <si>
    <t>0000075</t>
  </si>
  <si>
    <t>0000080</t>
  </si>
  <si>
    <t>0000153</t>
  </si>
  <si>
    <t>00000109</t>
  </si>
  <si>
    <t>0000052</t>
  </si>
  <si>
    <t>0000044</t>
  </si>
  <si>
    <t>0000195</t>
  </si>
  <si>
    <t>0001833</t>
  </si>
  <si>
    <t>0001842</t>
  </si>
  <si>
    <t>0001846</t>
  </si>
  <si>
    <t>0001861</t>
  </si>
  <si>
    <t>0001880</t>
  </si>
  <si>
    <t>0001898</t>
  </si>
  <si>
    <t>0001931</t>
  </si>
  <si>
    <t>0001945</t>
  </si>
  <si>
    <t>0001955</t>
  </si>
  <si>
    <t>0001961</t>
  </si>
  <si>
    <t>0001969</t>
  </si>
  <si>
    <t>0001977</t>
  </si>
  <si>
    <t>Cty TNHH TM SX SNK Tiến Thành Đạt</t>
  </si>
  <si>
    <t>0313768671</t>
  </si>
  <si>
    <t>Cty TNHH Choice Protech</t>
  </si>
  <si>
    <t>3600954356</t>
  </si>
  <si>
    <t>0000983</t>
  </si>
  <si>
    <t>0000984</t>
  </si>
  <si>
    <t>0000985</t>
  </si>
  <si>
    <t>0000986</t>
  </si>
  <si>
    <t>0000987</t>
  </si>
  <si>
    <t>0000988</t>
  </si>
  <si>
    <t>0000989</t>
  </si>
  <si>
    <t>0000990</t>
  </si>
  <si>
    <t>0000991</t>
  </si>
  <si>
    <t>0000992</t>
  </si>
  <si>
    <t>0000993</t>
  </si>
  <si>
    <t>0000994</t>
  </si>
  <si>
    <t>0000995</t>
  </si>
  <si>
    <t>0000996</t>
  </si>
  <si>
    <t>0000997</t>
  </si>
  <si>
    <t>0000998</t>
  </si>
  <si>
    <t>0000999</t>
  </si>
  <si>
    <t>0001000</t>
  </si>
  <si>
    <t>0001001</t>
  </si>
  <si>
    <t>0001002</t>
  </si>
  <si>
    <t>0001003</t>
  </si>
  <si>
    <t>0001004</t>
  </si>
  <si>
    <t>0001005</t>
  </si>
  <si>
    <t>0001006</t>
  </si>
  <si>
    <t>0001007</t>
  </si>
  <si>
    <t>0001008</t>
  </si>
  <si>
    <t>0001009</t>
  </si>
  <si>
    <t>0001010</t>
  </si>
  <si>
    <t>0001011</t>
  </si>
  <si>
    <t>0001012</t>
  </si>
  <si>
    <t>0001013</t>
  </si>
  <si>
    <t>0001014</t>
  </si>
  <si>
    <t>0001015</t>
  </si>
  <si>
    <t>0000211</t>
  </si>
  <si>
    <t>4300298507</t>
  </si>
  <si>
    <t>AB/17P</t>
  </si>
  <si>
    <t>3700356247</t>
  </si>
  <si>
    <t>TP/14P</t>
  </si>
  <si>
    <t>Cty Cp TM&amp;DV Hội Nghị Tiệc Cưới Trường Thịnh</t>
  </si>
  <si>
    <t>Cty Xăng Dầu Phúc Khánh</t>
  </si>
  <si>
    <t>4200240380</t>
  </si>
  <si>
    <t>PK/17P</t>
  </si>
  <si>
    <t>3702434282</t>
  </si>
  <si>
    <t>TT/17P</t>
  </si>
  <si>
    <t>Cty TNHH MTV XD TM Hoàng Đại Dũng</t>
  </si>
  <si>
    <t>3702339889</t>
  </si>
  <si>
    <t>DD/16P</t>
  </si>
  <si>
    <t>1799231;1799043</t>
  </si>
  <si>
    <t>0747807;0747806;0747809</t>
  </si>
  <si>
    <t>0000199</t>
  </si>
  <si>
    <t>0006685</t>
  </si>
  <si>
    <t>0135276</t>
  </si>
  <si>
    <t>0158890</t>
  </si>
  <si>
    <t>0002756</t>
  </si>
  <si>
    <t>4264456;4264308</t>
  </si>
  <si>
    <t>0003933</t>
  </si>
  <si>
    <t>0006863</t>
  </si>
  <si>
    <t>8454915;8454884</t>
  </si>
  <si>
    <t>0000245</t>
  </si>
  <si>
    <t>0001662</t>
  </si>
  <si>
    <t>Cước internet &amp; điện thoại T06/2017</t>
  </si>
  <si>
    <t>Cước dịch vụ viễn thông T06/2017</t>
  </si>
  <si>
    <t>Cước internet &amp; điện thoại T07/2017</t>
  </si>
  <si>
    <t>Cước dịch vụ viễn thông T07/2017</t>
  </si>
  <si>
    <t>Cước internet &amp; điện thoại T08/2017</t>
  </si>
  <si>
    <t>Văn phòng phẩm</t>
  </si>
  <si>
    <t>Cước dịch vụ viễn thông T08/2017</t>
  </si>
  <si>
    <t>Thiết bị mạng</t>
  </si>
  <si>
    <t>Cty TNHH Hiệp Hòa</t>
  </si>
  <si>
    <t>3702496169</t>
  </si>
  <si>
    <t>4100542620</t>
  </si>
  <si>
    <t>TN/16P</t>
  </si>
  <si>
    <t>Phí sử dụng tiền trong ngày</t>
  </si>
  <si>
    <t>0001016</t>
  </si>
  <si>
    <t>0001017</t>
  </si>
  <si>
    <t>0001018</t>
  </si>
  <si>
    <t>0001019</t>
  </si>
  <si>
    <t>0001020</t>
  </si>
  <si>
    <t>0001021</t>
  </si>
  <si>
    <t>0001022</t>
  </si>
  <si>
    <t>0001023</t>
  </si>
  <si>
    <t>0001024</t>
  </si>
  <si>
    <t>0001025</t>
  </si>
  <si>
    <t>0001026</t>
  </si>
  <si>
    <t>0001027</t>
  </si>
  <si>
    <t>0001028</t>
  </si>
  <si>
    <t>0001029</t>
  </si>
  <si>
    <t>0001030</t>
  </si>
  <si>
    <t>0001031</t>
  </si>
  <si>
    <t>0001032</t>
  </si>
  <si>
    <t>0001033</t>
  </si>
  <si>
    <t>0001034</t>
  </si>
  <si>
    <t>0001035</t>
  </si>
  <si>
    <t>0001036</t>
  </si>
  <si>
    <t>0001037</t>
  </si>
  <si>
    <t>0001038</t>
  </si>
  <si>
    <t>0001039</t>
  </si>
  <si>
    <t>0001040</t>
  </si>
  <si>
    <t>0001041</t>
  </si>
  <si>
    <t>0001042</t>
  </si>
  <si>
    <t>0001043</t>
  </si>
  <si>
    <t>0001044</t>
  </si>
  <si>
    <t>0001045</t>
  </si>
  <si>
    <t>0001046</t>
  </si>
  <si>
    <t>0001047</t>
  </si>
  <si>
    <t>0001048</t>
  </si>
  <si>
    <t>0001049</t>
  </si>
  <si>
    <t>0001050</t>
  </si>
  <si>
    <t>0001051</t>
  </si>
  <si>
    <t>0001052</t>
  </si>
  <si>
    <t>0001053</t>
  </si>
  <si>
    <t>0001054</t>
  </si>
  <si>
    <t>DNTN Năm Hạnh</t>
  </si>
  <si>
    <t>3600270677</t>
  </si>
  <si>
    <t>Cty TNHH Hải Sản An Lạc Trà Vinh</t>
  </si>
  <si>
    <t>2100346855</t>
  </si>
  <si>
    <t>Cty TNHH Máy CN Vũ Minh (VN)</t>
  </si>
  <si>
    <t>3700815726</t>
  </si>
  <si>
    <t>Cty TNHH YBN Viet Nam</t>
  </si>
  <si>
    <t>3702367484</t>
  </si>
  <si>
    <t>Cty CP CN &amp; TT Doanh Nghiệp Việt</t>
  </si>
  <si>
    <t>Cty TNHH Huy Hồng</t>
  </si>
  <si>
    <t>3700339682</t>
  </si>
  <si>
    <t>TV/17P</t>
  </si>
  <si>
    <t>Cty TNHH Cơ Khí Cân Điện Tử Tự Động Tín Thành Tiến</t>
  </si>
  <si>
    <t>0303483606</t>
  </si>
  <si>
    <t>Cty TNHH TM Nguyên Gia Phúc</t>
  </si>
  <si>
    <t>0311634182</t>
  </si>
  <si>
    <t>Cty TNHH SXTM &amp; DV Hồng Lam</t>
  </si>
  <si>
    <t>Cty TNHH Burnished</t>
  </si>
  <si>
    <t>3603364764</t>
  </si>
  <si>
    <t>Cty CP Gạch Ngói Nhị Hiệp</t>
  </si>
  <si>
    <t>3700358798</t>
  </si>
  <si>
    <t>Cty TNHH Mai Mi</t>
  </si>
  <si>
    <t>3700579500</t>
  </si>
  <si>
    <t>Cty TNHH Gỗ Minh Việt</t>
  </si>
  <si>
    <t>0312824161</t>
  </si>
  <si>
    <t>0001055</t>
  </si>
  <si>
    <t>0001056</t>
  </si>
  <si>
    <t>0001057</t>
  </si>
  <si>
    <t>0001058</t>
  </si>
  <si>
    <t>0001059</t>
  </si>
  <si>
    <t>0001060</t>
  </si>
  <si>
    <t>0001061</t>
  </si>
  <si>
    <t>0001062</t>
  </si>
  <si>
    <t>0001063</t>
  </si>
  <si>
    <t>0001064</t>
  </si>
  <si>
    <t>0001065</t>
  </si>
  <si>
    <t>0001066</t>
  </si>
  <si>
    <t>0001067</t>
  </si>
  <si>
    <t>0001068</t>
  </si>
  <si>
    <t>0001069</t>
  </si>
  <si>
    <t>0001070</t>
  </si>
  <si>
    <t>0001071</t>
  </si>
  <si>
    <t>0001072</t>
  </si>
  <si>
    <t>0001073</t>
  </si>
  <si>
    <t>0001074</t>
  </si>
  <si>
    <t>0001075</t>
  </si>
  <si>
    <t>0001076</t>
  </si>
  <si>
    <t>0001077</t>
  </si>
  <si>
    <t>0001078</t>
  </si>
  <si>
    <t>0001079</t>
  </si>
  <si>
    <t>0001080</t>
  </si>
  <si>
    <t>0001081</t>
  </si>
  <si>
    <t>0001082</t>
  </si>
  <si>
    <t>0001083</t>
  </si>
  <si>
    <t>0001084</t>
  </si>
  <si>
    <t>Máy chạp bán tự động</t>
  </si>
  <si>
    <t>Máy dán thùng bán tự động</t>
  </si>
  <si>
    <t>0002138</t>
  </si>
  <si>
    <t>0000146</t>
  </si>
  <si>
    <t>0000465</t>
  </si>
  <si>
    <t>0000470</t>
  </si>
  <si>
    <t>0000474</t>
  </si>
  <si>
    <t>0000482</t>
  </si>
  <si>
    <t>0000499</t>
  </si>
  <si>
    <t>0000012</t>
  </si>
  <si>
    <t>0000018</t>
  </si>
  <si>
    <t>0000027</t>
  </si>
  <si>
    <t>0000032</t>
  </si>
  <si>
    <t>0000061</t>
  </si>
  <si>
    <t>0000073</t>
  </si>
  <si>
    <t>0000096</t>
  </si>
  <si>
    <t>0000116</t>
  </si>
  <si>
    <t>0000135</t>
  </si>
  <si>
    <t>0000152</t>
  </si>
  <si>
    <t>0000168</t>
  </si>
  <si>
    <t>0000182</t>
  </si>
  <si>
    <t>0000202</t>
  </si>
  <si>
    <t>0000239</t>
  </si>
  <si>
    <t>0000252</t>
  </si>
  <si>
    <t>0000261</t>
  </si>
  <si>
    <t>0000282</t>
  </si>
  <si>
    <t>0000287</t>
  </si>
  <si>
    <t>Cty TNHH MTV An Phát Nguyên</t>
  </si>
  <si>
    <t>3702597209</t>
  </si>
  <si>
    <t>Cty TNHH TMDV Hà Hà</t>
  </si>
  <si>
    <t>0363154809</t>
  </si>
  <si>
    <t>Cty TNHH SX TM N.B.A</t>
  </si>
  <si>
    <t>0312547687</t>
  </si>
  <si>
    <t>Cty CP Cấp Nước Nhà Bè</t>
  </si>
  <si>
    <t>0304789298</t>
  </si>
  <si>
    <t>0001085</t>
  </si>
  <si>
    <t>0000463</t>
  </si>
  <si>
    <t>0000059</t>
  </si>
  <si>
    <t>0000100</t>
  </si>
  <si>
    <t>0002323</t>
  </si>
  <si>
    <t>Cty TNHH TM DV SX Mẫn Gia</t>
  </si>
  <si>
    <t>0314582750</t>
  </si>
  <si>
    <t>MG/17P</t>
  </si>
  <si>
    <t>0000328</t>
  </si>
  <si>
    <t>0000347</t>
  </si>
  <si>
    <t>0000364</t>
  </si>
  <si>
    <t>0000379</t>
  </si>
  <si>
    <t>0000384</t>
  </si>
  <si>
    <t>0000405</t>
  </si>
  <si>
    <t>0000412</t>
  </si>
  <si>
    <t>0000420</t>
  </si>
  <si>
    <t>0000427</t>
  </si>
  <si>
    <t>0000438</t>
  </si>
  <si>
    <t>0000447</t>
  </si>
  <si>
    <t>0000458</t>
  </si>
  <si>
    <t>0000466</t>
  </si>
  <si>
    <t>0000475</t>
  </si>
  <si>
    <t>0000486</t>
  </si>
  <si>
    <t>0000496</t>
  </si>
  <si>
    <t>0000505</t>
  </si>
  <si>
    <t>Phí mua 2 cuốn sec</t>
  </si>
  <si>
    <t>Phí sử dụng tiền sau 2 ngày</t>
  </si>
  <si>
    <t>Quảng cáo</t>
  </si>
  <si>
    <t>Phí vận chuyển</t>
  </si>
  <si>
    <t>0002294</t>
  </si>
  <si>
    <t>0014507</t>
  </si>
  <si>
    <t>0294381</t>
  </si>
  <si>
    <t>0213287</t>
  </si>
  <si>
    <t>0079460</t>
  </si>
  <si>
    <t>0213528</t>
  </si>
  <si>
    <t>0004082</t>
  </si>
  <si>
    <t>0017170</t>
  </si>
  <si>
    <t>0014405</t>
  </si>
  <si>
    <t>Cty Xăng Dầu Quảng Bình</t>
  </si>
  <si>
    <t>Cty CP Đầu Tư DV TM Tân Thịnh</t>
  </si>
  <si>
    <t>DNTN Xăng Dầu Ngọc Thuận</t>
  </si>
  <si>
    <t>Cty TNHH MTV Thạnh Thới</t>
  </si>
  <si>
    <t>0000468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</si>
</sst>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4" x14ac:knownFonts="1">
    <font>
      <sz val="10"/>
      <name val="Arial"/>
    </font>
    <font>
      <sz val="10"/>
      <name val="Arial"/>
      <family val="2"/>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
      <sz val="11"/>
      <color rgb="FFFF0000"/>
      <name val="Times New Roman"/>
      <family val="1"/>
    </font>
    <font>
      <sz val="11"/>
      <color rgb="FF0000FF"/>
      <name val="Times New Roman"/>
      <family val="1"/>
    </font>
  </fonts>
  <fills count="2">
    <fill>
      <patternFill patternType="none"/>
    </fill>
    <fill>
      <patternFill patternType="gray125"/>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7">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xf numFmtId="0" fontId="1" fillId="0" borderId="0"/>
    <xf numFmtId="0" fontId="1" fillId="0" borderId="0"/>
  </cellStyleXfs>
  <cellXfs count="218">
    <xf numFmtId="0" fontId="0" fillId="0" borderId="0" xfId="0"/>
    <xf numFmtId="0" fontId="6" fillId="0" borderId="0" xfId="0" applyFont="1"/>
    <xf numFmtId="0" fontId="6" fillId="0" borderId="10" xfId="0" applyFont="1" applyBorder="1" applyAlignment="1">
      <alignment vertical="center"/>
    </xf>
    <xf numFmtId="165" fontId="6" fillId="0" borderId="10" xfId="1" applyNumberFormat="1" applyFont="1" applyBorder="1" applyAlignment="1">
      <alignment vertical="center" wrapText="1"/>
    </xf>
    <xf numFmtId="0" fontId="6" fillId="0" borderId="0" xfId="4" applyFont="1" applyAlignment="1">
      <alignment vertical="center"/>
    </xf>
    <xf numFmtId="0" fontId="6" fillId="0" borderId="0" xfId="4" applyFont="1" applyAlignment="1">
      <alignment horizontal="center" vertical="center"/>
    </xf>
    <xf numFmtId="0" fontId="8" fillId="0" borderId="0" xfId="4" applyFont="1" applyAlignment="1">
      <alignment horizontal="center" vertical="center"/>
    </xf>
    <xf numFmtId="49" fontId="8" fillId="0" borderId="2" xfId="4" applyNumberFormat="1" applyFont="1" applyBorder="1" applyAlignment="1">
      <alignment horizontal="center" vertical="center" wrapText="1"/>
    </xf>
    <xf numFmtId="49"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6" fillId="0" borderId="12" xfId="4" applyNumberFormat="1" applyFont="1" applyBorder="1" applyAlignment="1">
      <alignment horizontal="center" vertical="center" wrapText="1"/>
    </xf>
    <xf numFmtId="49" fontId="9" fillId="0" borderId="10"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4" xfId="4" applyNumberFormat="1" applyFont="1" applyBorder="1" applyAlignment="1">
      <alignment horizontal="left" vertical="center" wrapText="1"/>
    </xf>
    <xf numFmtId="49" fontId="6" fillId="0" borderId="2" xfId="4" applyNumberFormat="1" applyFont="1" applyBorder="1" applyAlignment="1">
      <alignment vertical="center" wrapText="1"/>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9" fillId="0" borderId="10" xfId="0" quotePrefix="1" applyNumberFormat="1" applyFont="1" applyBorder="1" applyAlignment="1">
      <alignment horizontal="center" vertical="center" wrapText="1"/>
    </xf>
    <xf numFmtId="43" fontId="6" fillId="0" borderId="0" xfId="1" applyNumberFormat="1" applyFont="1" applyAlignment="1">
      <alignment vertical="center"/>
    </xf>
    <xf numFmtId="49" fontId="6" fillId="0" borderId="10" xfId="4" quotePrefix="1" applyNumberFormat="1" applyFont="1" applyBorder="1" applyAlignment="1">
      <alignment horizontal="left" vertical="center" wrapText="1"/>
    </xf>
    <xf numFmtId="164" fontId="6" fillId="0" borderId="10" xfId="4" quotePrefix="1" applyNumberFormat="1" applyFont="1" applyBorder="1" applyAlignment="1">
      <alignment horizontal="center" vertical="center" wrapText="1"/>
    </xf>
    <xf numFmtId="49" fontId="6" fillId="0" borderId="10" xfId="5" applyNumberFormat="1" applyFont="1" applyFill="1" applyBorder="1" applyAlignment="1">
      <alignment horizontal="left" vertical="center"/>
    </xf>
    <xf numFmtId="49" fontId="6" fillId="0" borderId="10" xfId="5" quotePrefix="1" applyNumberFormat="1" applyFont="1" applyFill="1" applyBorder="1" applyAlignment="1">
      <alignment horizontal="left" vertical="center"/>
    </xf>
    <xf numFmtId="165" fontId="6" fillId="0" borderId="10" xfId="5" applyNumberFormat="1" applyFont="1" applyFill="1" applyBorder="1" applyAlignment="1">
      <alignment horizontal="left" vertical="center"/>
    </xf>
    <xf numFmtId="165" fontId="6" fillId="0" borderId="11" xfId="5" applyNumberFormat="1" applyFont="1" applyFill="1" applyBorder="1" applyAlignment="1">
      <alignment horizontal="left" vertical="center"/>
    </xf>
    <xf numFmtId="165" fontId="6" fillId="0" borderId="10" xfId="5" quotePrefix="1" applyNumberFormat="1" applyFont="1" applyFill="1" applyBorder="1" applyAlignment="1">
      <alignment horizontal="center" vertical="center"/>
    </xf>
    <xf numFmtId="0" fontId="6" fillId="0" borderId="10" xfId="0" applyNumberFormat="1" applyFont="1" applyFill="1" applyBorder="1" applyAlignment="1">
      <alignment horizontal="center" vertical="center" wrapText="1"/>
    </xf>
    <xf numFmtId="0" fontId="6" fillId="0" borderId="10" xfId="0" applyFont="1" applyFill="1" applyBorder="1" applyAlignment="1">
      <alignment horizontal="center" vertical="center" wrapText="1"/>
    </xf>
    <xf numFmtId="49" fontId="6" fillId="0" borderId="10" xfId="0" quotePrefix="1" applyNumberFormat="1" applyFont="1" applyFill="1" applyBorder="1" applyAlignment="1">
      <alignment horizontal="center" vertical="center" wrapText="1"/>
    </xf>
    <xf numFmtId="164" fontId="6" fillId="0" borderId="10" xfId="0" applyNumberFormat="1" applyFont="1" applyFill="1" applyBorder="1" applyAlignment="1">
      <alignment horizontal="center" vertical="center" wrapText="1"/>
    </xf>
    <xf numFmtId="165" fontId="6" fillId="0" borderId="10" xfId="1" applyNumberFormat="1" applyFont="1" applyFill="1" applyBorder="1" applyAlignment="1">
      <alignment horizontal="center" vertical="center"/>
    </xf>
    <xf numFmtId="165" fontId="6" fillId="0" borderId="10" xfId="1" applyNumberFormat="1" applyFont="1" applyFill="1" applyBorder="1" applyAlignment="1">
      <alignment vertical="center" wrapText="1"/>
    </xf>
    <xf numFmtId="0" fontId="9" fillId="0" borderId="10" xfId="0" quotePrefix="1" applyNumberFormat="1" applyFont="1" applyFill="1" applyBorder="1" applyAlignment="1">
      <alignment horizontal="center" vertical="center" wrapText="1"/>
    </xf>
    <xf numFmtId="0" fontId="6" fillId="0" borderId="0" xfId="0" applyFont="1" applyFill="1" applyAlignment="1">
      <alignment vertical="center"/>
    </xf>
    <xf numFmtId="49" fontId="6" fillId="0" borderId="10" xfId="6" applyNumberFormat="1" applyFont="1" applyBorder="1" applyAlignment="1">
      <alignment horizontal="left" vertical="center" wrapText="1"/>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13"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xf numFmtId="49" fontId="6" fillId="0" borderId="0" xfId="0" applyNumberFormat="1" applyFont="1" applyFill="1" applyAlignment="1">
      <alignment vertical="center"/>
    </xf>
    <xf numFmtId="49" fontId="7" fillId="0" borderId="0" xfId="0" applyNumberFormat="1" applyFont="1" applyFill="1" applyAlignment="1">
      <alignment horizontal="center" vertical="center"/>
    </xf>
    <xf numFmtId="0" fontId="10" fillId="0" borderId="0" xfId="0"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49" fontId="6" fillId="0" borderId="0" xfId="0" applyNumberFormat="1" applyFont="1" applyFill="1" applyAlignment="1">
      <alignment horizontal="center" vertical="center"/>
    </xf>
    <xf numFmtId="0" fontId="6" fillId="0" borderId="0" xfId="0" applyFont="1" applyFill="1" applyBorder="1" applyAlignment="1">
      <alignment horizontal="right" vertical="center"/>
    </xf>
    <xf numFmtId="49" fontId="8" fillId="0" borderId="2" xfId="0" applyNumberFormat="1" applyFont="1" applyFill="1" applyBorder="1" applyAlignment="1">
      <alignment horizontal="center" vertical="center" wrapText="1"/>
    </xf>
    <xf numFmtId="49" fontId="8" fillId="0" borderId="2" xfId="0" applyNumberFormat="1" applyFont="1" applyFill="1" applyBorder="1" applyAlignment="1">
      <alignment horizontal="center" vertical="center" wrapText="1"/>
    </xf>
    <xf numFmtId="0" fontId="6" fillId="0" borderId="2" xfId="0" applyFont="1" applyFill="1" applyBorder="1" applyAlignment="1">
      <alignment vertical="center"/>
    </xf>
    <xf numFmtId="49" fontId="6" fillId="0" borderId="2" xfId="0" applyNumberFormat="1" applyFont="1" applyFill="1" applyBorder="1" applyAlignment="1">
      <alignment horizontal="center" vertical="center" wrapText="1"/>
    </xf>
    <xf numFmtId="0" fontId="6" fillId="0" borderId="2" xfId="0" applyFont="1" applyFill="1" applyBorder="1" applyAlignment="1">
      <alignment horizontal="center" vertical="center" wrapText="1"/>
    </xf>
    <xf numFmtId="49" fontId="6" fillId="0" borderId="9" xfId="0" applyNumberFormat="1" applyFont="1" applyFill="1" applyBorder="1" applyAlignment="1">
      <alignment horizontal="left" vertical="center" wrapText="1"/>
    </xf>
    <xf numFmtId="49" fontId="6" fillId="0" borderId="4" xfId="0" applyNumberFormat="1" applyFont="1" applyFill="1" applyBorder="1" applyAlignment="1">
      <alignment horizontal="left" vertical="center" wrapText="1"/>
    </xf>
    <xf numFmtId="3" fontId="6" fillId="0" borderId="4" xfId="0" applyNumberFormat="1" applyFont="1" applyFill="1" applyBorder="1" applyAlignment="1">
      <alignment vertical="center" wrapText="1"/>
    </xf>
    <xf numFmtId="49" fontId="6" fillId="0" borderId="3" xfId="0" applyNumberFormat="1" applyFont="1" applyFill="1" applyBorder="1" applyAlignment="1">
      <alignment vertical="center" wrapText="1"/>
    </xf>
    <xf numFmtId="49" fontId="6" fillId="0" borderId="2" xfId="0" applyNumberFormat="1" applyFont="1" applyFill="1" applyBorder="1" applyAlignment="1">
      <alignment vertical="center" wrapText="1"/>
    </xf>
    <xf numFmtId="164" fontId="6" fillId="0" borderId="2" xfId="0" applyNumberFormat="1" applyFont="1" applyFill="1" applyBorder="1" applyAlignment="1">
      <alignment vertical="center" wrapText="1"/>
    </xf>
    <xf numFmtId="3" fontId="6" fillId="0" borderId="2" xfId="0" applyNumberFormat="1" applyFont="1" applyFill="1" applyBorder="1" applyAlignment="1">
      <alignment vertical="center" wrapText="1"/>
    </xf>
    <xf numFmtId="49" fontId="8" fillId="0" borderId="2" xfId="0" applyNumberFormat="1" applyFont="1" applyFill="1" applyBorder="1" applyAlignment="1">
      <alignment vertical="center" wrapText="1"/>
    </xf>
    <xf numFmtId="3" fontId="8" fillId="0" borderId="2" xfId="0" applyNumberFormat="1" applyFont="1" applyFill="1" applyBorder="1" applyAlignment="1">
      <alignment vertical="center" wrapText="1"/>
    </xf>
    <xf numFmtId="0" fontId="8" fillId="0" borderId="0" xfId="0" applyFont="1" applyFill="1" applyAlignment="1">
      <alignment vertical="center"/>
    </xf>
    <xf numFmtId="0" fontId="6" fillId="0" borderId="3" xfId="0" applyFont="1" applyFill="1" applyBorder="1" applyAlignment="1">
      <alignment vertical="center" wrapText="1"/>
    </xf>
    <xf numFmtId="0" fontId="6" fillId="0" borderId="2" xfId="0" applyFont="1" applyFill="1" applyBorder="1" applyAlignment="1">
      <alignment vertical="center" wrapText="1"/>
    </xf>
    <xf numFmtId="49" fontId="6" fillId="0" borderId="2" xfId="0" quotePrefix="1" applyNumberFormat="1" applyFont="1" applyFill="1" applyBorder="1" applyAlignment="1">
      <alignment horizontal="center" vertical="center" wrapText="1"/>
    </xf>
    <xf numFmtId="49" fontId="6" fillId="0" borderId="2" xfId="0" applyNumberFormat="1" applyFont="1" applyFill="1" applyBorder="1" applyAlignment="1">
      <alignment horizontal="left" vertical="center" wrapText="1"/>
    </xf>
    <xf numFmtId="49" fontId="6" fillId="0" borderId="22" xfId="0" applyNumberFormat="1" applyFont="1" applyFill="1" applyBorder="1" applyAlignment="1">
      <alignment vertical="center"/>
    </xf>
    <xf numFmtId="49" fontId="6" fillId="0" borderId="23" xfId="0" applyNumberFormat="1" applyFont="1" applyFill="1" applyBorder="1" applyAlignment="1">
      <alignment vertical="center"/>
    </xf>
    <xf numFmtId="3" fontId="6" fillId="0" borderId="13" xfId="0" applyNumberFormat="1" applyFont="1" applyFill="1" applyBorder="1" applyAlignment="1">
      <alignment vertical="center" wrapText="1"/>
    </xf>
    <xf numFmtId="0" fontId="9" fillId="0" borderId="14" xfId="0" applyFont="1" applyFill="1" applyBorder="1" applyAlignment="1">
      <alignment vertical="center" wrapText="1"/>
    </xf>
    <xf numFmtId="0" fontId="6" fillId="0" borderId="10" xfId="0" applyFont="1" applyFill="1" applyBorder="1" applyAlignment="1">
      <alignment vertical="center"/>
    </xf>
    <xf numFmtId="49" fontId="6" fillId="0" borderId="10" xfId="0" applyNumberFormat="1" applyFont="1" applyFill="1" applyBorder="1" applyAlignment="1">
      <alignment horizontal="left" vertical="center" wrapText="1"/>
    </xf>
    <xf numFmtId="0" fontId="12" fillId="0" borderId="10" xfId="0" applyFont="1" applyFill="1" applyBorder="1" applyAlignment="1">
      <alignment horizontal="center" vertical="center" wrapText="1"/>
    </xf>
    <xf numFmtId="49" fontId="12" fillId="0" borderId="10" xfId="0" quotePrefix="1" applyNumberFormat="1" applyFont="1" applyFill="1" applyBorder="1" applyAlignment="1">
      <alignment horizontal="center" vertical="center" wrapText="1"/>
    </xf>
    <xf numFmtId="164" fontId="12" fillId="0" borderId="10" xfId="0" applyNumberFormat="1" applyFont="1" applyFill="1" applyBorder="1" applyAlignment="1">
      <alignment horizontal="center" vertical="center" wrapText="1"/>
    </xf>
    <xf numFmtId="0" fontId="12" fillId="0" borderId="10" xfId="0" applyFont="1" applyFill="1" applyBorder="1" applyAlignment="1">
      <alignment vertical="center"/>
    </xf>
    <xf numFmtId="165" fontId="12" fillId="0" borderId="10" xfId="1" applyNumberFormat="1" applyFont="1" applyFill="1" applyBorder="1" applyAlignment="1">
      <alignment horizontal="center" vertical="center"/>
    </xf>
    <xf numFmtId="49" fontId="12" fillId="0" borderId="10" xfId="0" applyNumberFormat="1" applyFont="1" applyFill="1" applyBorder="1" applyAlignment="1">
      <alignment horizontal="left" vertical="center" wrapText="1"/>
    </xf>
    <xf numFmtId="165" fontId="12" fillId="0" borderId="10" xfId="1" applyNumberFormat="1" applyFont="1" applyFill="1" applyBorder="1" applyAlignment="1">
      <alignment vertical="center" wrapText="1"/>
    </xf>
    <xf numFmtId="0" fontId="12" fillId="0" borderId="0" xfId="0" applyFont="1" applyFill="1" applyAlignment="1">
      <alignment vertical="center"/>
    </xf>
    <xf numFmtId="49" fontId="9" fillId="0" borderId="10" xfId="0" applyNumberFormat="1" applyFont="1" applyFill="1" applyBorder="1" applyAlignment="1">
      <alignment horizontal="center" vertical="center" wrapText="1"/>
    </xf>
    <xf numFmtId="49" fontId="8" fillId="0" borderId="15" xfId="0" applyNumberFormat="1" applyFont="1" applyFill="1" applyBorder="1" applyAlignment="1">
      <alignment vertical="center" wrapText="1"/>
    </xf>
    <xf numFmtId="49" fontId="8" fillId="0" borderId="15" xfId="0" applyNumberFormat="1" applyFont="1" applyFill="1" applyBorder="1" applyAlignment="1">
      <alignment horizontal="center" vertical="center" wrapText="1"/>
    </xf>
    <xf numFmtId="165" fontId="8" fillId="0" borderId="15" xfId="1" applyNumberFormat="1" applyFont="1" applyFill="1" applyBorder="1" applyAlignment="1">
      <alignment horizontal="center" vertical="center" wrapText="1"/>
    </xf>
    <xf numFmtId="165" fontId="8" fillId="0" borderId="15" xfId="1" applyNumberFormat="1" applyFont="1" applyFill="1" applyBorder="1" applyAlignment="1">
      <alignment vertical="center" wrapText="1"/>
    </xf>
    <xf numFmtId="165" fontId="6" fillId="0" borderId="0" xfId="0" applyNumberFormat="1" applyFont="1" applyFill="1" applyAlignment="1">
      <alignment vertical="center"/>
    </xf>
    <xf numFmtId="165" fontId="8" fillId="0" borderId="0" xfId="0" applyNumberFormat="1" applyFont="1" applyFill="1" applyAlignment="1">
      <alignment vertical="center"/>
    </xf>
    <xf numFmtId="165" fontId="8" fillId="0" borderId="0" xfId="2" applyNumberFormat="1" applyFont="1" applyFill="1" applyAlignment="1">
      <alignment vertical="center"/>
    </xf>
    <xf numFmtId="49" fontId="6" fillId="0" borderId="0" xfId="0" applyNumberFormat="1" applyFont="1" applyFill="1" applyAlignment="1">
      <alignment horizontal="justify" vertical="center"/>
    </xf>
    <xf numFmtId="0" fontId="6" fillId="0" borderId="0" xfId="0" applyFont="1" applyFill="1" applyAlignment="1">
      <alignment horizontal="center" vertical="center"/>
    </xf>
    <xf numFmtId="0" fontId="0" fillId="0" borderId="0" xfId="0" applyFill="1"/>
    <xf numFmtId="0" fontId="6" fillId="0" borderId="0" xfId="4" applyFont="1" applyFill="1" applyAlignment="1">
      <alignment vertical="center"/>
    </xf>
    <xf numFmtId="0" fontId="8" fillId="0" borderId="0" xfId="4" applyFont="1" applyFill="1" applyAlignment="1">
      <alignment horizontal="center" vertical="center"/>
    </xf>
    <xf numFmtId="0" fontId="11" fillId="0" borderId="0" xfId="4" applyFont="1" applyFill="1" applyAlignment="1">
      <alignment horizontal="center" vertical="center"/>
    </xf>
    <xf numFmtId="49" fontId="6" fillId="0" borderId="0" xfId="4" applyNumberFormat="1" applyFont="1" applyFill="1" applyAlignment="1">
      <alignment vertical="center"/>
    </xf>
    <xf numFmtId="0" fontId="6" fillId="0" borderId="0" xfId="4" applyFont="1" applyFill="1" applyAlignment="1">
      <alignment horizontal="center" vertical="center"/>
    </xf>
    <xf numFmtId="1" fontId="6" fillId="0" borderId="0" xfId="4" applyNumberFormat="1" applyFont="1" applyFill="1" applyAlignment="1">
      <alignment vertical="center"/>
    </xf>
    <xf numFmtId="0" fontId="6" fillId="0" borderId="0" xfId="4" applyFont="1" applyFill="1" applyAlignment="1">
      <alignment horizontal="center" vertical="center"/>
    </xf>
    <xf numFmtId="0" fontId="6" fillId="0" borderId="0" xfId="4" applyFont="1" applyFill="1" applyBorder="1" applyAlignment="1">
      <alignment horizontal="right" vertical="center"/>
    </xf>
    <xf numFmtId="49" fontId="8" fillId="0" borderId="2" xfId="4" applyNumberFormat="1" applyFont="1" applyFill="1" applyBorder="1" applyAlignment="1">
      <alignment horizontal="center" vertical="center"/>
    </xf>
    <xf numFmtId="0" fontId="6" fillId="0" borderId="2" xfId="4" applyFont="1" applyFill="1" applyBorder="1" applyAlignment="1">
      <alignment horizontal="center" vertical="center"/>
    </xf>
    <xf numFmtId="49" fontId="8" fillId="0" borderId="13" xfId="4" applyNumberFormat="1" applyFont="1" applyFill="1" applyBorder="1" applyAlignment="1">
      <alignment horizontal="center" vertical="center" wrapText="1"/>
    </xf>
    <xf numFmtId="49" fontId="8" fillId="0" borderId="14" xfId="4" applyNumberFormat="1" applyFont="1" applyFill="1" applyBorder="1" applyAlignment="1">
      <alignment horizontal="center" vertical="center" wrapText="1"/>
    </xf>
    <xf numFmtId="49" fontId="8" fillId="0" borderId="2" xfId="4" applyNumberFormat="1" applyFont="1" applyFill="1" applyBorder="1" applyAlignment="1">
      <alignment horizontal="center" vertical="center" wrapText="1"/>
    </xf>
    <xf numFmtId="1" fontId="8" fillId="0" borderId="2" xfId="4" applyNumberFormat="1" applyFont="1" applyFill="1" applyBorder="1" applyAlignment="1">
      <alignment horizontal="center" vertical="center" wrapText="1"/>
    </xf>
    <xf numFmtId="49" fontId="8" fillId="0" borderId="16"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wrapText="1"/>
    </xf>
    <xf numFmtId="49" fontId="8" fillId="0" borderId="2" xfId="4" applyNumberFormat="1" applyFont="1" applyFill="1" applyBorder="1" applyAlignment="1">
      <alignment horizontal="center" vertical="center" wrapText="1"/>
    </xf>
    <xf numFmtId="0" fontId="6" fillId="0" borderId="2" xfId="4" applyFont="1" applyFill="1" applyBorder="1" applyAlignment="1">
      <alignment vertical="center"/>
    </xf>
    <xf numFmtId="0" fontId="6" fillId="0" borderId="2" xfId="4" applyFont="1" applyFill="1" applyBorder="1" applyAlignment="1">
      <alignment horizontal="center" vertical="center" wrapText="1"/>
    </xf>
    <xf numFmtId="49" fontId="6" fillId="0" borderId="2" xfId="4" applyNumberFormat="1" applyFont="1" applyFill="1" applyBorder="1" applyAlignment="1">
      <alignment horizontal="center" vertical="center" wrapText="1"/>
    </xf>
    <xf numFmtId="1" fontId="6" fillId="0" borderId="2" xfId="4" applyNumberFormat="1" applyFont="1" applyFill="1" applyBorder="1" applyAlignment="1">
      <alignment horizontal="center" vertical="center" wrapText="1"/>
    </xf>
    <xf numFmtId="0" fontId="6" fillId="0" borderId="11" xfId="4" applyNumberFormat="1" applyFont="1" applyFill="1" applyBorder="1" applyAlignment="1">
      <alignment horizontal="center" vertical="center"/>
    </xf>
    <xf numFmtId="0" fontId="6" fillId="0" borderId="10" xfId="4" applyNumberFormat="1" applyFont="1" applyFill="1" applyBorder="1" applyAlignment="1">
      <alignment horizontal="center" vertical="center" wrapText="1"/>
    </xf>
    <xf numFmtId="165" fontId="13" fillId="0" borderId="10" xfId="5" quotePrefix="1" applyNumberFormat="1" applyFont="1" applyFill="1" applyBorder="1" applyAlignment="1">
      <alignment horizontal="center" vertical="center"/>
    </xf>
    <xf numFmtId="14" fontId="13" fillId="0" borderId="10" xfId="5" applyNumberFormat="1" applyFont="1" applyFill="1" applyBorder="1" applyAlignment="1">
      <alignment horizontal="center" vertical="center"/>
    </xf>
    <xf numFmtId="49" fontId="13" fillId="0" borderId="10" xfId="5" applyNumberFormat="1" applyFont="1" applyFill="1" applyBorder="1" applyAlignment="1">
      <alignment horizontal="left" vertical="center"/>
    </xf>
    <xf numFmtId="165" fontId="13" fillId="0" borderId="10" xfId="5" applyNumberFormat="1" applyFont="1" applyFill="1" applyBorder="1" applyAlignment="1">
      <alignment horizontal="left" vertical="center"/>
    </xf>
    <xf numFmtId="165" fontId="13" fillId="0" borderId="10" xfId="0" applyNumberFormat="1" applyFont="1" applyFill="1" applyBorder="1" applyAlignment="1">
      <alignment vertical="center"/>
    </xf>
    <xf numFmtId="9" fontId="6" fillId="0" borderId="11" xfId="1" applyNumberFormat="1" applyFont="1" applyFill="1" applyBorder="1" applyAlignment="1">
      <alignment horizontal="center" vertical="center" wrapText="1"/>
    </xf>
    <xf numFmtId="165" fontId="6" fillId="0" borderId="10" xfId="1" applyNumberFormat="1" applyFont="1" applyFill="1" applyBorder="1" applyAlignment="1">
      <alignment horizontal="right" vertical="center" wrapText="1"/>
    </xf>
    <xf numFmtId="165" fontId="6" fillId="0" borderId="0" xfId="1" applyNumberFormat="1" applyFont="1" applyFill="1" applyAlignment="1">
      <alignment vertical="center"/>
    </xf>
    <xf numFmtId="165" fontId="6" fillId="0" borderId="0" xfId="2" applyNumberFormat="1" applyFont="1" applyFill="1" applyAlignment="1">
      <alignment vertical="center"/>
    </xf>
    <xf numFmtId="49" fontId="6" fillId="0" borderId="10" xfId="4" applyNumberFormat="1" applyFont="1" applyFill="1" applyBorder="1" applyAlignment="1">
      <alignment horizontal="center" vertical="center" wrapText="1"/>
    </xf>
    <xf numFmtId="164" fontId="6" fillId="0" borderId="10" xfId="4" applyNumberFormat="1" applyFont="1" applyFill="1" applyBorder="1" applyAlignment="1">
      <alignment horizontal="center" vertical="center" wrapText="1"/>
    </xf>
    <xf numFmtId="49" fontId="6" fillId="0" borderId="10" xfId="4" applyNumberFormat="1" applyFont="1" applyFill="1" applyBorder="1" applyAlignment="1">
      <alignment horizontal="left" vertical="center" wrapText="1"/>
    </xf>
    <xf numFmtId="49" fontId="6" fillId="0" borderId="10" xfId="4" quotePrefix="1" applyNumberFormat="1" applyFont="1" applyFill="1" applyBorder="1" applyAlignment="1">
      <alignment horizontal="center" vertical="center" wrapText="1"/>
    </xf>
    <xf numFmtId="0" fontId="8" fillId="0" borderId="0" xfId="4" applyFont="1" applyFill="1" applyAlignment="1">
      <alignment vertical="center"/>
    </xf>
    <xf numFmtId="0" fontId="8" fillId="0" borderId="2" xfId="4" applyFont="1" applyFill="1" applyBorder="1" applyAlignment="1">
      <alignment vertical="center"/>
    </xf>
    <xf numFmtId="49" fontId="8" fillId="0" borderId="2" xfId="4" applyNumberFormat="1" applyFont="1" applyFill="1" applyBorder="1" applyAlignment="1">
      <alignment vertical="center" wrapText="1"/>
    </xf>
    <xf numFmtId="0" fontId="8" fillId="0" borderId="2" xfId="4" applyFont="1" applyFill="1" applyBorder="1" applyAlignment="1">
      <alignment horizontal="center" vertical="center" wrapText="1"/>
    </xf>
    <xf numFmtId="165" fontId="8" fillId="0" borderId="2" xfId="1" applyNumberFormat="1" applyFont="1" applyFill="1" applyBorder="1" applyAlignment="1">
      <alignment vertical="center" wrapText="1"/>
    </xf>
    <xf numFmtId="49" fontId="6" fillId="0" borderId="9" xfId="4" applyNumberFormat="1" applyFont="1" applyFill="1" applyBorder="1" applyAlignment="1">
      <alignment horizontal="left" vertical="center"/>
    </xf>
    <xf numFmtId="49" fontId="6" fillId="0" borderId="2" xfId="4" applyNumberFormat="1" applyFont="1" applyFill="1" applyBorder="1" applyAlignment="1">
      <alignment vertical="center"/>
    </xf>
    <xf numFmtId="0" fontId="6" fillId="0" borderId="0" xfId="4" applyFont="1" applyFill="1" applyAlignment="1">
      <alignment horizontal="justify" vertical="center"/>
    </xf>
    <xf numFmtId="0" fontId="6" fillId="0" borderId="0" xfId="0" applyFont="1" applyFill="1"/>
    <xf numFmtId="49" fontId="6" fillId="0" borderId="4" xfId="4" applyNumberFormat="1" applyFont="1" applyFill="1" applyBorder="1" applyAlignment="1">
      <alignment horizontal="left" vertical="center" wrapText="1"/>
    </xf>
    <xf numFmtId="3" fontId="6" fillId="0" borderId="4" xfId="4" applyNumberFormat="1" applyFont="1" applyFill="1" applyBorder="1" applyAlignment="1">
      <alignment vertical="center" wrapText="1"/>
    </xf>
    <xf numFmtId="49" fontId="6" fillId="0" borderId="4" xfId="4" applyNumberFormat="1" applyFont="1" applyFill="1" applyBorder="1" applyAlignment="1">
      <alignment vertical="center" wrapText="1"/>
    </xf>
    <xf numFmtId="0" fontId="6" fillId="0" borderId="3" xfId="4" applyFont="1" applyFill="1" applyBorder="1" applyAlignment="1">
      <alignment vertical="center" wrapText="1"/>
    </xf>
    <xf numFmtId="3" fontId="8" fillId="0" borderId="2" xfId="4" applyNumberFormat="1" applyFont="1" applyFill="1" applyBorder="1" applyAlignment="1">
      <alignment vertical="center" wrapText="1"/>
    </xf>
    <xf numFmtId="49" fontId="6" fillId="0" borderId="2" xfId="4" applyNumberFormat="1" applyFont="1" applyFill="1" applyBorder="1" applyAlignment="1">
      <alignment vertical="center" wrapText="1"/>
    </xf>
    <xf numFmtId="164" fontId="6" fillId="0" borderId="2" xfId="4" applyNumberFormat="1" applyFont="1" applyFill="1" applyBorder="1" applyAlignment="1">
      <alignment vertical="center" wrapText="1"/>
    </xf>
    <xf numFmtId="3" fontId="6" fillId="0" borderId="2" xfId="4" applyNumberFormat="1" applyFont="1" applyFill="1" applyBorder="1" applyAlignment="1">
      <alignment vertical="center" wrapText="1"/>
    </xf>
  </cellXfs>
  <cellStyles count="7">
    <cellStyle name="Comma" xfId="1" builtinId="3"/>
    <cellStyle name="Comma 2" xfId="2"/>
    <cellStyle name="k1" xfId="3"/>
    <cellStyle name="Normal" xfId="0" builtinId="0"/>
    <cellStyle name="Normal 2" xfId="4"/>
    <cellStyle name="Normal 2 2" xfId="6"/>
    <cellStyle name="Normal_ketoanthucte_NhatKySoCai 2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 xmlns:a16="http://schemas.microsoft.com/office/drawing/2014/main"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 xmlns:a16="http://schemas.microsoft.com/office/drawing/2014/main"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381"/>
  <sheetViews>
    <sheetView tabSelected="1" topLeftCell="A12" zoomScale="90" zoomScaleNormal="90" workbookViewId="0">
      <pane ySplit="4" topLeftCell="A349" activePane="bottomLeft" state="frozen"/>
      <selection activeCell="B12" sqref="B12"/>
      <selection pane="bottomLeft" activeCell="I356" sqref="I356"/>
    </sheetView>
  </sheetViews>
  <sheetFormatPr defaultRowHeight="12.75" x14ac:dyDescent="0.2"/>
  <cols>
    <col min="1" max="1" width="2.140625" style="164" customWidth="1"/>
    <col min="2" max="2" width="5.28515625" style="164" customWidth="1"/>
    <col min="3" max="3" width="12.85546875" hidden="1" customWidth="1"/>
    <col min="4" max="4" width="9.28515625" style="164" customWidth="1"/>
    <col min="5" max="5" width="23" style="164" customWidth="1"/>
    <col min="6" max="6" width="11" style="164" customWidth="1"/>
    <col min="7" max="7" width="41.28515625" style="164" customWidth="1"/>
    <col min="8" max="8" width="15.5703125" style="164" customWidth="1"/>
    <col min="9" max="9" width="27" style="164" customWidth="1"/>
    <col min="10" max="10" width="14.28515625" style="164" customWidth="1"/>
    <col min="11" max="11" width="5.28515625" style="164" customWidth="1"/>
    <col min="12" max="12" width="14.7109375" style="164" customWidth="1"/>
    <col min="13" max="13" width="6.85546875" style="164" customWidth="1"/>
    <col min="14" max="14" width="15.140625" style="164" customWidth="1"/>
    <col min="15" max="15" width="6.42578125" style="164" customWidth="1"/>
    <col min="16" max="16" width="16" style="164" bestFit="1" customWidth="1"/>
    <col min="17" max="16384" width="9.140625" style="164"/>
  </cols>
  <sheetData>
    <row r="1" spans="1:15" s="165" customFormat="1" ht="15" x14ac:dyDescent="0.2">
      <c r="C1" s="4"/>
      <c r="D1" s="168"/>
      <c r="E1" s="169"/>
      <c r="F1" s="168"/>
      <c r="G1" s="168"/>
      <c r="H1" s="168"/>
      <c r="I1" s="168"/>
      <c r="K1" s="170"/>
      <c r="M1" s="168"/>
    </row>
    <row r="2" spans="1:15" s="165" customFormat="1" ht="15" x14ac:dyDescent="0.2">
      <c r="C2" s="4"/>
      <c r="D2" s="168"/>
      <c r="E2" s="169"/>
      <c r="F2" s="168"/>
      <c r="G2" s="168"/>
      <c r="H2" s="168"/>
      <c r="I2" s="168"/>
      <c r="K2" s="170"/>
      <c r="M2" s="168"/>
    </row>
    <row r="3" spans="1:15" s="165" customFormat="1" ht="15" x14ac:dyDescent="0.2">
      <c r="B3" s="166"/>
      <c r="C3" s="6"/>
      <c r="D3" s="168"/>
      <c r="E3" s="169"/>
      <c r="F3" s="168"/>
      <c r="G3" s="168"/>
      <c r="H3" s="168"/>
      <c r="I3" s="168"/>
      <c r="K3" s="170"/>
      <c r="M3" s="168"/>
    </row>
    <row r="4" spans="1:15" s="165" customFormat="1" ht="30.75" customHeight="1" x14ac:dyDescent="0.2">
      <c r="B4" s="167" t="s">
        <v>62</v>
      </c>
      <c r="C4" s="80"/>
      <c r="D4" s="167"/>
      <c r="E4" s="167"/>
      <c r="F4" s="167"/>
      <c r="G4" s="167"/>
      <c r="H4" s="167"/>
      <c r="I4" s="167"/>
      <c r="J4" s="167"/>
      <c r="K4" s="167"/>
      <c r="L4" s="167"/>
      <c r="M4" s="167"/>
    </row>
    <row r="5" spans="1:15" s="4" customFormat="1" ht="15" hidden="1" x14ac:dyDescent="0.2">
      <c r="A5" s="4" t="s">
        <v>63</v>
      </c>
      <c r="B5" s="81"/>
      <c r="C5" s="81"/>
      <c r="D5" s="81"/>
      <c r="E5" s="81"/>
      <c r="F5" s="81"/>
      <c r="G5" s="81"/>
      <c r="H5" s="81"/>
      <c r="I5" s="81"/>
      <c r="J5" s="81"/>
      <c r="K5" s="81"/>
      <c r="L5" s="81"/>
      <c r="M5" s="81"/>
    </row>
    <row r="6" spans="1:15" s="165" customFormat="1" ht="23.25" customHeight="1" x14ac:dyDescent="0.2">
      <c r="B6" s="171" t="s">
        <v>0</v>
      </c>
      <c r="C6" s="82"/>
      <c r="D6" s="171"/>
      <c r="E6" s="171"/>
      <c r="F6" s="171"/>
      <c r="G6" s="171"/>
      <c r="H6" s="171"/>
      <c r="I6" s="171"/>
      <c r="J6" s="171"/>
      <c r="K6" s="171"/>
      <c r="L6" s="171"/>
      <c r="M6" s="171"/>
    </row>
    <row r="7" spans="1:15" s="165" customFormat="1" ht="15" x14ac:dyDescent="0.2">
      <c r="B7" s="171" t="str">
        <f>"Kỳ tính thuế: Quý "&amp;O14&amp;" Năm "&amp;YEAR(F17)</f>
        <v>Kỳ tính thuế: Quý 4 Năm 2017</v>
      </c>
      <c r="C7" s="82"/>
      <c r="D7" s="171"/>
      <c r="E7" s="171"/>
      <c r="F7" s="171"/>
      <c r="G7" s="171"/>
      <c r="H7" s="171"/>
      <c r="I7" s="171"/>
      <c r="J7" s="171"/>
      <c r="K7" s="171"/>
      <c r="L7" s="171"/>
      <c r="M7" s="171"/>
    </row>
    <row r="8" spans="1:15" s="165" customFormat="1" ht="15" x14ac:dyDescent="0.2">
      <c r="B8" s="169"/>
      <c r="C8" s="5"/>
      <c r="D8" s="168"/>
      <c r="E8" s="169"/>
      <c r="F8" s="168"/>
      <c r="G8" s="168"/>
      <c r="H8" s="168"/>
      <c r="I8" s="168"/>
      <c r="K8" s="170"/>
      <c r="M8" s="168"/>
    </row>
    <row r="9" spans="1:15" s="165" customFormat="1" ht="15" x14ac:dyDescent="0.2">
      <c r="B9" s="78" t="s">
        <v>286</v>
      </c>
      <c r="C9" s="4"/>
    </row>
    <row r="10" spans="1:15" s="165" customFormat="1" ht="15" x14ac:dyDescent="0.2">
      <c r="B10" s="78" t="s">
        <v>285</v>
      </c>
      <c r="C10" s="4"/>
    </row>
    <row r="11" spans="1:15" s="165" customFormat="1" ht="15" x14ac:dyDescent="0.2">
      <c r="B11" s="172" t="s">
        <v>1</v>
      </c>
      <c r="C11" s="83"/>
      <c r="D11" s="172"/>
      <c r="E11" s="172"/>
      <c r="F11" s="172"/>
      <c r="G11" s="172"/>
      <c r="H11" s="172"/>
      <c r="I11" s="172"/>
      <c r="J11" s="172"/>
      <c r="K11" s="172"/>
      <c r="L11" s="172"/>
      <c r="M11" s="172"/>
    </row>
    <row r="12" spans="1:15" s="165" customFormat="1" ht="12.75" customHeight="1" x14ac:dyDescent="0.2">
      <c r="B12" s="173" t="s">
        <v>2</v>
      </c>
      <c r="C12" s="84"/>
      <c r="D12" s="175"/>
      <c r="E12" s="175"/>
      <c r="F12" s="176"/>
      <c r="G12" s="177" t="s">
        <v>64</v>
      </c>
      <c r="H12" s="177" t="s">
        <v>65</v>
      </c>
      <c r="I12" s="177" t="s">
        <v>4</v>
      </c>
      <c r="J12" s="177" t="s">
        <v>66</v>
      </c>
      <c r="K12" s="178" t="s">
        <v>67</v>
      </c>
      <c r="L12" s="177" t="s">
        <v>5</v>
      </c>
      <c r="M12" s="177" t="s">
        <v>6</v>
      </c>
    </row>
    <row r="13" spans="1:15" s="165" customFormat="1" ht="4.5" customHeight="1" x14ac:dyDescent="0.2">
      <c r="B13" s="173"/>
      <c r="C13" s="85"/>
      <c r="D13" s="179"/>
      <c r="E13" s="179"/>
      <c r="F13" s="180"/>
      <c r="G13" s="177"/>
      <c r="H13" s="177"/>
      <c r="I13" s="177"/>
      <c r="J13" s="177"/>
      <c r="K13" s="178"/>
      <c r="L13" s="177"/>
      <c r="M13" s="177"/>
    </row>
    <row r="14" spans="1:15" s="165" customFormat="1" ht="43.5" customHeight="1" x14ac:dyDescent="0.2">
      <c r="B14" s="173"/>
      <c r="C14" s="7" t="s">
        <v>43</v>
      </c>
      <c r="D14" s="181" t="s">
        <v>7</v>
      </c>
      <c r="E14" s="181" t="s">
        <v>8</v>
      </c>
      <c r="F14" s="181" t="s">
        <v>9</v>
      </c>
      <c r="G14" s="177"/>
      <c r="H14" s="177"/>
      <c r="I14" s="177"/>
      <c r="J14" s="177"/>
      <c r="K14" s="178"/>
      <c r="L14" s="177"/>
      <c r="M14" s="177"/>
      <c r="O14" s="182">
        <v>4</v>
      </c>
    </row>
    <row r="15" spans="1:15" s="165" customFormat="1" ht="15" x14ac:dyDescent="0.2">
      <c r="B15" s="174" t="s">
        <v>19</v>
      </c>
      <c r="C15" s="8" t="s">
        <v>20</v>
      </c>
      <c r="D15" s="183" t="s">
        <v>21</v>
      </c>
      <c r="E15" s="184" t="s">
        <v>22</v>
      </c>
      <c r="F15" s="184" t="s">
        <v>23</v>
      </c>
      <c r="G15" s="184" t="s">
        <v>24</v>
      </c>
      <c r="H15" s="184" t="s">
        <v>25</v>
      </c>
      <c r="I15" s="183" t="s">
        <v>26</v>
      </c>
      <c r="J15" s="185" t="s">
        <v>27</v>
      </c>
      <c r="K15" s="183" t="s">
        <v>28</v>
      </c>
      <c r="L15" s="184" t="s">
        <v>44</v>
      </c>
      <c r="M15" s="184" t="s">
        <v>68</v>
      </c>
    </row>
    <row r="16" spans="1:15" s="4" customFormat="1" ht="21.75" hidden="1" customHeight="1" x14ac:dyDescent="0.2">
      <c r="B16" s="9" t="s">
        <v>69</v>
      </c>
      <c r="C16" s="9"/>
      <c r="D16" s="9"/>
      <c r="E16" s="9"/>
      <c r="F16" s="9"/>
      <c r="G16" s="9"/>
      <c r="H16" s="9"/>
      <c r="I16" s="9"/>
      <c r="J16" s="9"/>
      <c r="K16" s="9"/>
      <c r="L16" s="9"/>
      <c r="M16" s="9"/>
    </row>
    <row r="17" spans="2:17" s="4" customFormat="1" ht="21.75" hidden="1" customHeight="1" x14ac:dyDescent="0.2">
      <c r="B17" s="10">
        <f t="shared" ref="B17:B32" si="0">IF(G17&lt;&gt;"",ROW()-16,"")</f>
        <v>1</v>
      </c>
      <c r="C17" s="11"/>
      <c r="D17" s="12" t="str">
        <f t="shared" ref="D17:D32" si="1">IF(ISNA(VLOOKUP(G17,DSMV,3,0)),"",VLOOKUP(G17,DSMV,3,0))</f>
        <v>AA/16E</v>
      </c>
      <c r="E17" s="13" t="s">
        <v>396</v>
      </c>
      <c r="F17" s="39">
        <v>42740</v>
      </c>
      <c r="G17" s="14" t="s">
        <v>148</v>
      </c>
      <c r="H17" s="41" t="str">
        <f t="shared" ref="H17:H32" si="2">IF(ISNA(VLOOKUP(G17,DSMV,2,0)),"",VLOOKUP(G17,DSMV,2,0))</f>
        <v>0106869738-068</v>
      </c>
      <c r="I17" s="15" t="s">
        <v>390</v>
      </c>
      <c r="J17" s="16">
        <v>914649</v>
      </c>
      <c r="K17" s="17">
        <v>0.1</v>
      </c>
      <c r="L17" s="16">
        <v>91465</v>
      </c>
      <c r="M17" s="62">
        <v>1</v>
      </c>
      <c r="N17" s="63"/>
      <c r="O17" s="19"/>
      <c r="P17" s="18"/>
      <c r="Q17" s="20"/>
    </row>
    <row r="18" spans="2:17" s="4" customFormat="1" ht="21.75" hidden="1" customHeight="1" x14ac:dyDescent="0.2">
      <c r="B18" s="10">
        <f t="shared" si="0"/>
        <v>2</v>
      </c>
      <c r="C18" s="21"/>
      <c r="D18" s="22" t="str">
        <f t="shared" si="1"/>
        <v/>
      </c>
      <c r="E18" s="23" t="s">
        <v>397</v>
      </c>
      <c r="F18" s="40">
        <v>42758</v>
      </c>
      <c r="G18" s="2" t="s">
        <v>428</v>
      </c>
      <c r="H18" s="42" t="str">
        <f t="shared" si="2"/>
        <v/>
      </c>
      <c r="I18" s="24" t="s">
        <v>391</v>
      </c>
      <c r="J18" s="25">
        <v>1118727</v>
      </c>
      <c r="K18" s="17">
        <v>0.1</v>
      </c>
      <c r="L18" s="25">
        <v>111873</v>
      </c>
      <c r="M18" s="62">
        <v>1</v>
      </c>
      <c r="N18" s="63"/>
      <c r="O18" s="19"/>
      <c r="P18" s="18"/>
      <c r="Q18" s="20"/>
    </row>
    <row r="19" spans="2:17" s="4" customFormat="1" ht="21.75" hidden="1" customHeight="1" x14ac:dyDescent="0.2">
      <c r="B19" s="10" t="str">
        <f t="shared" si="0"/>
        <v/>
      </c>
      <c r="C19" s="21"/>
      <c r="D19" s="22" t="str">
        <f t="shared" si="1"/>
        <v/>
      </c>
      <c r="E19" s="21"/>
      <c r="F19" s="40">
        <v>42766</v>
      </c>
      <c r="G19" s="24"/>
      <c r="H19" s="42" t="str">
        <f t="shared" si="2"/>
        <v/>
      </c>
      <c r="I19" s="24" t="s">
        <v>445</v>
      </c>
      <c r="J19" s="25">
        <v>409091</v>
      </c>
      <c r="K19" s="17">
        <v>0.1</v>
      </c>
      <c r="L19" s="25">
        <v>40909</v>
      </c>
      <c r="M19" s="62">
        <v>1</v>
      </c>
      <c r="N19" s="63"/>
      <c r="O19" s="19"/>
      <c r="P19" s="18"/>
    </row>
    <row r="20" spans="2:17" s="4" customFormat="1" ht="21.75" hidden="1" customHeight="1" x14ac:dyDescent="0.2">
      <c r="B20" s="10">
        <f t="shared" si="0"/>
        <v>4</v>
      </c>
      <c r="C20" s="21"/>
      <c r="D20" s="22" t="str">
        <f t="shared" si="1"/>
        <v>TP/14P</v>
      </c>
      <c r="E20" s="21" t="s">
        <v>398</v>
      </c>
      <c r="F20" s="40">
        <v>42769</v>
      </c>
      <c r="G20" s="24" t="s">
        <v>429</v>
      </c>
      <c r="H20" s="42" t="str">
        <f t="shared" si="2"/>
        <v>3700356247</v>
      </c>
      <c r="I20" s="24" t="s">
        <v>392</v>
      </c>
      <c r="J20" s="25">
        <v>918982</v>
      </c>
      <c r="K20" s="17">
        <v>0.1</v>
      </c>
      <c r="L20" s="25">
        <v>91898</v>
      </c>
      <c r="M20" s="62">
        <v>1</v>
      </c>
      <c r="N20" s="63"/>
      <c r="O20" s="19"/>
      <c r="P20" s="18"/>
    </row>
    <row r="21" spans="2:17" s="4" customFormat="1" ht="21.75" hidden="1" customHeight="1" x14ac:dyDescent="0.2">
      <c r="B21" s="10">
        <f t="shared" si="0"/>
        <v>5</v>
      </c>
      <c r="C21" s="21"/>
      <c r="D21" s="22" t="str">
        <f t="shared" si="1"/>
        <v>AA/16E</v>
      </c>
      <c r="E21" s="21" t="s">
        <v>399</v>
      </c>
      <c r="F21" s="40">
        <v>42770</v>
      </c>
      <c r="G21" s="24" t="s">
        <v>148</v>
      </c>
      <c r="H21" s="42" t="str">
        <f t="shared" si="2"/>
        <v>0106869738-068</v>
      </c>
      <c r="I21" s="24" t="s">
        <v>390</v>
      </c>
      <c r="J21" s="25">
        <v>869159</v>
      </c>
      <c r="K21" s="17">
        <v>0.1</v>
      </c>
      <c r="L21" s="25">
        <v>86916</v>
      </c>
      <c r="M21" s="62">
        <v>1</v>
      </c>
      <c r="N21" s="63"/>
      <c r="O21" s="19"/>
      <c r="P21" s="18"/>
    </row>
    <row r="22" spans="2:17" s="4" customFormat="1" ht="21.75" hidden="1" customHeight="1" x14ac:dyDescent="0.2">
      <c r="B22" s="10">
        <f t="shared" si="0"/>
        <v>6</v>
      </c>
      <c r="C22" s="21"/>
      <c r="D22" s="22" t="str">
        <f t="shared" si="1"/>
        <v/>
      </c>
      <c r="E22" s="21" t="s">
        <v>400</v>
      </c>
      <c r="F22" s="40">
        <v>42777</v>
      </c>
      <c r="G22" s="24" t="s">
        <v>430</v>
      </c>
      <c r="H22" s="42" t="str">
        <f t="shared" si="2"/>
        <v/>
      </c>
      <c r="I22" s="24" t="s">
        <v>391</v>
      </c>
      <c r="J22" s="3">
        <v>1356364</v>
      </c>
      <c r="K22" s="17">
        <v>0.1</v>
      </c>
      <c r="L22" s="25">
        <v>135636</v>
      </c>
      <c r="M22" s="62">
        <v>1</v>
      </c>
      <c r="N22" s="63"/>
      <c r="O22" s="19"/>
      <c r="P22" s="18"/>
    </row>
    <row r="23" spans="2:17" s="4" customFormat="1" ht="21.75" hidden="1" customHeight="1" x14ac:dyDescent="0.2">
      <c r="B23" s="10">
        <f t="shared" si="0"/>
        <v>7</v>
      </c>
      <c r="C23" s="21"/>
      <c r="D23" s="22" t="str">
        <f t="shared" si="1"/>
        <v/>
      </c>
      <c r="E23" s="21" t="s">
        <v>401</v>
      </c>
      <c r="F23" s="40">
        <v>42788</v>
      </c>
      <c r="G23" s="24" t="s">
        <v>428</v>
      </c>
      <c r="H23" s="42" t="str">
        <f t="shared" si="2"/>
        <v/>
      </c>
      <c r="I23" s="24" t="s">
        <v>391</v>
      </c>
      <c r="J23" s="25">
        <v>422000</v>
      </c>
      <c r="K23" s="17">
        <v>0.1</v>
      </c>
      <c r="L23" s="25">
        <v>42200</v>
      </c>
      <c r="M23" s="62">
        <v>1</v>
      </c>
      <c r="N23" s="63"/>
      <c r="O23" s="19"/>
      <c r="P23" s="18"/>
    </row>
    <row r="24" spans="2:17" s="4" customFormat="1" ht="21.75" hidden="1" customHeight="1" x14ac:dyDescent="0.2">
      <c r="B24" s="10">
        <f t="shared" si="0"/>
        <v>8</v>
      </c>
      <c r="C24" s="21"/>
      <c r="D24" s="22" t="str">
        <f t="shared" si="1"/>
        <v/>
      </c>
      <c r="E24" s="21" t="s">
        <v>402</v>
      </c>
      <c r="F24" s="40">
        <v>42788</v>
      </c>
      <c r="G24" s="24" t="s">
        <v>431</v>
      </c>
      <c r="H24" s="42" t="str">
        <f t="shared" si="2"/>
        <v/>
      </c>
      <c r="I24" s="24" t="s">
        <v>392</v>
      </c>
      <c r="J24" s="25">
        <v>910000</v>
      </c>
      <c r="K24" s="17">
        <v>0.1</v>
      </c>
      <c r="L24" s="25">
        <v>91000</v>
      </c>
      <c r="M24" s="62">
        <v>1</v>
      </c>
      <c r="N24" s="63"/>
      <c r="O24" s="19"/>
      <c r="P24" s="18"/>
    </row>
    <row r="25" spans="2:17" s="4" customFormat="1" ht="21.75" hidden="1" customHeight="1" x14ac:dyDescent="0.2">
      <c r="B25" s="10">
        <f t="shared" si="0"/>
        <v>9</v>
      </c>
      <c r="C25" s="26"/>
      <c r="D25" s="22" t="str">
        <f t="shared" si="1"/>
        <v>AC/16E</v>
      </c>
      <c r="E25" s="21" t="s">
        <v>403</v>
      </c>
      <c r="F25" s="40">
        <v>42794</v>
      </c>
      <c r="G25" s="24" t="s">
        <v>289</v>
      </c>
      <c r="H25" s="42" t="str">
        <f t="shared" si="2"/>
        <v>0100109106-069</v>
      </c>
      <c r="I25" s="24" t="s">
        <v>390</v>
      </c>
      <c r="J25" s="25">
        <v>112106</v>
      </c>
      <c r="K25" s="17">
        <v>0.1</v>
      </c>
      <c r="L25" s="25">
        <v>11210</v>
      </c>
      <c r="M25" s="62">
        <v>1</v>
      </c>
      <c r="N25" s="63"/>
      <c r="O25" s="19"/>
      <c r="P25" s="18"/>
    </row>
    <row r="26" spans="2:17" s="4" customFormat="1" ht="21.75" hidden="1" customHeight="1" x14ac:dyDescent="0.2">
      <c r="B26" s="10" t="str">
        <f t="shared" si="0"/>
        <v/>
      </c>
      <c r="C26" s="26"/>
      <c r="D26" s="22" t="str">
        <f t="shared" si="1"/>
        <v/>
      </c>
      <c r="E26" s="21"/>
      <c r="F26" s="40">
        <v>42794</v>
      </c>
      <c r="G26" s="24"/>
      <c r="H26" s="42" t="str">
        <f t="shared" si="2"/>
        <v/>
      </c>
      <c r="I26" s="24" t="s">
        <v>445</v>
      </c>
      <c r="J26" s="25">
        <v>318182</v>
      </c>
      <c r="K26" s="17">
        <v>0.1</v>
      </c>
      <c r="L26" s="25">
        <v>31818</v>
      </c>
      <c r="M26" s="62">
        <v>1</v>
      </c>
      <c r="N26" s="63"/>
      <c r="O26" s="19"/>
      <c r="P26" s="18"/>
    </row>
    <row r="27" spans="2:17" s="4" customFormat="1" ht="21.75" hidden="1" customHeight="1" x14ac:dyDescent="0.2">
      <c r="B27" s="10">
        <f t="shared" si="0"/>
        <v>11</v>
      </c>
      <c r="C27" s="26"/>
      <c r="D27" s="22" t="str">
        <f t="shared" si="1"/>
        <v>TP/14P</v>
      </c>
      <c r="E27" s="21" t="s">
        <v>404</v>
      </c>
      <c r="F27" s="40">
        <v>42795</v>
      </c>
      <c r="G27" s="24" t="s">
        <v>429</v>
      </c>
      <c r="H27" s="42" t="str">
        <f t="shared" si="2"/>
        <v>3700356247</v>
      </c>
      <c r="I27" s="24" t="s">
        <v>392</v>
      </c>
      <c r="J27" s="25">
        <v>1092000</v>
      </c>
      <c r="K27" s="17">
        <v>0.1</v>
      </c>
      <c r="L27" s="25">
        <v>109200</v>
      </c>
      <c r="M27" s="62">
        <v>1</v>
      </c>
      <c r="N27" s="63"/>
      <c r="O27" s="19"/>
      <c r="P27" s="18"/>
    </row>
    <row r="28" spans="2:17" s="4" customFormat="1" ht="21.75" hidden="1" customHeight="1" x14ac:dyDescent="0.2">
      <c r="B28" s="10">
        <f t="shared" si="0"/>
        <v>12</v>
      </c>
      <c r="C28" s="26"/>
      <c r="D28" s="22" t="str">
        <f t="shared" si="1"/>
        <v>AA/16E</v>
      </c>
      <c r="E28" s="21" t="s">
        <v>405</v>
      </c>
      <c r="F28" s="40">
        <v>42798</v>
      </c>
      <c r="G28" s="24" t="s">
        <v>148</v>
      </c>
      <c r="H28" s="42" t="str">
        <f t="shared" si="2"/>
        <v>0106869738-068</v>
      </c>
      <c r="I28" s="24" t="s">
        <v>390</v>
      </c>
      <c r="J28" s="25">
        <v>1153727</v>
      </c>
      <c r="K28" s="17">
        <v>0.1</v>
      </c>
      <c r="L28" s="25">
        <v>115373</v>
      </c>
      <c r="M28" s="62">
        <v>1</v>
      </c>
      <c r="N28" s="63"/>
      <c r="O28" s="19"/>
      <c r="P28" s="18"/>
    </row>
    <row r="29" spans="2:17" s="4" customFormat="1" ht="21.75" hidden="1" customHeight="1" x14ac:dyDescent="0.2">
      <c r="B29" s="10">
        <f t="shared" si="0"/>
        <v>13</v>
      </c>
      <c r="C29" s="26"/>
      <c r="D29" s="22" t="str">
        <f t="shared" si="1"/>
        <v>AA/16P</v>
      </c>
      <c r="E29" s="21" t="s">
        <v>406</v>
      </c>
      <c r="F29" s="40">
        <v>42800</v>
      </c>
      <c r="G29" s="24" t="s">
        <v>432</v>
      </c>
      <c r="H29" s="42" t="str">
        <f t="shared" si="2"/>
        <v>3702496169</v>
      </c>
      <c r="I29" s="24" t="s">
        <v>393</v>
      </c>
      <c r="J29" s="25">
        <v>1709091</v>
      </c>
      <c r="K29" s="17">
        <v>0.1</v>
      </c>
      <c r="L29" s="25">
        <v>170909</v>
      </c>
      <c r="M29" s="62">
        <v>1</v>
      </c>
      <c r="N29" s="63"/>
      <c r="O29" s="19"/>
      <c r="P29" s="18"/>
    </row>
    <row r="30" spans="2:17" s="4" customFormat="1" ht="21.75" hidden="1" customHeight="1" x14ac:dyDescent="0.2">
      <c r="B30" s="10">
        <f t="shared" si="0"/>
        <v>14</v>
      </c>
      <c r="C30" s="26"/>
      <c r="D30" s="22" t="str">
        <f t="shared" si="1"/>
        <v>TP/14P</v>
      </c>
      <c r="E30" s="21" t="s">
        <v>407</v>
      </c>
      <c r="F30" s="40">
        <v>42824</v>
      </c>
      <c r="G30" s="24" t="s">
        <v>429</v>
      </c>
      <c r="H30" s="42" t="str">
        <f t="shared" si="2"/>
        <v>3700356247</v>
      </c>
      <c r="I30" s="24" t="s">
        <v>392</v>
      </c>
      <c r="J30" s="25">
        <v>2464255</v>
      </c>
      <c r="K30" s="17">
        <v>0.1</v>
      </c>
      <c r="L30" s="25">
        <v>246425</v>
      </c>
      <c r="M30" s="62">
        <v>1</v>
      </c>
      <c r="N30" s="63"/>
      <c r="O30" s="19"/>
      <c r="P30" s="18"/>
    </row>
    <row r="31" spans="2:17" s="4" customFormat="1" ht="21.75" hidden="1" customHeight="1" x14ac:dyDescent="0.2">
      <c r="B31" s="10">
        <f t="shared" si="0"/>
        <v>15</v>
      </c>
      <c r="C31" s="26"/>
      <c r="D31" s="22" t="str">
        <f t="shared" si="1"/>
        <v/>
      </c>
      <c r="E31" s="21" t="s">
        <v>408</v>
      </c>
      <c r="F31" s="40">
        <v>42825</v>
      </c>
      <c r="G31" s="24" t="s">
        <v>433</v>
      </c>
      <c r="H31" s="42" t="str">
        <f t="shared" si="2"/>
        <v/>
      </c>
      <c r="I31" s="24" t="s">
        <v>392</v>
      </c>
      <c r="J31" s="25">
        <v>4551327</v>
      </c>
      <c r="K31" s="17">
        <v>0.1</v>
      </c>
      <c r="L31" s="25">
        <v>455133</v>
      </c>
      <c r="M31" s="62">
        <v>1</v>
      </c>
      <c r="N31" s="63"/>
      <c r="O31" s="19"/>
      <c r="P31" s="18"/>
    </row>
    <row r="32" spans="2:17" s="4" customFormat="1" ht="21.75" hidden="1" customHeight="1" x14ac:dyDescent="0.2">
      <c r="B32" s="10" t="str">
        <f t="shared" si="0"/>
        <v/>
      </c>
      <c r="C32" s="26"/>
      <c r="D32" s="22" t="str">
        <f t="shared" si="1"/>
        <v/>
      </c>
      <c r="E32" s="21"/>
      <c r="F32" s="40">
        <v>42825</v>
      </c>
      <c r="G32" s="24"/>
      <c r="H32" s="42" t="str">
        <f t="shared" si="2"/>
        <v/>
      </c>
      <c r="I32" s="24" t="s">
        <v>445</v>
      </c>
      <c r="J32" s="25">
        <v>263636</v>
      </c>
      <c r="K32" s="17">
        <v>0.1</v>
      </c>
      <c r="L32" s="25">
        <v>26364</v>
      </c>
      <c r="M32" s="62">
        <v>1</v>
      </c>
      <c r="N32" s="63"/>
      <c r="O32" s="19"/>
      <c r="P32" s="18"/>
    </row>
    <row r="33" spans="2:16" s="4" customFormat="1" ht="21.75" hidden="1" customHeight="1" x14ac:dyDescent="0.2">
      <c r="B33" s="10">
        <f t="shared" ref="B33:B54" si="3">IF(G33&lt;&gt;"",ROW()-16,"")</f>
        <v>17</v>
      </c>
      <c r="C33" s="26"/>
      <c r="D33" s="22" t="str">
        <f t="shared" ref="D33:D54" si="4">IF(ISNA(VLOOKUP(G33,DSMV,3,0)),"",VLOOKUP(G33,DSMV,3,0))</f>
        <v>ML/16P</v>
      </c>
      <c r="E33" s="21" t="s">
        <v>417</v>
      </c>
      <c r="F33" s="40">
        <v>42739</v>
      </c>
      <c r="G33" s="24" t="s">
        <v>160</v>
      </c>
      <c r="H33" s="42" t="str">
        <f t="shared" ref="H33:H54" si="5">IF(ISNA(VLOOKUP(G33,DSMV,2,0)),"",VLOOKUP(G33,DSMV,2,0))</f>
        <v>0313941206</v>
      </c>
      <c r="I33" s="24" t="s">
        <v>369</v>
      </c>
      <c r="J33" s="25">
        <v>340953070</v>
      </c>
      <c r="K33" s="17">
        <v>0.1</v>
      </c>
      <c r="L33" s="25">
        <v>34095307</v>
      </c>
      <c r="M33" s="62">
        <v>1</v>
      </c>
      <c r="N33" s="63"/>
      <c r="O33" s="19"/>
      <c r="P33" s="18"/>
    </row>
    <row r="34" spans="2:16" s="4" customFormat="1" ht="21.75" hidden="1" customHeight="1" x14ac:dyDescent="0.2">
      <c r="B34" s="10">
        <f t="shared" si="3"/>
        <v>18</v>
      </c>
      <c r="C34" s="26"/>
      <c r="D34" s="22" t="str">
        <f t="shared" si="4"/>
        <v>ML/16P</v>
      </c>
      <c r="E34" s="21" t="s">
        <v>416</v>
      </c>
      <c r="F34" s="40">
        <v>42747</v>
      </c>
      <c r="G34" s="24" t="s">
        <v>160</v>
      </c>
      <c r="H34" s="42" t="str">
        <f t="shared" si="5"/>
        <v>0313941206</v>
      </c>
      <c r="I34" s="24" t="s">
        <v>370</v>
      </c>
      <c r="J34" s="25">
        <v>44341015</v>
      </c>
      <c r="K34" s="17">
        <v>0.1</v>
      </c>
      <c r="L34" s="25">
        <v>4434102</v>
      </c>
      <c r="M34" s="62">
        <v>1</v>
      </c>
      <c r="N34" s="63"/>
      <c r="O34" s="19"/>
      <c r="P34" s="18"/>
    </row>
    <row r="35" spans="2:16" s="4" customFormat="1" ht="21.75" hidden="1" customHeight="1" x14ac:dyDescent="0.2">
      <c r="B35" s="10">
        <f t="shared" si="3"/>
        <v>19</v>
      </c>
      <c r="C35" s="26"/>
      <c r="D35" s="22" t="str">
        <f t="shared" si="4"/>
        <v>CP/16P</v>
      </c>
      <c r="E35" s="21" t="s">
        <v>409</v>
      </c>
      <c r="F35" s="40">
        <v>42749</v>
      </c>
      <c r="G35" s="24" t="s">
        <v>153</v>
      </c>
      <c r="H35" s="42" t="str">
        <f t="shared" si="5"/>
        <v>3701657825</v>
      </c>
      <c r="I35" s="24" t="s">
        <v>394</v>
      </c>
      <c r="J35" s="25">
        <v>12359700</v>
      </c>
      <c r="K35" s="17">
        <v>0.1</v>
      </c>
      <c r="L35" s="25">
        <v>1235970</v>
      </c>
      <c r="M35" s="62">
        <v>1</v>
      </c>
      <c r="N35" s="63"/>
      <c r="O35" s="19"/>
      <c r="P35" s="18"/>
    </row>
    <row r="36" spans="2:16" s="4" customFormat="1" ht="21.75" hidden="1" customHeight="1" x14ac:dyDescent="0.2">
      <c r="B36" s="10">
        <f t="shared" si="3"/>
        <v>20</v>
      </c>
      <c r="C36" s="26"/>
      <c r="D36" s="22" t="str">
        <f t="shared" si="4"/>
        <v>ML/16P</v>
      </c>
      <c r="E36" s="21" t="s">
        <v>418</v>
      </c>
      <c r="F36" s="40">
        <v>42755</v>
      </c>
      <c r="G36" s="24" t="s">
        <v>160</v>
      </c>
      <c r="H36" s="42" t="str">
        <f t="shared" si="5"/>
        <v>0313941206</v>
      </c>
      <c r="I36" s="24" t="s">
        <v>369</v>
      </c>
      <c r="J36" s="25">
        <v>252599640</v>
      </c>
      <c r="K36" s="17">
        <v>0.1</v>
      </c>
      <c r="L36" s="25">
        <v>25259964</v>
      </c>
      <c r="M36" s="62">
        <v>1</v>
      </c>
      <c r="N36" s="63"/>
      <c r="O36" s="19"/>
      <c r="P36" s="18"/>
    </row>
    <row r="37" spans="2:16" s="4" customFormat="1" ht="21.75" hidden="1" customHeight="1" x14ac:dyDescent="0.2">
      <c r="B37" s="10">
        <f t="shared" si="3"/>
        <v>21</v>
      </c>
      <c r="C37" s="26"/>
      <c r="D37" s="22" t="str">
        <f t="shared" si="4"/>
        <v>ML/16P</v>
      </c>
      <c r="E37" s="21" t="s">
        <v>419</v>
      </c>
      <c r="F37" s="40">
        <v>42757</v>
      </c>
      <c r="G37" s="24" t="s">
        <v>160</v>
      </c>
      <c r="H37" s="42" t="str">
        <f t="shared" si="5"/>
        <v>0313941206</v>
      </c>
      <c r="I37" s="24" t="s">
        <v>369</v>
      </c>
      <c r="J37" s="25">
        <v>91485083</v>
      </c>
      <c r="K37" s="17">
        <v>0.1</v>
      </c>
      <c r="L37" s="25">
        <v>9148509</v>
      </c>
      <c r="M37" s="62">
        <v>1</v>
      </c>
      <c r="N37" s="63"/>
      <c r="O37" s="19"/>
      <c r="P37" s="18"/>
    </row>
    <row r="38" spans="2:16" s="4" customFormat="1" ht="21.75" hidden="1" customHeight="1" x14ac:dyDescent="0.2">
      <c r="B38" s="10">
        <f t="shared" si="3"/>
        <v>22</v>
      </c>
      <c r="C38" s="26"/>
      <c r="D38" s="22" t="str">
        <f t="shared" si="4"/>
        <v>DP/16P</v>
      </c>
      <c r="E38" s="21" t="s">
        <v>425</v>
      </c>
      <c r="F38" s="40">
        <v>42772</v>
      </c>
      <c r="G38" s="24" t="s">
        <v>312</v>
      </c>
      <c r="H38" s="42" t="str">
        <f t="shared" si="5"/>
        <v>1101819710</v>
      </c>
      <c r="I38" s="24" t="s">
        <v>369</v>
      </c>
      <c r="J38" s="3">
        <v>58092300</v>
      </c>
      <c r="K38" s="17">
        <v>0.1</v>
      </c>
      <c r="L38" s="25">
        <v>5809230</v>
      </c>
      <c r="M38" s="62">
        <v>1</v>
      </c>
      <c r="N38" s="63"/>
      <c r="O38" s="19"/>
      <c r="P38" s="18"/>
    </row>
    <row r="39" spans="2:16" s="4" customFormat="1" ht="21.75" hidden="1" customHeight="1" x14ac:dyDescent="0.2">
      <c r="B39" s="10">
        <f t="shared" si="3"/>
        <v>23</v>
      </c>
      <c r="C39" s="26"/>
      <c r="D39" s="22" t="str">
        <f t="shared" si="4"/>
        <v>ML/16P</v>
      </c>
      <c r="E39" s="23" t="s">
        <v>446</v>
      </c>
      <c r="F39" s="40">
        <v>42773</v>
      </c>
      <c r="G39" s="24" t="s">
        <v>160</v>
      </c>
      <c r="H39" s="42" t="str">
        <f t="shared" si="5"/>
        <v>0313941206</v>
      </c>
      <c r="I39" s="24" t="s">
        <v>369</v>
      </c>
      <c r="J39" s="25">
        <v>29437200</v>
      </c>
      <c r="K39" s="17">
        <v>0.1</v>
      </c>
      <c r="L39" s="25">
        <v>2943720</v>
      </c>
      <c r="M39" s="62">
        <v>1</v>
      </c>
      <c r="N39" s="63"/>
      <c r="O39" s="19"/>
      <c r="P39" s="18"/>
    </row>
    <row r="40" spans="2:16" s="4" customFormat="1" ht="21.75" hidden="1" customHeight="1" x14ac:dyDescent="0.2">
      <c r="B40" s="10">
        <f t="shared" si="3"/>
        <v>24</v>
      </c>
      <c r="C40" s="26"/>
      <c r="D40" s="22" t="str">
        <f t="shared" si="4"/>
        <v>CP/16P</v>
      </c>
      <c r="E40" s="21" t="s">
        <v>410</v>
      </c>
      <c r="F40" s="40">
        <v>42781</v>
      </c>
      <c r="G40" s="24" t="s">
        <v>153</v>
      </c>
      <c r="H40" s="42" t="str">
        <f t="shared" si="5"/>
        <v>3701657825</v>
      </c>
      <c r="I40" s="24" t="s">
        <v>394</v>
      </c>
      <c r="J40" s="25">
        <v>7216140</v>
      </c>
      <c r="K40" s="17">
        <v>0.1</v>
      </c>
      <c r="L40" s="25">
        <v>721614</v>
      </c>
      <c r="M40" s="62">
        <v>1</v>
      </c>
      <c r="N40" s="63"/>
      <c r="O40" s="19"/>
      <c r="P40" s="18"/>
    </row>
    <row r="41" spans="2:16" s="4" customFormat="1" ht="21.75" hidden="1" customHeight="1" x14ac:dyDescent="0.2">
      <c r="B41" s="10">
        <f t="shared" si="3"/>
        <v>25</v>
      </c>
      <c r="C41" s="26"/>
      <c r="D41" s="22" t="str">
        <f t="shared" si="4"/>
        <v>CP/16P</v>
      </c>
      <c r="E41" s="21" t="s">
        <v>411</v>
      </c>
      <c r="F41" s="40">
        <v>42782</v>
      </c>
      <c r="G41" s="24" t="s">
        <v>153</v>
      </c>
      <c r="H41" s="42" t="str">
        <f t="shared" si="5"/>
        <v>3701657825</v>
      </c>
      <c r="I41" s="24" t="s">
        <v>394</v>
      </c>
      <c r="J41" s="25">
        <v>1405200</v>
      </c>
      <c r="K41" s="17">
        <v>0.1</v>
      </c>
      <c r="L41" s="25">
        <v>140520</v>
      </c>
      <c r="M41" s="62">
        <v>1</v>
      </c>
      <c r="N41" s="63"/>
      <c r="O41" s="19"/>
      <c r="P41" s="18"/>
    </row>
    <row r="42" spans="2:16" s="4" customFormat="1" ht="21.75" hidden="1" customHeight="1" x14ac:dyDescent="0.2">
      <c r="B42" s="10">
        <f t="shared" si="3"/>
        <v>26</v>
      </c>
      <c r="C42" s="26"/>
      <c r="D42" s="22" t="str">
        <f t="shared" si="4"/>
        <v>DP/16P</v>
      </c>
      <c r="E42" s="21" t="s">
        <v>423</v>
      </c>
      <c r="F42" s="40">
        <v>42783</v>
      </c>
      <c r="G42" s="24" t="s">
        <v>312</v>
      </c>
      <c r="H42" s="42" t="str">
        <f t="shared" si="5"/>
        <v>1101819710</v>
      </c>
      <c r="I42" s="24" t="s">
        <v>395</v>
      </c>
      <c r="J42" s="3">
        <v>36008800</v>
      </c>
      <c r="K42" s="17">
        <v>0.1</v>
      </c>
      <c r="L42" s="25">
        <v>3600880</v>
      </c>
      <c r="M42" s="62">
        <v>1</v>
      </c>
      <c r="N42" s="63"/>
      <c r="O42" s="19"/>
      <c r="P42" s="18"/>
    </row>
    <row r="43" spans="2:16" s="4" customFormat="1" ht="21.75" hidden="1" customHeight="1" x14ac:dyDescent="0.2">
      <c r="B43" s="10">
        <f t="shared" si="3"/>
        <v>27</v>
      </c>
      <c r="C43" s="26"/>
      <c r="D43" s="22" t="str">
        <f t="shared" si="4"/>
        <v>ML/16P</v>
      </c>
      <c r="E43" s="21" t="s">
        <v>420</v>
      </c>
      <c r="F43" s="40">
        <v>42786</v>
      </c>
      <c r="G43" s="24" t="s">
        <v>160</v>
      </c>
      <c r="H43" s="42" t="str">
        <f t="shared" si="5"/>
        <v>0313941206</v>
      </c>
      <c r="I43" s="24" t="s">
        <v>369</v>
      </c>
      <c r="J43" s="25">
        <v>180916155</v>
      </c>
      <c r="K43" s="17">
        <v>0.1</v>
      </c>
      <c r="L43" s="25">
        <v>18091616</v>
      </c>
      <c r="M43" s="62">
        <v>1</v>
      </c>
      <c r="N43" s="63"/>
      <c r="O43" s="19"/>
      <c r="P43" s="18"/>
    </row>
    <row r="44" spans="2:16" s="4" customFormat="1" ht="21.75" hidden="1" customHeight="1" x14ac:dyDescent="0.2">
      <c r="B44" s="10">
        <f t="shared" si="3"/>
        <v>28</v>
      </c>
      <c r="C44" s="26"/>
      <c r="D44" s="22" t="str">
        <f t="shared" si="4"/>
        <v>CP/16P</v>
      </c>
      <c r="E44" s="21" t="s">
        <v>412</v>
      </c>
      <c r="F44" s="40">
        <v>42794</v>
      </c>
      <c r="G44" s="24" t="s">
        <v>153</v>
      </c>
      <c r="H44" s="42" t="str">
        <f t="shared" si="5"/>
        <v>3701657825</v>
      </c>
      <c r="I44" s="24" t="s">
        <v>394</v>
      </c>
      <c r="J44" s="25">
        <v>1782000</v>
      </c>
      <c r="K44" s="17">
        <v>0.1</v>
      </c>
      <c r="L44" s="25">
        <v>178200</v>
      </c>
      <c r="M44" s="62">
        <v>1</v>
      </c>
      <c r="N44" s="63"/>
      <c r="O44" s="19"/>
      <c r="P44" s="18"/>
    </row>
    <row r="45" spans="2:16" s="4" customFormat="1" ht="21.75" hidden="1" customHeight="1" x14ac:dyDescent="0.2">
      <c r="B45" s="10">
        <f t="shared" si="3"/>
        <v>29</v>
      </c>
      <c r="C45" s="26"/>
      <c r="D45" s="22" t="str">
        <f t="shared" si="4"/>
        <v>TD/16P</v>
      </c>
      <c r="E45" s="21" t="s">
        <v>422</v>
      </c>
      <c r="F45" s="40">
        <v>42794</v>
      </c>
      <c r="G45" s="24" t="s">
        <v>157</v>
      </c>
      <c r="H45" s="42" t="str">
        <f t="shared" si="5"/>
        <v>3701667566</v>
      </c>
      <c r="I45" s="24" t="s">
        <v>369</v>
      </c>
      <c r="J45" s="25">
        <v>49435080</v>
      </c>
      <c r="K45" s="17">
        <v>0.1</v>
      </c>
      <c r="L45" s="25">
        <v>4943508</v>
      </c>
      <c r="M45" s="62">
        <v>1</v>
      </c>
      <c r="N45" s="63"/>
      <c r="O45" s="19"/>
      <c r="P45" s="18"/>
    </row>
    <row r="46" spans="2:16" s="4" customFormat="1" ht="21.75" hidden="1" customHeight="1" x14ac:dyDescent="0.2">
      <c r="B46" s="10">
        <f t="shared" si="3"/>
        <v>30</v>
      </c>
      <c r="C46" s="26"/>
      <c r="D46" s="22" t="str">
        <f t="shared" si="4"/>
        <v>ML/16P</v>
      </c>
      <c r="E46" s="21" t="s">
        <v>424</v>
      </c>
      <c r="F46" s="40">
        <v>42794</v>
      </c>
      <c r="G46" s="24" t="s">
        <v>160</v>
      </c>
      <c r="H46" s="42" t="str">
        <f t="shared" si="5"/>
        <v>0313941206</v>
      </c>
      <c r="I46" s="24" t="s">
        <v>371</v>
      </c>
      <c r="J46" s="25">
        <v>348600000</v>
      </c>
      <c r="K46" s="17">
        <v>0.1</v>
      </c>
      <c r="L46" s="25">
        <v>34860000</v>
      </c>
      <c r="M46" s="62">
        <v>1</v>
      </c>
      <c r="N46" s="63"/>
      <c r="O46" s="19"/>
      <c r="P46" s="18"/>
    </row>
    <row r="47" spans="2:16" s="4" customFormat="1" ht="21.75" hidden="1" customHeight="1" x14ac:dyDescent="0.2">
      <c r="B47" s="10">
        <f t="shared" si="3"/>
        <v>31</v>
      </c>
      <c r="C47" s="26"/>
      <c r="D47" s="22" t="str">
        <f t="shared" si="4"/>
        <v>DP/16P</v>
      </c>
      <c r="E47" s="21" t="s">
        <v>423</v>
      </c>
      <c r="F47" s="40">
        <v>42794</v>
      </c>
      <c r="G47" s="24" t="s">
        <v>312</v>
      </c>
      <c r="H47" s="42" t="str">
        <f t="shared" si="5"/>
        <v>1101819710</v>
      </c>
      <c r="I47" s="24" t="s">
        <v>369</v>
      </c>
      <c r="J47" s="3">
        <v>79264878</v>
      </c>
      <c r="K47" s="17">
        <v>0.1</v>
      </c>
      <c r="L47" s="25">
        <v>7926488</v>
      </c>
      <c r="M47" s="62">
        <v>1</v>
      </c>
      <c r="N47" s="63"/>
      <c r="O47" s="19"/>
      <c r="P47" s="18"/>
    </row>
    <row r="48" spans="2:16" s="4" customFormat="1" ht="21.75" hidden="1" customHeight="1" x14ac:dyDescent="0.2">
      <c r="B48" s="10">
        <f t="shared" si="3"/>
        <v>32</v>
      </c>
      <c r="C48" s="26"/>
      <c r="D48" s="22" t="str">
        <f t="shared" si="4"/>
        <v>CP/16P</v>
      </c>
      <c r="E48" s="21" t="s">
        <v>413</v>
      </c>
      <c r="F48" s="40">
        <v>42795</v>
      </c>
      <c r="G48" s="24" t="s">
        <v>153</v>
      </c>
      <c r="H48" s="42" t="str">
        <f t="shared" si="5"/>
        <v>3701657825</v>
      </c>
      <c r="I48" s="24" t="s">
        <v>394</v>
      </c>
      <c r="J48" s="25">
        <v>9001864</v>
      </c>
      <c r="K48" s="17">
        <v>0.1</v>
      </c>
      <c r="L48" s="25">
        <v>900186</v>
      </c>
      <c r="M48" s="62">
        <v>1</v>
      </c>
      <c r="N48" s="63"/>
      <c r="O48" s="19"/>
      <c r="P48" s="18"/>
    </row>
    <row r="49" spans="2:16" s="4" customFormat="1" ht="21.75" hidden="1" customHeight="1" x14ac:dyDescent="0.2">
      <c r="B49" s="10">
        <f t="shared" si="3"/>
        <v>33</v>
      </c>
      <c r="C49" s="26"/>
      <c r="D49" s="22" t="str">
        <f t="shared" si="4"/>
        <v>CP/16P</v>
      </c>
      <c r="E49" s="21" t="s">
        <v>299</v>
      </c>
      <c r="F49" s="40">
        <v>42796</v>
      </c>
      <c r="G49" s="24" t="s">
        <v>153</v>
      </c>
      <c r="H49" s="42" t="str">
        <f t="shared" si="5"/>
        <v>3701657825</v>
      </c>
      <c r="I49" s="24" t="s">
        <v>394</v>
      </c>
      <c r="J49" s="25">
        <v>1683174</v>
      </c>
      <c r="K49" s="17">
        <v>0.1</v>
      </c>
      <c r="L49" s="25">
        <v>168317</v>
      </c>
      <c r="M49" s="62">
        <v>1</v>
      </c>
      <c r="N49" s="63"/>
      <c r="O49" s="19"/>
      <c r="P49" s="18"/>
    </row>
    <row r="50" spans="2:16" s="4" customFormat="1" ht="21.75" hidden="1" customHeight="1" x14ac:dyDescent="0.2">
      <c r="B50" s="10">
        <f t="shared" si="3"/>
        <v>34</v>
      </c>
      <c r="C50" s="26"/>
      <c r="D50" s="22" t="str">
        <f t="shared" si="4"/>
        <v>CP/16P</v>
      </c>
      <c r="E50" s="21" t="s">
        <v>414</v>
      </c>
      <c r="F50" s="40">
        <v>42800</v>
      </c>
      <c r="G50" s="24" t="s">
        <v>153</v>
      </c>
      <c r="H50" s="42" t="str">
        <f t="shared" si="5"/>
        <v>3701657825</v>
      </c>
      <c r="I50" s="24" t="s">
        <v>394</v>
      </c>
      <c r="J50" s="25">
        <v>1387191</v>
      </c>
      <c r="K50" s="17">
        <v>0.1</v>
      </c>
      <c r="L50" s="25">
        <v>138719</v>
      </c>
      <c r="M50" s="62">
        <v>1</v>
      </c>
      <c r="N50" s="63"/>
      <c r="O50" s="19"/>
      <c r="P50" s="18"/>
    </row>
    <row r="51" spans="2:16" s="4" customFormat="1" ht="21.75" hidden="1" customHeight="1" x14ac:dyDescent="0.2">
      <c r="B51" s="10">
        <f t="shared" si="3"/>
        <v>35</v>
      </c>
      <c r="C51" s="26"/>
      <c r="D51" s="22" t="str">
        <f t="shared" si="4"/>
        <v>CP/16P</v>
      </c>
      <c r="E51" s="21" t="s">
        <v>415</v>
      </c>
      <c r="F51" s="40">
        <v>42818</v>
      </c>
      <c r="G51" s="24" t="s">
        <v>153</v>
      </c>
      <c r="H51" s="42" t="str">
        <f t="shared" si="5"/>
        <v>3701657825</v>
      </c>
      <c r="I51" s="24" t="s">
        <v>394</v>
      </c>
      <c r="J51" s="25">
        <v>2216257</v>
      </c>
      <c r="K51" s="17">
        <v>0.1</v>
      </c>
      <c r="L51" s="25">
        <v>221626</v>
      </c>
      <c r="M51" s="62">
        <v>1</v>
      </c>
      <c r="N51" s="63"/>
      <c r="O51" s="19"/>
      <c r="P51" s="18"/>
    </row>
    <row r="52" spans="2:16" s="4" customFormat="1" ht="21.75" hidden="1" customHeight="1" x14ac:dyDescent="0.2">
      <c r="B52" s="10">
        <f t="shared" si="3"/>
        <v>36</v>
      </c>
      <c r="C52" s="26"/>
      <c r="D52" s="22" t="str">
        <f t="shared" si="4"/>
        <v>ML/17P</v>
      </c>
      <c r="E52" s="21" t="s">
        <v>426</v>
      </c>
      <c r="F52" s="40">
        <v>42820</v>
      </c>
      <c r="G52" s="64" t="s">
        <v>448</v>
      </c>
      <c r="H52" s="42" t="str">
        <f t="shared" si="5"/>
        <v>0313941206</v>
      </c>
      <c r="I52" s="24" t="s">
        <v>369</v>
      </c>
      <c r="J52" s="25">
        <v>437234487</v>
      </c>
      <c r="K52" s="17">
        <v>0.1</v>
      </c>
      <c r="L52" s="25">
        <v>43723449</v>
      </c>
      <c r="M52" s="62">
        <v>1</v>
      </c>
      <c r="N52" s="63"/>
      <c r="O52" s="19"/>
      <c r="P52" s="18"/>
    </row>
    <row r="53" spans="2:16" s="4" customFormat="1" ht="21.75" hidden="1" customHeight="1" x14ac:dyDescent="0.2">
      <c r="B53" s="10">
        <f t="shared" si="3"/>
        <v>37</v>
      </c>
      <c r="C53" s="26"/>
      <c r="D53" s="22" t="str">
        <f t="shared" si="4"/>
        <v>TD/16P</v>
      </c>
      <c r="E53" s="21" t="s">
        <v>421</v>
      </c>
      <c r="F53" s="40">
        <v>42821</v>
      </c>
      <c r="G53" s="24" t="s">
        <v>157</v>
      </c>
      <c r="H53" s="42" t="str">
        <f t="shared" si="5"/>
        <v>3701667566</v>
      </c>
      <c r="I53" s="24" t="s">
        <v>369</v>
      </c>
      <c r="J53" s="25">
        <v>119340576</v>
      </c>
      <c r="K53" s="17">
        <v>0.1</v>
      </c>
      <c r="L53" s="25">
        <v>11934058</v>
      </c>
      <c r="M53" s="62">
        <v>1</v>
      </c>
      <c r="N53" s="63"/>
      <c r="O53" s="19"/>
      <c r="P53" s="18"/>
    </row>
    <row r="54" spans="2:16" s="4" customFormat="1" ht="21.75" hidden="1" customHeight="1" x14ac:dyDescent="0.2">
      <c r="B54" s="10">
        <f t="shared" si="3"/>
        <v>38</v>
      </c>
      <c r="C54" s="26"/>
      <c r="D54" s="22" t="str">
        <f t="shared" si="4"/>
        <v>ML/17P</v>
      </c>
      <c r="E54" s="21" t="s">
        <v>427</v>
      </c>
      <c r="F54" s="40">
        <v>42825</v>
      </c>
      <c r="G54" s="64" t="s">
        <v>448</v>
      </c>
      <c r="H54" s="42" t="str">
        <f t="shared" si="5"/>
        <v>0313941206</v>
      </c>
      <c r="I54" s="24" t="s">
        <v>369</v>
      </c>
      <c r="J54" s="25">
        <v>334759884</v>
      </c>
      <c r="K54" s="17">
        <v>0.1</v>
      </c>
      <c r="L54" s="25">
        <v>33475988</v>
      </c>
      <c r="M54" s="62">
        <v>1</v>
      </c>
      <c r="N54" s="63"/>
      <c r="O54" s="19"/>
      <c r="P54" s="18"/>
    </row>
    <row r="55" spans="2:16" s="4" customFormat="1" ht="21.75" hidden="1" customHeight="1" x14ac:dyDescent="0.2">
      <c r="B55" s="10" t="str">
        <f t="shared" ref="B55:B356" si="6">IF(G55&lt;&gt;"",ROW()-16,"")</f>
        <v/>
      </c>
      <c r="C55" s="26"/>
      <c r="D55" s="22" t="str">
        <f t="shared" ref="D55:D355" si="7">IF(ISNA(VLOOKUP(G55,DSMV,3,0)),"",VLOOKUP(G55,DSMV,3,0))</f>
        <v/>
      </c>
      <c r="E55" s="21" t="s">
        <v>442</v>
      </c>
      <c r="F55" s="40">
        <v>42739</v>
      </c>
      <c r="G55" s="24"/>
      <c r="H55" s="42" t="str">
        <f t="shared" ref="H55:H355" si="8">IF(ISNA(VLOOKUP(G55,DSMV,2,0)),"",VLOOKUP(G55,DSMV,2,0))</f>
        <v/>
      </c>
      <c r="I55" s="24" t="s">
        <v>434</v>
      </c>
      <c r="J55" s="25">
        <v>10000</v>
      </c>
      <c r="K55" s="17">
        <v>0.1</v>
      </c>
      <c r="L55" s="25">
        <v>1000</v>
      </c>
      <c r="M55" s="62">
        <v>1</v>
      </c>
      <c r="N55" s="63"/>
      <c r="O55" s="19"/>
      <c r="P55" s="18"/>
    </row>
    <row r="56" spans="2:16" s="4" customFormat="1" ht="21.75" hidden="1" customHeight="1" x14ac:dyDescent="0.2">
      <c r="B56" s="10" t="str">
        <f t="shared" si="6"/>
        <v/>
      </c>
      <c r="C56" s="26"/>
      <c r="D56" s="22" t="str">
        <f t="shared" si="7"/>
        <v/>
      </c>
      <c r="E56" s="21" t="s">
        <v>442</v>
      </c>
      <c r="F56" s="40">
        <v>42739</v>
      </c>
      <c r="G56" s="24"/>
      <c r="H56" s="42" t="str">
        <f t="shared" si="8"/>
        <v/>
      </c>
      <c r="I56" s="24" t="s">
        <v>434</v>
      </c>
      <c r="J56" s="25">
        <v>20000</v>
      </c>
      <c r="K56" s="17">
        <v>0.1</v>
      </c>
      <c r="L56" s="25">
        <v>2000</v>
      </c>
      <c r="M56" s="62">
        <v>1</v>
      </c>
      <c r="N56" s="63"/>
      <c r="O56" s="19"/>
      <c r="P56" s="18"/>
    </row>
    <row r="57" spans="2:16" s="4" customFormat="1" ht="21.75" hidden="1" customHeight="1" x14ac:dyDescent="0.2">
      <c r="B57" s="10" t="str">
        <f t="shared" si="6"/>
        <v/>
      </c>
      <c r="C57" s="26"/>
      <c r="D57" s="22" t="str">
        <f t="shared" si="7"/>
        <v/>
      </c>
      <c r="E57" s="21" t="s">
        <v>442</v>
      </c>
      <c r="F57" s="40">
        <v>42746</v>
      </c>
      <c r="G57" s="24"/>
      <c r="H57" s="42" t="str">
        <f t="shared" si="8"/>
        <v/>
      </c>
      <c r="I57" s="24" t="s">
        <v>435</v>
      </c>
      <c r="J57" s="25">
        <v>20000</v>
      </c>
      <c r="K57" s="17">
        <v>0.1</v>
      </c>
      <c r="L57" s="25">
        <v>2000</v>
      </c>
      <c r="M57" s="62">
        <v>1</v>
      </c>
      <c r="N57" s="63"/>
      <c r="O57" s="19"/>
      <c r="P57" s="18"/>
    </row>
    <row r="58" spans="2:16" s="4" customFormat="1" ht="21.75" hidden="1" customHeight="1" x14ac:dyDescent="0.2">
      <c r="B58" s="10" t="str">
        <f t="shared" si="6"/>
        <v/>
      </c>
      <c r="C58" s="26"/>
      <c r="D58" s="22" t="str">
        <f t="shared" si="7"/>
        <v/>
      </c>
      <c r="E58" s="21" t="s">
        <v>442</v>
      </c>
      <c r="F58" s="40">
        <v>42747</v>
      </c>
      <c r="G58" s="24"/>
      <c r="H58" s="42" t="str">
        <f t="shared" si="8"/>
        <v/>
      </c>
      <c r="I58" s="24" t="s">
        <v>434</v>
      </c>
      <c r="J58" s="25">
        <v>10000</v>
      </c>
      <c r="K58" s="17">
        <v>0.1</v>
      </c>
      <c r="L58" s="25">
        <v>1000</v>
      </c>
      <c r="M58" s="62">
        <v>1</v>
      </c>
      <c r="N58" s="63"/>
      <c r="O58" s="19"/>
      <c r="P58" s="18"/>
    </row>
    <row r="59" spans="2:16" s="4" customFormat="1" ht="21.75" hidden="1" customHeight="1" x14ac:dyDescent="0.2">
      <c r="B59" s="10" t="str">
        <f t="shared" si="6"/>
        <v/>
      </c>
      <c r="C59" s="26"/>
      <c r="D59" s="22" t="str">
        <f t="shared" si="7"/>
        <v/>
      </c>
      <c r="E59" s="21" t="s">
        <v>442</v>
      </c>
      <c r="F59" s="40">
        <v>42750</v>
      </c>
      <c r="G59" s="24"/>
      <c r="H59" s="42" t="str">
        <f t="shared" si="8"/>
        <v/>
      </c>
      <c r="I59" s="24" t="s">
        <v>436</v>
      </c>
      <c r="J59" s="25">
        <v>50000</v>
      </c>
      <c r="K59" s="17">
        <v>0.1</v>
      </c>
      <c r="L59" s="25">
        <v>5000</v>
      </c>
      <c r="M59" s="62">
        <v>1</v>
      </c>
      <c r="N59" s="63"/>
      <c r="O59" s="19"/>
      <c r="P59" s="18"/>
    </row>
    <row r="60" spans="2:16" s="4" customFormat="1" ht="21.75" hidden="1" customHeight="1" x14ac:dyDescent="0.2">
      <c r="B60" s="10" t="str">
        <f t="shared" si="6"/>
        <v/>
      </c>
      <c r="C60" s="26"/>
      <c r="D60" s="22" t="str">
        <f t="shared" si="7"/>
        <v/>
      </c>
      <c r="E60" s="21" t="s">
        <v>442</v>
      </c>
      <c r="F60" s="40">
        <v>42751</v>
      </c>
      <c r="G60" s="24"/>
      <c r="H60" s="42" t="str">
        <f t="shared" si="8"/>
        <v/>
      </c>
      <c r="I60" s="24" t="s">
        <v>437</v>
      </c>
      <c r="J60" s="25">
        <v>20000</v>
      </c>
      <c r="K60" s="17">
        <v>0.1</v>
      </c>
      <c r="L60" s="25">
        <v>2000</v>
      </c>
      <c r="M60" s="62">
        <v>1</v>
      </c>
      <c r="N60" s="63"/>
      <c r="O60" s="19"/>
      <c r="P60" s="18"/>
    </row>
    <row r="61" spans="2:16" s="4" customFormat="1" ht="21.75" hidden="1" customHeight="1" x14ac:dyDescent="0.2">
      <c r="B61" s="10" t="str">
        <f t="shared" si="6"/>
        <v/>
      </c>
      <c r="C61" s="26"/>
      <c r="D61" s="22" t="str">
        <f t="shared" si="7"/>
        <v/>
      </c>
      <c r="E61" s="21" t="s">
        <v>442</v>
      </c>
      <c r="F61" s="40">
        <v>42754</v>
      </c>
      <c r="G61" s="24"/>
      <c r="H61" s="42" t="str">
        <f t="shared" si="8"/>
        <v/>
      </c>
      <c r="I61" s="24" t="s">
        <v>434</v>
      </c>
      <c r="J61" s="25">
        <v>1341605.4545454544</v>
      </c>
      <c r="K61" s="17">
        <v>0.1</v>
      </c>
      <c r="L61" s="25">
        <v>134161</v>
      </c>
      <c r="M61" s="62">
        <v>1</v>
      </c>
      <c r="N61" s="63"/>
      <c r="O61" s="19"/>
      <c r="P61" s="18"/>
    </row>
    <row r="62" spans="2:16" s="4" customFormat="1" ht="21.75" hidden="1" customHeight="1" x14ac:dyDescent="0.2">
      <c r="B62" s="10" t="str">
        <f t="shared" si="6"/>
        <v/>
      </c>
      <c r="C62" s="26"/>
      <c r="D62" s="22" t="str">
        <f t="shared" si="7"/>
        <v/>
      </c>
      <c r="E62" s="21" t="s">
        <v>442</v>
      </c>
      <c r="F62" s="40">
        <v>42760</v>
      </c>
      <c r="G62" s="24"/>
      <c r="H62" s="42" t="str">
        <f t="shared" si="8"/>
        <v/>
      </c>
      <c r="I62" s="24" t="s">
        <v>438</v>
      </c>
      <c r="J62" s="25">
        <v>10000</v>
      </c>
      <c r="K62" s="17">
        <v>0.1</v>
      </c>
      <c r="L62" s="25">
        <v>1000</v>
      </c>
      <c r="M62" s="62">
        <v>1</v>
      </c>
      <c r="N62" s="63"/>
      <c r="O62" s="19"/>
      <c r="P62" s="18"/>
    </row>
    <row r="63" spans="2:16" s="4" customFormat="1" ht="21.75" hidden="1" customHeight="1" x14ac:dyDescent="0.2">
      <c r="B63" s="10" t="str">
        <f t="shared" si="6"/>
        <v/>
      </c>
      <c r="C63" s="26"/>
      <c r="D63" s="22" t="str">
        <f t="shared" si="7"/>
        <v/>
      </c>
      <c r="E63" s="21" t="s">
        <v>442</v>
      </c>
      <c r="F63" s="40">
        <v>42777</v>
      </c>
      <c r="G63" s="24"/>
      <c r="H63" s="42" t="str">
        <f t="shared" si="8"/>
        <v/>
      </c>
      <c r="I63" s="24" t="s">
        <v>436</v>
      </c>
      <c r="J63" s="25">
        <v>50000</v>
      </c>
      <c r="K63" s="17">
        <v>0.1</v>
      </c>
      <c r="L63" s="25">
        <v>5000</v>
      </c>
      <c r="M63" s="62">
        <v>1</v>
      </c>
      <c r="N63" s="63"/>
      <c r="O63" s="19"/>
      <c r="P63" s="18"/>
    </row>
    <row r="64" spans="2:16" s="4" customFormat="1" ht="21.75" hidden="1" customHeight="1" x14ac:dyDescent="0.2">
      <c r="B64" s="10" t="str">
        <f t="shared" si="6"/>
        <v/>
      </c>
      <c r="C64" s="26"/>
      <c r="D64" s="22" t="str">
        <f t="shared" si="7"/>
        <v/>
      </c>
      <c r="E64" s="21" t="s">
        <v>442</v>
      </c>
      <c r="F64" s="40">
        <v>42791</v>
      </c>
      <c r="G64" s="24"/>
      <c r="H64" s="42" t="str">
        <f t="shared" si="8"/>
        <v/>
      </c>
      <c r="I64" s="24" t="s">
        <v>438</v>
      </c>
      <c r="J64" s="25">
        <v>10000</v>
      </c>
      <c r="K64" s="17">
        <v>0.1</v>
      </c>
      <c r="L64" s="25">
        <v>1000</v>
      </c>
      <c r="M64" s="62">
        <v>1</v>
      </c>
      <c r="N64" s="63"/>
      <c r="O64" s="19"/>
      <c r="P64" s="18"/>
    </row>
    <row r="65" spans="2:16" s="4" customFormat="1" ht="21.75" hidden="1" customHeight="1" x14ac:dyDescent="0.2">
      <c r="B65" s="10" t="str">
        <f t="shared" si="6"/>
        <v/>
      </c>
      <c r="C65" s="26"/>
      <c r="D65" s="22" t="str">
        <f t="shared" si="7"/>
        <v/>
      </c>
      <c r="E65" s="21" t="s">
        <v>442</v>
      </c>
      <c r="F65" s="40">
        <v>42797</v>
      </c>
      <c r="G65" s="24"/>
      <c r="H65" s="42" t="str">
        <f t="shared" si="8"/>
        <v/>
      </c>
      <c r="I65" s="24" t="s">
        <v>434</v>
      </c>
      <c r="J65" s="25">
        <v>456548</v>
      </c>
      <c r="K65" s="17">
        <v>0.1</v>
      </c>
      <c r="L65" s="25">
        <v>45655</v>
      </c>
      <c r="M65" s="62">
        <v>1</v>
      </c>
      <c r="N65" s="63"/>
      <c r="O65" s="19"/>
      <c r="P65" s="18"/>
    </row>
    <row r="66" spans="2:16" s="4" customFormat="1" ht="21.75" hidden="1" customHeight="1" x14ac:dyDescent="0.2">
      <c r="B66" s="10" t="str">
        <f t="shared" si="6"/>
        <v/>
      </c>
      <c r="C66" s="26"/>
      <c r="D66" s="22" t="str">
        <f t="shared" si="7"/>
        <v/>
      </c>
      <c r="E66" s="21" t="s">
        <v>442</v>
      </c>
      <c r="F66" s="40">
        <v>42797</v>
      </c>
      <c r="G66" s="24"/>
      <c r="H66" s="42" t="str">
        <f t="shared" si="8"/>
        <v/>
      </c>
      <c r="I66" s="24" t="s">
        <v>434</v>
      </c>
      <c r="J66" s="25">
        <v>213123</v>
      </c>
      <c r="K66" s="17">
        <v>0.1</v>
      </c>
      <c r="L66" s="25">
        <v>21312</v>
      </c>
      <c r="M66" s="62">
        <v>1</v>
      </c>
      <c r="N66" s="63"/>
      <c r="O66" s="19"/>
      <c r="P66" s="18"/>
    </row>
    <row r="67" spans="2:16" s="4" customFormat="1" ht="21.75" hidden="1" customHeight="1" x14ac:dyDescent="0.2">
      <c r="B67" s="10" t="str">
        <f t="shared" si="6"/>
        <v/>
      </c>
      <c r="C67" s="26"/>
      <c r="D67" s="22" t="str">
        <f t="shared" si="7"/>
        <v/>
      </c>
      <c r="E67" s="21" t="s">
        <v>442</v>
      </c>
      <c r="F67" s="40">
        <v>42797</v>
      </c>
      <c r="G67" s="24"/>
      <c r="H67" s="42" t="str">
        <f t="shared" si="8"/>
        <v/>
      </c>
      <c r="I67" s="24" t="s">
        <v>439</v>
      </c>
      <c r="J67" s="25">
        <v>533477</v>
      </c>
      <c r="K67" s="17">
        <v>0.1</v>
      </c>
      <c r="L67" s="25">
        <v>53348</v>
      </c>
      <c r="M67" s="62">
        <v>1</v>
      </c>
      <c r="N67" s="63"/>
      <c r="O67" s="19"/>
      <c r="P67" s="18"/>
    </row>
    <row r="68" spans="2:16" s="4" customFormat="1" ht="21.75" hidden="1" customHeight="1" x14ac:dyDescent="0.2">
      <c r="B68" s="10" t="str">
        <f t="shared" si="6"/>
        <v/>
      </c>
      <c r="C68" s="26"/>
      <c r="D68" s="22" t="str">
        <f t="shared" si="7"/>
        <v/>
      </c>
      <c r="E68" s="21" t="s">
        <v>442</v>
      </c>
      <c r="F68" s="40">
        <v>42812</v>
      </c>
      <c r="G68" s="24"/>
      <c r="H68" s="42" t="str">
        <f t="shared" si="8"/>
        <v/>
      </c>
      <c r="I68" s="24" t="s">
        <v>436</v>
      </c>
      <c r="J68" s="25">
        <v>50000</v>
      </c>
      <c r="K68" s="17">
        <v>0.1</v>
      </c>
      <c r="L68" s="25">
        <v>5000</v>
      </c>
      <c r="M68" s="62">
        <v>1</v>
      </c>
      <c r="N68" s="63"/>
      <c r="O68" s="19"/>
      <c r="P68" s="18"/>
    </row>
    <row r="69" spans="2:16" s="4" customFormat="1" ht="21.75" hidden="1" customHeight="1" x14ac:dyDescent="0.2">
      <c r="B69" s="10" t="str">
        <f t="shared" si="6"/>
        <v/>
      </c>
      <c r="C69" s="26"/>
      <c r="D69" s="22" t="str">
        <f t="shared" si="7"/>
        <v/>
      </c>
      <c r="E69" s="21" t="s">
        <v>442</v>
      </c>
      <c r="F69" s="40">
        <v>42817</v>
      </c>
      <c r="G69" s="24"/>
      <c r="H69" s="42" t="str">
        <f t="shared" si="8"/>
        <v/>
      </c>
      <c r="I69" s="24" t="s">
        <v>434</v>
      </c>
      <c r="J69" s="25">
        <v>10000</v>
      </c>
      <c r="K69" s="17">
        <v>0.1</v>
      </c>
      <c r="L69" s="25">
        <v>1000</v>
      </c>
      <c r="M69" s="62">
        <v>1</v>
      </c>
      <c r="N69" s="63"/>
      <c r="O69" s="19"/>
      <c r="P69" s="18"/>
    </row>
    <row r="70" spans="2:16" s="4" customFormat="1" ht="21.75" hidden="1" customHeight="1" x14ac:dyDescent="0.2">
      <c r="B70" s="10" t="str">
        <f t="shared" si="6"/>
        <v/>
      </c>
      <c r="C70" s="26"/>
      <c r="D70" s="22" t="str">
        <f t="shared" si="7"/>
        <v/>
      </c>
      <c r="E70" s="21" t="s">
        <v>442</v>
      </c>
      <c r="F70" s="40">
        <v>42817</v>
      </c>
      <c r="G70" s="24"/>
      <c r="H70" s="42" t="str">
        <f t="shared" si="8"/>
        <v/>
      </c>
      <c r="I70" s="24" t="s">
        <v>434</v>
      </c>
      <c r="J70" s="25">
        <v>10000</v>
      </c>
      <c r="K70" s="17">
        <v>0.1</v>
      </c>
      <c r="L70" s="25">
        <v>1000</v>
      </c>
      <c r="M70" s="62">
        <v>1</v>
      </c>
      <c r="N70" s="63"/>
      <c r="O70" s="19"/>
      <c r="P70" s="18"/>
    </row>
    <row r="71" spans="2:16" s="4" customFormat="1" ht="21.75" hidden="1" customHeight="1" x14ac:dyDescent="0.2">
      <c r="B71" s="10" t="str">
        <f t="shared" si="6"/>
        <v/>
      </c>
      <c r="C71" s="26"/>
      <c r="D71" s="22" t="str">
        <f t="shared" si="7"/>
        <v/>
      </c>
      <c r="E71" s="21" t="s">
        <v>442</v>
      </c>
      <c r="F71" s="40">
        <v>42819</v>
      </c>
      <c r="G71" s="24"/>
      <c r="H71" s="42" t="str">
        <f t="shared" si="8"/>
        <v/>
      </c>
      <c r="I71" s="24" t="s">
        <v>438</v>
      </c>
      <c r="J71" s="25">
        <v>10000</v>
      </c>
      <c r="K71" s="17">
        <v>0.1</v>
      </c>
      <c r="L71" s="25">
        <v>1000</v>
      </c>
      <c r="M71" s="62">
        <v>1</v>
      </c>
      <c r="N71" s="63"/>
      <c r="O71" s="19"/>
      <c r="P71" s="18"/>
    </row>
    <row r="72" spans="2:16" s="4" customFormat="1" ht="21.75" hidden="1" customHeight="1" x14ac:dyDescent="0.2">
      <c r="B72" s="10" t="str">
        <f t="shared" si="6"/>
        <v/>
      </c>
      <c r="C72" s="26"/>
      <c r="D72" s="22" t="str">
        <f t="shared" si="7"/>
        <v/>
      </c>
      <c r="E72" s="21" t="s">
        <v>442</v>
      </c>
      <c r="F72" s="40">
        <v>42824</v>
      </c>
      <c r="G72" s="24"/>
      <c r="H72" s="42" t="str">
        <f t="shared" si="8"/>
        <v/>
      </c>
      <c r="I72" s="24" t="s">
        <v>434</v>
      </c>
      <c r="J72" s="25">
        <v>10000</v>
      </c>
      <c r="K72" s="17">
        <v>0.1</v>
      </c>
      <c r="L72" s="25">
        <v>1000</v>
      </c>
      <c r="M72" s="62">
        <v>1</v>
      </c>
      <c r="N72" s="63"/>
      <c r="O72" s="19"/>
      <c r="P72" s="18"/>
    </row>
    <row r="73" spans="2:16" s="4" customFormat="1" ht="21.75" hidden="1" customHeight="1" x14ac:dyDescent="0.2">
      <c r="B73" s="10" t="str">
        <f t="shared" si="6"/>
        <v/>
      </c>
      <c r="C73" s="26"/>
      <c r="D73" s="22" t="str">
        <f t="shared" si="7"/>
        <v/>
      </c>
      <c r="E73" s="21" t="s">
        <v>442</v>
      </c>
      <c r="F73" s="40">
        <v>42824</v>
      </c>
      <c r="G73" s="24"/>
      <c r="H73" s="42" t="str">
        <f t="shared" si="8"/>
        <v/>
      </c>
      <c r="I73" s="24" t="s">
        <v>440</v>
      </c>
      <c r="J73" s="25">
        <v>20000</v>
      </c>
      <c r="K73" s="17">
        <v>0.1</v>
      </c>
      <c r="L73" s="25">
        <v>2000</v>
      </c>
      <c r="M73" s="62">
        <v>1</v>
      </c>
      <c r="N73" s="63"/>
      <c r="O73" s="19"/>
      <c r="P73" s="18"/>
    </row>
    <row r="74" spans="2:16" s="4" customFormat="1" ht="21.75" hidden="1" customHeight="1" x14ac:dyDescent="0.2">
      <c r="B74" s="10" t="str">
        <f t="shared" si="6"/>
        <v/>
      </c>
      <c r="C74" s="26"/>
      <c r="D74" s="22" t="str">
        <f t="shared" si="7"/>
        <v/>
      </c>
      <c r="E74" s="21" t="s">
        <v>442</v>
      </c>
      <c r="F74" s="40">
        <v>42825</v>
      </c>
      <c r="G74" s="24"/>
      <c r="H74" s="42" t="str">
        <f t="shared" si="8"/>
        <v/>
      </c>
      <c r="I74" s="24" t="s">
        <v>434</v>
      </c>
      <c r="J74" s="25">
        <v>20000</v>
      </c>
      <c r="K74" s="17">
        <v>0.1</v>
      </c>
      <c r="L74" s="25">
        <v>2000</v>
      </c>
      <c r="M74" s="62">
        <v>1</v>
      </c>
      <c r="N74" s="63"/>
      <c r="O74" s="19"/>
      <c r="P74" s="18"/>
    </row>
    <row r="75" spans="2:16" s="4" customFormat="1" ht="21.75" hidden="1" customHeight="1" x14ac:dyDescent="0.2">
      <c r="B75" s="10" t="str">
        <f t="shared" si="6"/>
        <v/>
      </c>
      <c r="C75" s="26"/>
      <c r="D75" s="22" t="str">
        <f t="shared" si="7"/>
        <v/>
      </c>
      <c r="E75" s="21" t="s">
        <v>443</v>
      </c>
      <c r="F75" s="40">
        <v>42794</v>
      </c>
      <c r="G75" s="24"/>
      <c r="H75" s="42" t="str">
        <f t="shared" si="8"/>
        <v/>
      </c>
      <c r="I75" s="24" t="s">
        <v>434</v>
      </c>
      <c r="J75" s="25">
        <v>25000</v>
      </c>
      <c r="K75" s="17">
        <v>0.1</v>
      </c>
      <c r="L75" s="25">
        <v>2500</v>
      </c>
      <c r="M75" s="62">
        <v>1</v>
      </c>
      <c r="N75" s="63"/>
      <c r="O75" s="19"/>
      <c r="P75" s="18"/>
    </row>
    <row r="76" spans="2:16" s="4" customFormat="1" ht="21.75" hidden="1" customHeight="1" x14ac:dyDescent="0.2">
      <c r="B76" s="10" t="str">
        <f t="shared" si="6"/>
        <v/>
      </c>
      <c r="C76" s="26"/>
      <c r="D76" s="22" t="str">
        <f t="shared" si="7"/>
        <v/>
      </c>
      <c r="E76" s="21" t="s">
        <v>443</v>
      </c>
      <c r="F76" s="40">
        <v>42794</v>
      </c>
      <c r="G76" s="24"/>
      <c r="H76" s="42" t="str">
        <f t="shared" si="8"/>
        <v/>
      </c>
      <c r="I76" s="24" t="s">
        <v>434</v>
      </c>
      <c r="J76" s="25">
        <v>40883</v>
      </c>
      <c r="K76" s="17">
        <v>0.1</v>
      </c>
      <c r="L76" s="25">
        <v>4088</v>
      </c>
      <c r="M76" s="62">
        <v>1</v>
      </c>
      <c r="N76" s="63"/>
      <c r="O76" s="19"/>
      <c r="P76" s="18"/>
    </row>
    <row r="77" spans="2:16" s="4" customFormat="1" ht="21.75" hidden="1" customHeight="1" x14ac:dyDescent="0.2">
      <c r="B77" s="10" t="str">
        <f t="shared" si="6"/>
        <v/>
      </c>
      <c r="C77" s="26"/>
      <c r="D77" s="22" t="str">
        <f t="shared" si="7"/>
        <v/>
      </c>
      <c r="E77" s="21" t="s">
        <v>443</v>
      </c>
      <c r="F77" s="40">
        <v>42794</v>
      </c>
      <c r="G77" s="24"/>
      <c r="H77" s="42" t="str">
        <f t="shared" si="8"/>
        <v/>
      </c>
      <c r="I77" s="24" t="s">
        <v>434</v>
      </c>
      <c r="J77" s="25">
        <v>25000</v>
      </c>
      <c r="K77" s="17">
        <v>0.1</v>
      </c>
      <c r="L77" s="25">
        <v>2500</v>
      </c>
      <c r="M77" s="62">
        <v>1</v>
      </c>
      <c r="N77" s="63"/>
      <c r="O77" s="19"/>
      <c r="P77" s="18"/>
    </row>
    <row r="78" spans="2:16" s="4" customFormat="1" ht="21.75" hidden="1" customHeight="1" x14ac:dyDescent="0.2">
      <c r="B78" s="10" t="str">
        <f t="shared" si="6"/>
        <v/>
      </c>
      <c r="C78" s="26"/>
      <c r="D78" s="22" t="str">
        <f t="shared" si="7"/>
        <v/>
      </c>
      <c r="E78" s="21" t="s">
        <v>443</v>
      </c>
      <c r="F78" s="40">
        <v>42795</v>
      </c>
      <c r="G78" s="24"/>
      <c r="H78" s="42" t="str">
        <f t="shared" si="8"/>
        <v/>
      </c>
      <c r="I78" s="24" t="s">
        <v>441</v>
      </c>
      <c r="J78" s="25">
        <v>20000</v>
      </c>
      <c r="K78" s="17">
        <v>0.1</v>
      </c>
      <c r="L78" s="25">
        <v>2000</v>
      </c>
      <c r="M78" s="62">
        <v>1</v>
      </c>
      <c r="N78" s="63"/>
      <c r="O78" s="19"/>
      <c r="P78" s="18"/>
    </row>
    <row r="79" spans="2:16" s="4" customFormat="1" ht="21.75" hidden="1" customHeight="1" x14ac:dyDescent="0.2">
      <c r="B79" s="10" t="str">
        <f t="shared" si="6"/>
        <v/>
      </c>
      <c r="C79" s="26"/>
      <c r="D79" s="22" t="str">
        <f t="shared" si="7"/>
        <v/>
      </c>
      <c r="E79" s="21" t="s">
        <v>443</v>
      </c>
      <c r="F79" s="40">
        <v>42795</v>
      </c>
      <c r="G79" s="24"/>
      <c r="H79" s="42" t="str">
        <f t="shared" si="8"/>
        <v/>
      </c>
      <c r="I79" s="24" t="s">
        <v>434</v>
      </c>
      <c r="J79" s="25">
        <v>43596</v>
      </c>
      <c r="K79" s="17">
        <v>0.1</v>
      </c>
      <c r="L79" s="25">
        <v>4360</v>
      </c>
      <c r="M79" s="62">
        <v>1</v>
      </c>
      <c r="N79" s="63"/>
      <c r="O79" s="19"/>
      <c r="P79" s="18"/>
    </row>
    <row r="80" spans="2:16" s="4" customFormat="1" ht="21.75" hidden="1" customHeight="1" x14ac:dyDescent="0.2">
      <c r="B80" s="10" t="str">
        <f t="shared" si="6"/>
        <v/>
      </c>
      <c r="C80" s="26"/>
      <c r="D80" s="22" t="str">
        <f t="shared" si="7"/>
        <v/>
      </c>
      <c r="E80" s="21" t="s">
        <v>443</v>
      </c>
      <c r="F80" s="40">
        <v>42795</v>
      </c>
      <c r="G80" s="24"/>
      <c r="H80" s="42" t="str">
        <f t="shared" si="8"/>
        <v/>
      </c>
      <c r="I80" s="24" t="s">
        <v>434</v>
      </c>
      <c r="J80" s="25">
        <v>25000</v>
      </c>
      <c r="K80" s="17">
        <v>0.1</v>
      </c>
      <c r="L80" s="25">
        <v>2500</v>
      </c>
      <c r="M80" s="62">
        <v>1</v>
      </c>
      <c r="N80" s="63"/>
      <c r="O80" s="19"/>
      <c r="P80" s="18"/>
    </row>
    <row r="81" spans="2:16" s="4" customFormat="1" ht="21.75" hidden="1" customHeight="1" x14ac:dyDescent="0.2">
      <c r="B81" s="10" t="str">
        <f t="shared" si="6"/>
        <v/>
      </c>
      <c r="C81" s="26"/>
      <c r="D81" s="22" t="str">
        <f t="shared" si="7"/>
        <v/>
      </c>
      <c r="E81" s="21" t="s">
        <v>443</v>
      </c>
      <c r="F81" s="40">
        <v>42814</v>
      </c>
      <c r="G81" s="24"/>
      <c r="H81" s="42" t="str">
        <f t="shared" si="8"/>
        <v/>
      </c>
      <c r="I81" s="24" t="s">
        <v>434</v>
      </c>
      <c r="J81" s="25">
        <v>25000</v>
      </c>
      <c r="K81" s="17">
        <v>0.1</v>
      </c>
      <c r="L81" s="25">
        <v>2500</v>
      </c>
      <c r="M81" s="62">
        <v>1</v>
      </c>
      <c r="N81" s="63"/>
      <c r="O81" s="19"/>
      <c r="P81" s="18"/>
    </row>
    <row r="82" spans="2:16" s="4" customFormat="1" ht="21.75" hidden="1" customHeight="1" x14ac:dyDescent="0.2">
      <c r="B82" s="10" t="str">
        <f t="shared" si="6"/>
        <v/>
      </c>
      <c r="C82" s="26"/>
      <c r="D82" s="22" t="str">
        <f t="shared" si="7"/>
        <v/>
      </c>
      <c r="E82" s="21" t="s">
        <v>443</v>
      </c>
      <c r="F82" s="40">
        <v>42814</v>
      </c>
      <c r="G82" s="24"/>
      <c r="H82" s="42" t="str">
        <f t="shared" si="8"/>
        <v/>
      </c>
      <c r="I82" s="24" t="s">
        <v>434</v>
      </c>
      <c r="J82" s="25">
        <v>31951</v>
      </c>
      <c r="K82" s="17">
        <v>0.1</v>
      </c>
      <c r="L82" s="25">
        <v>3195</v>
      </c>
      <c r="M82" s="62">
        <v>1</v>
      </c>
      <c r="N82" s="63"/>
      <c r="O82" s="19"/>
      <c r="P82" s="18"/>
    </row>
    <row r="83" spans="2:16" s="4" customFormat="1" ht="21.75" hidden="1" customHeight="1" x14ac:dyDescent="0.2">
      <c r="B83" s="10" t="str">
        <f t="shared" si="6"/>
        <v/>
      </c>
      <c r="C83" s="26"/>
      <c r="D83" s="22" t="str">
        <f t="shared" si="7"/>
        <v/>
      </c>
      <c r="E83" s="21" t="s">
        <v>443</v>
      </c>
      <c r="F83" s="40">
        <v>42823</v>
      </c>
      <c r="G83" s="24"/>
      <c r="H83" s="42" t="str">
        <f t="shared" si="8"/>
        <v/>
      </c>
      <c r="I83" s="24" t="s">
        <v>434</v>
      </c>
      <c r="J83" s="25">
        <v>32819</v>
      </c>
      <c r="K83" s="17">
        <v>0.1</v>
      </c>
      <c r="L83" s="25">
        <v>3282</v>
      </c>
      <c r="M83" s="62">
        <v>1</v>
      </c>
      <c r="N83" s="63"/>
      <c r="O83" s="19"/>
      <c r="P83" s="18"/>
    </row>
    <row r="84" spans="2:16" s="4" customFormat="1" ht="21.75" hidden="1" customHeight="1" x14ac:dyDescent="0.2">
      <c r="B84" s="10">
        <f t="shared" ref="B84:B100" si="9">IF(G84&lt;&gt;"",ROW()-16,"")</f>
        <v>68</v>
      </c>
      <c r="C84" s="26"/>
      <c r="D84" s="22" t="str">
        <f t="shared" ref="D84:D100" si="10">IF(ISNA(VLOOKUP(G84,DSMV,3,0)),"",VLOOKUP(G84,DSMV,3,0))</f>
        <v>AC/16E</v>
      </c>
      <c r="E84" s="21" t="s">
        <v>616</v>
      </c>
      <c r="F84" s="40">
        <v>42794</v>
      </c>
      <c r="G84" s="24" t="s">
        <v>289</v>
      </c>
      <c r="H84" s="42" t="str">
        <f t="shared" si="8"/>
        <v>0100109106-069</v>
      </c>
      <c r="I84" s="24" t="s">
        <v>634</v>
      </c>
      <c r="J84" s="25">
        <v>349519</v>
      </c>
      <c r="K84" s="17">
        <v>0.1</v>
      </c>
      <c r="L84" s="25">
        <v>34952</v>
      </c>
      <c r="M84" s="62">
        <v>2</v>
      </c>
      <c r="N84" s="18"/>
      <c r="O84" s="19"/>
    </row>
    <row r="85" spans="2:16" s="4" customFormat="1" ht="21.75" hidden="1" customHeight="1" x14ac:dyDescent="0.2">
      <c r="B85" s="10">
        <f t="shared" si="9"/>
        <v>69</v>
      </c>
      <c r="C85" s="26"/>
      <c r="D85" s="22" t="str">
        <f t="shared" si="10"/>
        <v>AC/16E</v>
      </c>
      <c r="E85" s="21" t="s">
        <v>617</v>
      </c>
      <c r="F85" s="40">
        <v>42822</v>
      </c>
      <c r="G85" s="24" t="s">
        <v>289</v>
      </c>
      <c r="H85" s="42" t="str">
        <f t="shared" si="8"/>
        <v>0100109106-069</v>
      </c>
      <c r="I85" s="24" t="s">
        <v>635</v>
      </c>
      <c r="J85" s="25">
        <v>126371</v>
      </c>
      <c r="K85" s="17">
        <v>0.1</v>
      </c>
      <c r="L85" s="25">
        <v>12637</v>
      </c>
      <c r="M85" s="62">
        <v>2</v>
      </c>
      <c r="N85" s="18"/>
      <c r="O85" s="19"/>
    </row>
    <row r="86" spans="2:16" s="4" customFormat="1" ht="21.75" hidden="1" customHeight="1" x14ac:dyDescent="0.2">
      <c r="B86" s="10">
        <f t="shared" si="9"/>
        <v>70</v>
      </c>
      <c r="C86" s="26"/>
      <c r="D86" s="22" t="str">
        <f t="shared" si="10"/>
        <v>AC/16E</v>
      </c>
      <c r="E86" s="21" t="s">
        <v>618</v>
      </c>
      <c r="F86" s="40">
        <v>42826</v>
      </c>
      <c r="G86" s="24" t="s">
        <v>289</v>
      </c>
      <c r="H86" s="42" t="str">
        <f t="shared" si="8"/>
        <v>0100109106-069</v>
      </c>
      <c r="I86" s="24" t="s">
        <v>636</v>
      </c>
      <c r="J86" s="25">
        <v>172514</v>
      </c>
      <c r="K86" s="17">
        <v>0.1</v>
      </c>
      <c r="L86" s="25">
        <v>17251</v>
      </c>
      <c r="M86" s="62">
        <v>2</v>
      </c>
      <c r="N86" s="18"/>
      <c r="O86" s="19"/>
    </row>
    <row r="87" spans="2:16" s="4" customFormat="1" ht="21.75" hidden="1" customHeight="1" x14ac:dyDescent="0.2">
      <c r="B87" s="10">
        <f t="shared" si="9"/>
        <v>71</v>
      </c>
      <c r="C87" s="26"/>
      <c r="D87" s="22" t="str">
        <f t="shared" si="10"/>
        <v>AA/16E</v>
      </c>
      <c r="E87" s="21" t="s">
        <v>619</v>
      </c>
      <c r="F87" s="40">
        <v>42829</v>
      </c>
      <c r="G87" s="24" t="s">
        <v>148</v>
      </c>
      <c r="H87" s="42" t="str">
        <f t="shared" si="8"/>
        <v>0106869738-068</v>
      </c>
      <c r="I87" s="24" t="s">
        <v>637</v>
      </c>
      <c r="J87" s="25">
        <v>1093473</v>
      </c>
      <c r="K87" s="17">
        <v>0.1</v>
      </c>
      <c r="L87" s="25">
        <v>109348</v>
      </c>
      <c r="M87" s="62">
        <v>2</v>
      </c>
      <c r="N87" s="18"/>
      <c r="O87" s="19"/>
    </row>
    <row r="88" spans="2:16" s="4" customFormat="1" ht="21.75" hidden="1" customHeight="1" x14ac:dyDescent="0.2">
      <c r="B88" s="10">
        <f t="shared" si="9"/>
        <v>72</v>
      </c>
      <c r="C88" s="26"/>
      <c r="D88" s="22" t="str">
        <f t="shared" si="10"/>
        <v>AB/17P</v>
      </c>
      <c r="E88" s="21" t="s">
        <v>620</v>
      </c>
      <c r="F88" s="40">
        <v>42849</v>
      </c>
      <c r="G88" s="24" t="s">
        <v>630</v>
      </c>
      <c r="H88" s="42" t="str">
        <f t="shared" si="8"/>
        <v>4300298507</v>
      </c>
      <c r="I88" s="24" t="s">
        <v>392</v>
      </c>
      <c r="J88" s="25">
        <v>909091</v>
      </c>
      <c r="K88" s="17">
        <v>0.1</v>
      </c>
      <c r="L88" s="25">
        <v>90909</v>
      </c>
      <c r="M88" s="62">
        <v>2</v>
      </c>
      <c r="N88" s="18"/>
      <c r="O88" s="19"/>
    </row>
    <row r="89" spans="2:16" s="4" customFormat="1" ht="21.75" hidden="1" customHeight="1" x14ac:dyDescent="0.2">
      <c r="B89" s="10">
        <f t="shared" si="9"/>
        <v>73</v>
      </c>
      <c r="C89" s="26"/>
      <c r="D89" s="22">
        <f t="shared" si="10"/>
        <v>0</v>
      </c>
      <c r="E89" s="21" t="s">
        <v>621</v>
      </c>
      <c r="F89" s="40">
        <v>42853</v>
      </c>
      <c r="G89" s="24" t="s">
        <v>631</v>
      </c>
      <c r="H89" s="42">
        <f t="shared" si="8"/>
        <v>0</v>
      </c>
      <c r="I89" s="24" t="s">
        <v>638</v>
      </c>
      <c r="J89" s="25">
        <v>4581801</v>
      </c>
      <c r="K89" s="17">
        <v>0.1</v>
      </c>
      <c r="L89" s="25">
        <v>458180</v>
      </c>
      <c r="M89" s="62">
        <v>2</v>
      </c>
      <c r="N89" s="18"/>
      <c r="O89" s="19"/>
    </row>
    <row r="90" spans="2:16" s="4" customFormat="1" ht="21.75" hidden="1" customHeight="1" x14ac:dyDescent="0.2">
      <c r="B90" s="10" t="str">
        <f t="shared" si="9"/>
        <v/>
      </c>
      <c r="C90" s="26"/>
      <c r="D90" s="22" t="str">
        <f t="shared" si="10"/>
        <v/>
      </c>
      <c r="E90" s="21"/>
      <c r="F90" s="40">
        <v>42854</v>
      </c>
      <c r="G90" s="24"/>
      <c r="H90" s="42" t="str">
        <f t="shared" si="8"/>
        <v/>
      </c>
      <c r="I90" s="24" t="s">
        <v>445</v>
      </c>
      <c r="J90" s="25">
        <v>395455</v>
      </c>
      <c r="K90" s="17">
        <v>0.1</v>
      </c>
      <c r="L90" s="25">
        <v>39545</v>
      </c>
      <c r="M90" s="62">
        <v>2</v>
      </c>
      <c r="N90" s="18"/>
      <c r="O90" s="19"/>
    </row>
    <row r="91" spans="2:16" s="4" customFormat="1" ht="21.75" hidden="1" customHeight="1" x14ac:dyDescent="0.2">
      <c r="B91" s="10">
        <f t="shared" si="9"/>
        <v>75</v>
      </c>
      <c r="C91" s="26"/>
      <c r="D91" s="22" t="str">
        <f t="shared" si="10"/>
        <v>AC/16E</v>
      </c>
      <c r="E91" s="21" t="s">
        <v>622</v>
      </c>
      <c r="F91" s="40">
        <v>42856</v>
      </c>
      <c r="G91" s="24" t="s">
        <v>289</v>
      </c>
      <c r="H91" s="42" t="str">
        <f t="shared" si="8"/>
        <v>0100109106-069</v>
      </c>
      <c r="I91" s="24" t="s">
        <v>639</v>
      </c>
      <c r="J91" s="25">
        <v>199074</v>
      </c>
      <c r="K91" s="17">
        <v>0.1</v>
      </c>
      <c r="L91" s="25">
        <v>19907</v>
      </c>
      <c r="M91" s="62">
        <v>2</v>
      </c>
      <c r="N91" s="18"/>
      <c r="O91" s="19"/>
    </row>
    <row r="92" spans="2:16" s="4" customFormat="1" ht="21.75" hidden="1" customHeight="1" x14ac:dyDescent="0.2">
      <c r="B92" s="10">
        <f t="shared" si="9"/>
        <v>76</v>
      </c>
      <c r="C92" s="26"/>
      <c r="D92" s="22" t="str">
        <f t="shared" si="10"/>
        <v>AA/16E</v>
      </c>
      <c r="E92" s="21" t="s">
        <v>623</v>
      </c>
      <c r="F92" s="40">
        <v>42859</v>
      </c>
      <c r="G92" s="24" t="s">
        <v>148</v>
      </c>
      <c r="H92" s="42" t="str">
        <f t="shared" si="8"/>
        <v>0106869738-068</v>
      </c>
      <c r="I92" s="24" t="s">
        <v>640</v>
      </c>
      <c r="J92" s="25">
        <v>1173871</v>
      </c>
      <c r="K92" s="17">
        <v>0.1</v>
      </c>
      <c r="L92" s="25">
        <v>117388</v>
      </c>
      <c r="M92" s="62">
        <v>2</v>
      </c>
      <c r="N92" s="18"/>
      <c r="O92" s="19"/>
    </row>
    <row r="93" spans="2:16" s="4" customFormat="1" ht="21.75" hidden="1" customHeight="1" x14ac:dyDescent="0.2">
      <c r="B93" s="10">
        <f t="shared" si="9"/>
        <v>77</v>
      </c>
      <c r="C93" s="26"/>
      <c r="D93" s="22">
        <f t="shared" si="10"/>
        <v>0</v>
      </c>
      <c r="E93" s="21" t="s">
        <v>624</v>
      </c>
      <c r="F93" s="40">
        <v>42866</v>
      </c>
      <c r="G93" s="24" t="s">
        <v>632</v>
      </c>
      <c r="H93" s="42">
        <f t="shared" si="8"/>
        <v>0</v>
      </c>
      <c r="I93" s="24" t="s">
        <v>391</v>
      </c>
      <c r="J93" s="25">
        <v>1025000</v>
      </c>
      <c r="K93" s="17">
        <v>0.1</v>
      </c>
      <c r="L93" s="25">
        <v>102500</v>
      </c>
      <c r="M93" s="62">
        <v>2</v>
      </c>
      <c r="N93" s="18"/>
      <c r="O93" s="19"/>
    </row>
    <row r="94" spans="2:16" s="4" customFormat="1" ht="21.75" hidden="1" customHeight="1" x14ac:dyDescent="0.2">
      <c r="B94" s="10">
        <f t="shared" si="9"/>
        <v>78</v>
      </c>
      <c r="C94" s="26"/>
      <c r="D94" s="22" t="str">
        <f t="shared" si="10"/>
        <v>TP/14P</v>
      </c>
      <c r="E94" s="21" t="s">
        <v>625</v>
      </c>
      <c r="F94" s="40">
        <v>42867</v>
      </c>
      <c r="G94" s="24" t="s">
        <v>429</v>
      </c>
      <c r="H94" s="42" t="str">
        <f t="shared" si="8"/>
        <v>3700356247</v>
      </c>
      <c r="I94" s="24" t="s">
        <v>392</v>
      </c>
      <c r="J94" s="25">
        <v>1829818</v>
      </c>
      <c r="K94" s="17">
        <v>0.1</v>
      </c>
      <c r="L94" s="25">
        <v>182982</v>
      </c>
      <c r="M94" s="62">
        <v>2</v>
      </c>
      <c r="N94" s="18"/>
      <c r="O94" s="19"/>
    </row>
    <row r="95" spans="2:16" s="4" customFormat="1" ht="21.75" hidden="1" customHeight="1" x14ac:dyDescent="0.2">
      <c r="B95" s="10" t="str">
        <f t="shared" si="9"/>
        <v/>
      </c>
      <c r="C95" s="26"/>
      <c r="D95" s="22" t="str">
        <f t="shared" si="10"/>
        <v/>
      </c>
      <c r="E95" s="21"/>
      <c r="F95" s="40">
        <v>42886</v>
      </c>
      <c r="G95" s="24"/>
      <c r="H95" s="42" t="str">
        <f t="shared" si="8"/>
        <v/>
      </c>
      <c r="I95" s="24" t="s">
        <v>445</v>
      </c>
      <c r="J95" s="25">
        <v>390909</v>
      </c>
      <c r="K95" s="17">
        <v>0.1</v>
      </c>
      <c r="L95" s="25">
        <v>39091</v>
      </c>
      <c r="M95" s="62">
        <v>2</v>
      </c>
      <c r="N95" s="18"/>
      <c r="O95" s="19"/>
    </row>
    <row r="96" spans="2:16" s="4" customFormat="1" ht="21.75" hidden="1" customHeight="1" x14ac:dyDescent="0.2">
      <c r="B96" s="10">
        <f t="shared" si="9"/>
        <v>80</v>
      </c>
      <c r="C96" s="26"/>
      <c r="D96" s="22" t="str">
        <f t="shared" si="10"/>
        <v>AC/16E</v>
      </c>
      <c r="E96" s="21" t="s">
        <v>626</v>
      </c>
      <c r="F96" s="40">
        <v>42887</v>
      </c>
      <c r="G96" s="24" t="s">
        <v>289</v>
      </c>
      <c r="H96" s="42" t="str">
        <f t="shared" si="8"/>
        <v>0100109106-069</v>
      </c>
      <c r="I96" s="24" t="s">
        <v>641</v>
      </c>
      <c r="J96" s="25">
        <v>190663</v>
      </c>
      <c r="K96" s="17">
        <v>0.1</v>
      </c>
      <c r="L96" s="25">
        <v>19067</v>
      </c>
      <c r="M96" s="62">
        <v>2</v>
      </c>
      <c r="N96" s="18"/>
      <c r="O96" s="19"/>
    </row>
    <row r="97" spans="2:16" s="4" customFormat="1" ht="21.75" hidden="1" customHeight="1" x14ac:dyDescent="0.2">
      <c r="B97" s="10">
        <f t="shared" si="9"/>
        <v>81</v>
      </c>
      <c r="C97" s="26"/>
      <c r="D97" s="22" t="str">
        <f t="shared" si="10"/>
        <v>AA/16E</v>
      </c>
      <c r="E97" s="21" t="s">
        <v>627</v>
      </c>
      <c r="F97" s="40">
        <v>42890</v>
      </c>
      <c r="G97" s="24" t="s">
        <v>148</v>
      </c>
      <c r="H97" s="42" t="str">
        <f t="shared" si="8"/>
        <v>0106869738-068</v>
      </c>
      <c r="I97" s="24" t="s">
        <v>642</v>
      </c>
      <c r="J97" s="25">
        <v>1205531</v>
      </c>
      <c r="K97" s="17">
        <v>0.1</v>
      </c>
      <c r="L97" s="25">
        <v>120554</v>
      </c>
      <c r="M97" s="62">
        <v>2</v>
      </c>
      <c r="N97" s="18"/>
      <c r="O97" s="19"/>
    </row>
    <row r="98" spans="2:16" s="4" customFormat="1" ht="21.75" hidden="1" customHeight="1" x14ac:dyDescent="0.2">
      <c r="B98" s="10">
        <f t="shared" si="9"/>
        <v>82</v>
      </c>
      <c r="C98" s="26"/>
      <c r="D98" s="22" t="str">
        <f t="shared" si="10"/>
        <v>TP/14P</v>
      </c>
      <c r="E98" s="21" t="s">
        <v>628</v>
      </c>
      <c r="F98" s="40">
        <v>42894</v>
      </c>
      <c r="G98" s="24" t="s">
        <v>429</v>
      </c>
      <c r="H98" s="42" t="str">
        <f t="shared" si="8"/>
        <v>3700356247</v>
      </c>
      <c r="I98" s="24" t="s">
        <v>392</v>
      </c>
      <c r="J98" s="25">
        <v>1372509</v>
      </c>
      <c r="K98" s="17">
        <v>0.1</v>
      </c>
      <c r="L98" s="25">
        <v>137251</v>
      </c>
      <c r="M98" s="62">
        <v>2</v>
      </c>
      <c r="N98" s="18"/>
      <c r="O98" s="19"/>
    </row>
    <row r="99" spans="2:16" s="4" customFormat="1" ht="21.75" hidden="1" customHeight="1" x14ac:dyDescent="0.2">
      <c r="B99" s="10">
        <f t="shared" si="9"/>
        <v>83</v>
      </c>
      <c r="C99" s="26"/>
      <c r="D99" s="22">
        <f t="shared" si="10"/>
        <v>0</v>
      </c>
      <c r="E99" s="21" t="s">
        <v>629</v>
      </c>
      <c r="F99" s="40">
        <v>42914</v>
      </c>
      <c r="G99" s="24" t="s">
        <v>633</v>
      </c>
      <c r="H99" s="42">
        <f t="shared" si="8"/>
        <v>0</v>
      </c>
      <c r="I99" s="24" t="s">
        <v>392</v>
      </c>
      <c r="J99" s="25">
        <v>4545455</v>
      </c>
      <c r="K99" s="17">
        <v>0.1</v>
      </c>
      <c r="L99" s="25">
        <v>454545</v>
      </c>
      <c r="M99" s="62">
        <v>2</v>
      </c>
      <c r="N99" s="18"/>
      <c r="O99" s="19"/>
    </row>
    <row r="100" spans="2:16" s="4" customFormat="1" ht="21.75" hidden="1" customHeight="1" x14ac:dyDescent="0.2">
      <c r="B100" s="10" t="str">
        <f t="shared" si="9"/>
        <v/>
      </c>
      <c r="C100" s="26"/>
      <c r="D100" s="22" t="str">
        <f t="shared" si="10"/>
        <v/>
      </c>
      <c r="E100" s="21"/>
      <c r="F100" s="40">
        <v>42916</v>
      </c>
      <c r="G100" s="24"/>
      <c r="H100" s="42" t="str">
        <f t="shared" si="8"/>
        <v/>
      </c>
      <c r="I100" s="24" t="s">
        <v>445</v>
      </c>
      <c r="J100" s="25">
        <v>372727</v>
      </c>
      <c r="K100" s="17">
        <v>0.1</v>
      </c>
      <c r="L100" s="25">
        <v>37273</v>
      </c>
      <c r="M100" s="62">
        <v>2</v>
      </c>
      <c r="N100" s="18"/>
      <c r="O100" s="19"/>
    </row>
    <row r="101" spans="2:16" s="4" customFormat="1" ht="21.75" hidden="1" customHeight="1" x14ac:dyDescent="0.2">
      <c r="B101" s="10">
        <f t="shared" si="6"/>
        <v>85</v>
      </c>
      <c r="C101" s="26"/>
      <c r="D101" s="22" t="str">
        <f t="shared" ref="D101:D123" si="11">IF(ISNA(VLOOKUP(G101,DSMV,3,0)),"",VLOOKUP(G101,DSMV,3,0))</f>
        <v>CP/16P</v>
      </c>
      <c r="E101" s="23" t="s">
        <v>601</v>
      </c>
      <c r="F101" s="65">
        <v>42826</v>
      </c>
      <c r="G101" s="64" t="s">
        <v>153</v>
      </c>
      <c r="H101" s="42" t="str">
        <f t="shared" si="8"/>
        <v>3701657825</v>
      </c>
      <c r="I101" s="68" t="s">
        <v>394</v>
      </c>
      <c r="J101" s="25">
        <v>8453424</v>
      </c>
      <c r="K101" s="17">
        <v>0.1</v>
      </c>
      <c r="L101" s="25">
        <f>ROUND(J101*10%,0)</f>
        <v>845342</v>
      </c>
      <c r="M101" s="62">
        <v>2</v>
      </c>
      <c r="N101" s="18">
        <v>845342</v>
      </c>
      <c r="O101" s="19"/>
      <c r="P101" s="20">
        <f>L101-N101</f>
        <v>0</v>
      </c>
    </row>
    <row r="102" spans="2:16" s="4" customFormat="1" ht="21.75" hidden="1" customHeight="1" x14ac:dyDescent="0.2">
      <c r="B102" s="10">
        <f t="shared" si="6"/>
        <v>86</v>
      </c>
      <c r="C102" s="26"/>
      <c r="D102" s="22" t="str">
        <f t="shared" si="11"/>
        <v>ML/16P</v>
      </c>
      <c r="E102" s="23" t="s">
        <v>455</v>
      </c>
      <c r="F102" s="40">
        <v>42827</v>
      </c>
      <c r="G102" s="64" t="s">
        <v>160</v>
      </c>
      <c r="H102" s="42" t="str">
        <f t="shared" si="8"/>
        <v>0313941206</v>
      </c>
      <c r="I102" s="68" t="s">
        <v>604</v>
      </c>
      <c r="J102" s="25">
        <v>33571285</v>
      </c>
      <c r="K102" s="17">
        <v>0.1</v>
      </c>
      <c r="L102" s="25">
        <f t="shared" ref="L102:L180" si="12">ROUND(J102*10%,0)</f>
        <v>3357129</v>
      </c>
      <c r="M102" s="62">
        <v>2</v>
      </c>
      <c r="N102" s="18">
        <v>3357129</v>
      </c>
      <c r="O102" s="19"/>
      <c r="P102" s="20">
        <f t="shared" ref="P102:P138" si="13">L102-N102</f>
        <v>0</v>
      </c>
    </row>
    <row r="103" spans="2:16" s="4" customFormat="1" ht="21.75" hidden="1" customHeight="1" x14ac:dyDescent="0.2">
      <c r="B103" s="10">
        <f t="shared" si="6"/>
        <v>87</v>
      </c>
      <c r="C103" s="26"/>
      <c r="D103" s="22" t="str">
        <f t="shared" si="11"/>
        <v>ML/16P</v>
      </c>
      <c r="E103" s="23" t="s">
        <v>454</v>
      </c>
      <c r="F103" s="40">
        <v>42829</v>
      </c>
      <c r="G103" s="64" t="s">
        <v>160</v>
      </c>
      <c r="H103" s="42" t="str">
        <f t="shared" si="8"/>
        <v>0313941206</v>
      </c>
      <c r="I103" s="68" t="s">
        <v>604</v>
      </c>
      <c r="J103" s="25">
        <v>95150060</v>
      </c>
      <c r="K103" s="17">
        <v>0.1</v>
      </c>
      <c r="L103" s="25">
        <f t="shared" si="12"/>
        <v>9515006</v>
      </c>
      <c r="M103" s="62">
        <v>2</v>
      </c>
      <c r="N103" s="18">
        <v>9515006</v>
      </c>
      <c r="O103" s="19"/>
      <c r="P103" s="20">
        <f t="shared" si="13"/>
        <v>0</v>
      </c>
    </row>
    <row r="104" spans="2:16" s="4" customFormat="1" ht="21.75" hidden="1" customHeight="1" x14ac:dyDescent="0.2">
      <c r="B104" s="10">
        <f t="shared" si="6"/>
        <v>88</v>
      </c>
      <c r="C104" s="26"/>
      <c r="D104" s="22" t="str">
        <f t="shared" si="11"/>
        <v>LP/12P</v>
      </c>
      <c r="E104" s="23" t="s">
        <v>595</v>
      </c>
      <c r="F104" s="40">
        <v>42832</v>
      </c>
      <c r="G104" s="64" t="s">
        <v>603</v>
      </c>
      <c r="H104" s="42" t="str">
        <f t="shared" si="8"/>
        <v>3702076037</v>
      </c>
      <c r="I104" s="68" t="s">
        <v>604</v>
      </c>
      <c r="J104" s="25">
        <v>16822000</v>
      </c>
      <c r="K104" s="17">
        <v>0.1</v>
      </c>
      <c r="L104" s="25">
        <f t="shared" si="12"/>
        <v>1682200</v>
      </c>
      <c r="M104" s="62">
        <v>2</v>
      </c>
      <c r="N104" s="18">
        <v>1682200</v>
      </c>
      <c r="O104" s="19"/>
      <c r="P104" s="20">
        <f t="shared" si="13"/>
        <v>0</v>
      </c>
    </row>
    <row r="105" spans="2:16" s="4" customFormat="1" ht="21.75" hidden="1" customHeight="1" x14ac:dyDescent="0.2">
      <c r="B105" s="10">
        <f t="shared" si="6"/>
        <v>89</v>
      </c>
      <c r="C105" s="26"/>
      <c r="D105" s="22" t="str">
        <f t="shared" si="11"/>
        <v>ML/16P</v>
      </c>
      <c r="E105" s="23" t="s">
        <v>449</v>
      </c>
      <c r="F105" s="40">
        <v>42833</v>
      </c>
      <c r="G105" s="64" t="s">
        <v>160</v>
      </c>
      <c r="H105" s="42" t="str">
        <f t="shared" si="8"/>
        <v>0313941206</v>
      </c>
      <c r="I105" s="68" t="s">
        <v>604</v>
      </c>
      <c r="J105" s="25">
        <v>30593502</v>
      </c>
      <c r="K105" s="17">
        <v>0.1</v>
      </c>
      <c r="L105" s="25">
        <f t="shared" si="12"/>
        <v>3059350</v>
      </c>
      <c r="M105" s="62">
        <v>2</v>
      </c>
      <c r="N105" s="18">
        <v>3059350</v>
      </c>
      <c r="O105" s="19"/>
      <c r="P105" s="20">
        <f t="shared" si="13"/>
        <v>0</v>
      </c>
    </row>
    <row r="106" spans="2:16" s="4" customFormat="1" ht="21.75" hidden="1" customHeight="1" x14ac:dyDescent="0.2">
      <c r="B106" s="10">
        <f t="shared" si="6"/>
        <v>90</v>
      </c>
      <c r="C106" s="26"/>
      <c r="D106" s="22" t="str">
        <f t="shared" si="11"/>
        <v>LP/12P</v>
      </c>
      <c r="E106" s="23" t="s">
        <v>597</v>
      </c>
      <c r="F106" s="40">
        <v>42834</v>
      </c>
      <c r="G106" s="64" t="s">
        <v>603</v>
      </c>
      <c r="H106" s="42" t="str">
        <f t="shared" si="8"/>
        <v>3702076037</v>
      </c>
      <c r="I106" s="68" t="s">
        <v>605</v>
      </c>
      <c r="J106" s="25">
        <v>17061000</v>
      </c>
      <c r="K106" s="17">
        <v>0.1</v>
      </c>
      <c r="L106" s="25">
        <f t="shared" si="12"/>
        <v>1706100</v>
      </c>
      <c r="M106" s="62">
        <v>2</v>
      </c>
      <c r="N106" s="18">
        <v>1706100</v>
      </c>
      <c r="O106" s="19"/>
      <c r="P106" s="20">
        <f t="shared" si="13"/>
        <v>0</v>
      </c>
    </row>
    <row r="107" spans="2:16" s="4" customFormat="1" ht="21.75" hidden="1" customHeight="1" x14ac:dyDescent="0.2">
      <c r="B107" s="10">
        <f t="shared" si="6"/>
        <v>91</v>
      </c>
      <c r="C107" s="26"/>
      <c r="D107" s="22" t="str">
        <f t="shared" si="11"/>
        <v>LP/12P</v>
      </c>
      <c r="E107" s="23" t="s">
        <v>592</v>
      </c>
      <c r="F107" s="40">
        <v>42836</v>
      </c>
      <c r="G107" s="64" t="s">
        <v>603</v>
      </c>
      <c r="H107" s="42" t="str">
        <f t="shared" si="8"/>
        <v>3702076037</v>
      </c>
      <c r="I107" s="68" t="s">
        <v>605</v>
      </c>
      <c r="J107" s="25">
        <v>17432500</v>
      </c>
      <c r="K107" s="17">
        <v>0.1</v>
      </c>
      <c r="L107" s="25">
        <f t="shared" si="12"/>
        <v>1743250</v>
      </c>
      <c r="M107" s="62">
        <v>2</v>
      </c>
      <c r="N107" s="18">
        <v>1743250</v>
      </c>
      <c r="O107" s="19"/>
      <c r="P107" s="20">
        <f t="shared" si="13"/>
        <v>0</v>
      </c>
    </row>
    <row r="108" spans="2:16" s="4" customFormat="1" ht="21.75" hidden="1" customHeight="1" x14ac:dyDescent="0.2">
      <c r="B108" s="10">
        <f t="shared" si="6"/>
        <v>92</v>
      </c>
      <c r="C108" s="26"/>
      <c r="D108" s="22" t="str">
        <f t="shared" si="11"/>
        <v>37AN/11P</v>
      </c>
      <c r="E108" s="21" t="s">
        <v>643</v>
      </c>
      <c r="F108" s="40">
        <v>42836</v>
      </c>
      <c r="G108" s="64" t="s">
        <v>661</v>
      </c>
      <c r="H108" s="42" t="str">
        <f t="shared" si="8"/>
        <v>3702514996</v>
      </c>
      <c r="I108" s="68" t="s">
        <v>604</v>
      </c>
      <c r="J108" s="25">
        <v>136563000</v>
      </c>
      <c r="K108" s="17">
        <v>0.1</v>
      </c>
      <c r="L108" s="25">
        <f t="shared" si="12"/>
        <v>13656300</v>
      </c>
      <c r="M108" s="62">
        <v>2</v>
      </c>
      <c r="N108" s="18">
        <v>13656300</v>
      </c>
      <c r="O108" s="19"/>
      <c r="P108" s="20">
        <f t="shared" si="13"/>
        <v>0</v>
      </c>
    </row>
    <row r="109" spans="2:16" s="4" customFormat="1" ht="21.75" hidden="1" customHeight="1" x14ac:dyDescent="0.2">
      <c r="B109" s="10">
        <f t="shared" si="6"/>
        <v>93</v>
      </c>
      <c r="C109" s="26"/>
      <c r="D109" s="22" t="str">
        <f t="shared" si="11"/>
        <v>LP/12P</v>
      </c>
      <c r="E109" s="21" t="s">
        <v>593</v>
      </c>
      <c r="F109" s="40">
        <v>42838</v>
      </c>
      <c r="G109" s="64" t="s">
        <v>603</v>
      </c>
      <c r="H109" s="42" t="str">
        <f t="shared" si="8"/>
        <v>3702076037</v>
      </c>
      <c r="I109" s="68" t="s">
        <v>605</v>
      </c>
      <c r="J109" s="25">
        <v>17175000</v>
      </c>
      <c r="K109" s="17">
        <v>0.1</v>
      </c>
      <c r="L109" s="25">
        <f t="shared" si="12"/>
        <v>1717500</v>
      </c>
      <c r="M109" s="62">
        <v>2</v>
      </c>
      <c r="N109" s="18">
        <v>1717500</v>
      </c>
      <c r="O109" s="19"/>
      <c r="P109" s="20">
        <f t="shared" si="13"/>
        <v>0</v>
      </c>
    </row>
    <row r="110" spans="2:16" s="4" customFormat="1" ht="21.75" hidden="1" customHeight="1" x14ac:dyDescent="0.2">
      <c r="B110" s="10">
        <f t="shared" si="6"/>
        <v>94</v>
      </c>
      <c r="C110" s="26"/>
      <c r="D110" s="22" t="str">
        <f t="shared" si="11"/>
        <v>CP/16P</v>
      </c>
      <c r="E110" s="21" t="s">
        <v>602</v>
      </c>
      <c r="F110" s="40">
        <v>42839</v>
      </c>
      <c r="G110" s="24" t="s">
        <v>153</v>
      </c>
      <c r="H110" s="42" t="str">
        <f t="shared" si="8"/>
        <v>3701657825</v>
      </c>
      <c r="I110" s="68" t="s">
        <v>394</v>
      </c>
      <c r="J110" s="25">
        <v>6641937</v>
      </c>
      <c r="K110" s="17">
        <v>0.1</v>
      </c>
      <c r="L110" s="25">
        <f t="shared" si="12"/>
        <v>664194</v>
      </c>
      <c r="M110" s="62">
        <v>2</v>
      </c>
      <c r="N110" s="18">
        <v>664194</v>
      </c>
      <c r="O110" s="19"/>
      <c r="P110" s="20">
        <f t="shared" si="13"/>
        <v>0</v>
      </c>
    </row>
    <row r="111" spans="2:16" s="4" customFormat="1" ht="21.75" hidden="1" customHeight="1" x14ac:dyDescent="0.2">
      <c r="B111" s="10">
        <f t="shared" si="6"/>
        <v>95</v>
      </c>
      <c r="C111" s="26"/>
      <c r="D111" s="22" t="str">
        <f t="shared" si="11"/>
        <v>LP/12P</v>
      </c>
      <c r="E111" s="21" t="s">
        <v>417</v>
      </c>
      <c r="F111" s="40">
        <v>42840</v>
      </c>
      <c r="G111" s="24" t="s">
        <v>603</v>
      </c>
      <c r="H111" s="42" t="str">
        <f t="shared" si="8"/>
        <v>3702076037</v>
      </c>
      <c r="I111" s="68" t="s">
        <v>604</v>
      </c>
      <c r="J111" s="25">
        <v>17866750</v>
      </c>
      <c r="K111" s="17">
        <v>0.1</v>
      </c>
      <c r="L111" s="25">
        <f t="shared" si="12"/>
        <v>1786675</v>
      </c>
      <c r="M111" s="62">
        <v>2</v>
      </c>
      <c r="N111" s="18">
        <v>1786675</v>
      </c>
      <c r="O111" s="19"/>
      <c r="P111" s="20">
        <f t="shared" si="13"/>
        <v>0</v>
      </c>
    </row>
    <row r="112" spans="2:16" s="4" customFormat="1" ht="21.75" hidden="1" customHeight="1" x14ac:dyDescent="0.2">
      <c r="B112" s="10">
        <f t="shared" si="6"/>
        <v>96</v>
      </c>
      <c r="C112" s="26"/>
      <c r="D112" s="22" t="str">
        <f t="shared" si="11"/>
        <v>ML/16P</v>
      </c>
      <c r="E112" s="21" t="s">
        <v>453</v>
      </c>
      <c r="F112" s="40">
        <v>42841</v>
      </c>
      <c r="G112" s="24" t="s">
        <v>160</v>
      </c>
      <c r="H112" s="42" t="str">
        <f t="shared" si="8"/>
        <v>0313941206</v>
      </c>
      <c r="I112" s="68" t="s">
        <v>604</v>
      </c>
      <c r="J112" s="25">
        <v>134295320</v>
      </c>
      <c r="K112" s="17">
        <v>0.1</v>
      </c>
      <c r="L112" s="25">
        <f t="shared" si="12"/>
        <v>13429532</v>
      </c>
      <c r="M112" s="62">
        <v>2</v>
      </c>
      <c r="N112" s="18">
        <v>13429532</v>
      </c>
      <c r="O112" s="19"/>
      <c r="P112" s="20">
        <f t="shared" si="13"/>
        <v>0</v>
      </c>
    </row>
    <row r="113" spans="2:16" s="4" customFormat="1" ht="21.75" hidden="1" customHeight="1" x14ac:dyDescent="0.2">
      <c r="B113" s="10">
        <f t="shared" si="6"/>
        <v>97</v>
      </c>
      <c r="C113" s="26"/>
      <c r="D113" s="22" t="str">
        <f t="shared" si="11"/>
        <v>LP/12P</v>
      </c>
      <c r="E113" s="21" t="s">
        <v>591</v>
      </c>
      <c r="F113" s="40">
        <v>42842</v>
      </c>
      <c r="G113" s="24" t="s">
        <v>603</v>
      </c>
      <c r="H113" s="42" t="str">
        <f t="shared" si="8"/>
        <v>3702076037</v>
      </c>
      <c r="I113" s="68" t="s">
        <v>604</v>
      </c>
      <c r="J113" s="25">
        <v>16087500</v>
      </c>
      <c r="K113" s="17">
        <v>0.1</v>
      </c>
      <c r="L113" s="25">
        <f t="shared" si="12"/>
        <v>1608750</v>
      </c>
      <c r="M113" s="62">
        <v>2</v>
      </c>
      <c r="N113" s="18">
        <v>1608750</v>
      </c>
      <c r="O113" s="19"/>
      <c r="P113" s="20">
        <f t="shared" si="13"/>
        <v>0</v>
      </c>
    </row>
    <row r="114" spans="2:16" s="4" customFormat="1" ht="21.75" hidden="1" customHeight="1" x14ac:dyDescent="0.2">
      <c r="B114" s="10">
        <f t="shared" si="6"/>
        <v>98</v>
      </c>
      <c r="C114" s="26"/>
      <c r="D114" s="22" t="str">
        <f t="shared" si="11"/>
        <v>ML/16P</v>
      </c>
      <c r="E114" s="21" t="s">
        <v>450</v>
      </c>
      <c r="F114" s="40">
        <v>42843</v>
      </c>
      <c r="G114" s="24" t="s">
        <v>160</v>
      </c>
      <c r="H114" s="42" t="str">
        <f t="shared" si="8"/>
        <v>0313941206</v>
      </c>
      <c r="I114" s="68" t="s">
        <v>604</v>
      </c>
      <c r="J114" s="25">
        <v>27544048</v>
      </c>
      <c r="K114" s="17">
        <v>0.1</v>
      </c>
      <c r="L114" s="25">
        <f t="shared" si="12"/>
        <v>2754405</v>
      </c>
      <c r="M114" s="62">
        <v>2</v>
      </c>
      <c r="N114" s="18">
        <v>2754405</v>
      </c>
      <c r="O114" s="19"/>
      <c r="P114" s="20">
        <f t="shared" si="13"/>
        <v>0</v>
      </c>
    </row>
    <row r="115" spans="2:16" s="4" customFormat="1" ht="21.75" hidden="1" customHeight="1" x14ac:dyDescent="0.2">
      <c r="B115" s="10">
        <f t="shared" si="6"/>
        <v>99</v>
      </c>
      <c r="C115" s="26"/>
      <c r="D115" s="22" t="str">
        <f t="shared" si="11"/>
        <v>LP/12P</v>
      </c>
      <c r="E115" s="21" t="s">
        <v>596</v>
      </c>
      <c r="F115" s="40">
        <v>42844</v>
      </c>
      <c r="G115" s="24" t="s">
        <v>603</v>
      </c>
      <c r="H115" s="42" t="str">
        <f t="shared" si="8"/>
        <v>3702076037</v>
      </c>
      <c r="I115" s="68" t="s">
        <v>605</v>
      </c>
      <c r="J115" s="25">
        <v>16991500</v>
      </c>
      <c r="K115" s="17">
        <v>0.1</v>
      </c>
      <c r="L115" s="25">
        <f t="shared" si="12"/>
        <v>1699150</v>
      </c>
      <c r="M115" s="62">
        <v>2</v>
      </c>
      <c r="N115" s="18">
        <v>1699150</v>
      </c>
      <c r="O115" s="19"/>
      <c r="P115" s="20">
        <f t="shared" si="13"/>
        <v>0</v>
      </c>
    </row>
    <row r="116" spans="2:16" s="4" customFormat="1" ht="21.75" hidden="1" customHeight="1" x14ac:dyDescent="0.2">
      <c r="B116" s="10">
        <f t="shared" si="6"/>
        <v>100</v>
      </c>
      <c r="C116" s="26"/>
      <c r="D116" s="22" t="str">
        <f t="shared" si="11"/>
        <v>37AN/11P</v>
      </c>
      <c r="E116" s="21" t="s">
        <v>644</v>
      </c>
      <c r="F116" s="40">
        <v>42844</v>
      </c>
      <c r="G116" s="24" t="s">
        <v>661</v>
      </c>
      <c r="H116" s="42" t="str">
        <f t="shared" si="8"/>
        <v>3702514996</v>
      </c>
      <c r="I116" s="68" t="s">
        <v>370</v>
      </c>
      <c r="J116" s="25">
        <v>125929020</v>
      </c>
      <c r="K116" s="17">
        <v>0.1</v>
      </c>
      <c r="L116" s="25">
        <f t="shared" si="12"/>
        <v>12592902</v>
      </c>
      <c r="M116" s="62">
        <v>2</v>
      </c>
      <c r="N116" s="18">
        <v>12592902</v>
      </c>
      <c r="O116" s="19"/>
      <c r="P116" s="20">
        <f t="shared" si="13"/>
        <v>0</v>
      </c>
    </row>
    <row r="117" spans="2:16" s="4" customFormat="1" ht="21.75" hidden="1" customHeight="1" x14ac:dyDescent="0.2">
      <c r="B117" s="10">
        <f t="shared" si="6"/>
        <v>101</v>
      </c>
      <c r="C117" s="26"/>
      <c r="D117" s="22" t="str">
        <f t="shared" si="11"/>
        <v>LP/12P</v>
      </c>
      <c r="E117" s="21" t="s">
        <v>594</v>
      </c>
      <c r="F117" s="40">
        <v>42845</v>
      </c>
      <c r="G117" s="24" t="s">
        <v>603</v>
      </c>
      <c r="H117" s="42" t="str">
        <f t="shared" si="8"/>
        <v>3702076037</v>
      </c>
      <c r="I117" s="68" t="s">
        <v>604</v>
      </c>
      <c r="J117" s="25">
        <v>18116000</v>
      </c>
      <c r="K117" s="17">
        <v>0.1</v>
      </c>
      <c r="L117" s="25">
        <f t="shared" si="12"/>
        <v>1811600</v>
      </c>
      <c r="M117" s="62">
        <v>2</v>
      </c>
      <c r="N117" s="18">
        <v>1811600</v>
      </c>
      <c r="O117" s="19"/>
      <c r="P117" s="20">
        <f t="shared" si="13"/>
        <v>0</v>
      </c>
    </row>
    <row r="118" spans="2:16" s="4" customFormat="1" ht="21.75" hidden="1" customHeight="1" x14ac:dyDescent="0.2">
      <c r="B118" s="10">
        <f t="shared" si="6"/>
        <v>102</v>
      </c>
      <c r="C118" s="26"/>
      <c r="D118" s="22" t="str">
        <f t="shared" si="11"/>
        <v>ML/16P</v>
      </c>
      <c r="E118" s="21" t="s">
        <v>452</v>
      </c>
      <c r="F118" s="40">
        <v>42846</v>
      </c>
      <c r="G118" s="24" t="s">
        <v>160</v>
      </c>
      <c r="H118" s="42" t="str">
        <f t="shared" si="8"/>
        <v>0313941206</v>
      </c>
      <c r="I118" s="68" t="s">
        <v>604</v>
      </c>
      <c r="J118" s="25">
        <v>25267501</v>
      </c>
      <c r="K118" s="17">
        <v>0.1</v>
      </c>
      <c r="L118" s="25">
        <f t="shared" si="12"/>
        <v>2526750</v>
      </c>
      <c r="M118" s="62">
        <v>2</v>
      </c>
      <c r="N118" s="18">
        <v>2526750</v>
      </c>
      <c r="O118" s="19"/>
      <c r="P118" s="20">
        <f t="shared" si="13"/>
        <v>0</v>
      </c>
    </row>
    <row r="119" spans="2:16" s="4" customFormat="1" ht="21.75" hidden="1" customHeight="1" x14ac:dyDescent="0.2">
      <c r="B119" s="10">
        <f t="shared" si="6"/>
        <v>103</v>
      </c>
      <c r="C119" s="26"/>
      <c r="D119" s="22" t="str">
        <f t="shared" si="11"/>
        <v>CP/16P</v>
      </c>
      <c r="E119" s="21" t="s">
        <v>600</v>
      </c>
      <c r="F119" s="40">
        <v>42846</v>
      </c>
      <c r="G119" s="24" t="s">
        <v>153</v>
      </c>
      <c r="H119" s="42" t="str">
        <f t="shared" si="8"/>
        <v>3701657825</v>
      </c>
      <c r="I119" s="69" t="s">
        <v>394</v>
      </c>
      <c r="J119" s="25">
        <v>4550584</v>
      </c>
      <c r="K119" s="17">
        <v>0.1</v>
      </c>
      <c r="L119" s="25">
        <f t="shared" si="12"/>
        <v>455058</v>
      </c>
      <c r="M119" s="62">
        <v>2</v>
      </c>
      <c r="N119" s="18">
        <v>455058</v>
      </c>
      <c r="O119" s="19"/>
      <c r="P119" s="20">
        <f t="shared" si="13"/>
        <v>0</v>
      </c>
    </row>
    <row r="120" spans="2:16" s="4" customFormat="1" ht="21.75" hidden="1" customHeight="1" x14ac:dyDescent="0.2">
      <c r="B120" s="10">
        <f t="shared" si="6"/>
        <v>104</v>
      </c>
      <c r="C120" s="26"/>
      <c r="D120" s="22" t="str">
        <f t="shared" si="11"/>
        <v>CP/16P</v>
      </c>
      <c r="E120" s="21" t="s">
        <v>599</v>
      </c>
      <c r="F120" s="40">
        <v>42849</v>
      </c>
      <c r="G120" s="24" t="s">
        <v>153</v>
      </c>
      <c r="H120" s="42" t="str">
        <f t="shared" si="8"/>
        <v>3701657825</v>
      </c>
      <c r="I120" s="68" t="s">
        <v>394</v>
      </c>
      <c r="J120" s="25">
        <v>5907987</v>
      </c>
      <c r="K120" s="17">
        <v>0.1</v>
      </c>
      <c r="L120" s="25">
        <f t="shared" si="12"/>
        <v>590799</v>
      </c>
      <c r="M120" s="62">
        <v>2</v>
      </c>
      <c r="N120" s="18">
        <v>590799</v>
      </c>
      <c r="O120" s="19"/>
      <c r="P120" s="20">
        <f t="shared" si="13"/>
        <v>0</v>
      </c>
    </row>
    <row r="121" spans="2:16" s="4" customFormat="1" ht="21.75" hidden="1" customHeight="1" x14ac:dyDescent="0.2">
      <c r="B121" s="10">
        <f t="shared" ref="B121:B123" si="14">IF(G121&lt;&gt;"",ROW()-16,"")</f>
        <v>105</v>
      </c>
      <c r="C121" s="26"/>
      <c r="D121" s="22" t="str">
        <f t="shared" si="11"/>
        <v>ML/16P</v>
      </c>
      <c r="E121" s="21" t="s">
        <v>451</v>
      </c>
      <c r="F121" s="40">
        <v>42850</v>
      </c>
      <c r="G121" s="24" t="s">
        <v>160</v>
      </c>
      <c r="H121" s="42" t="str">
        <f t="shared" si="8"/>
        <v>0313941206</v>
      </c>
      <c r="I121" s="68" t="s">
        <v>604</v>
      </c>
      <c r="J121" s="25">
        <v>42206644</v>
      </c>
      <c r="K121" s="17">
        <v>0.1</v>
      </c>
      <c r="L121" s="25">
        <f t="shared" si="12"/>
        <v>4220664</v>
      </c>
      <c r="M121" s="62">
        <v>2</v>
      </c>
      <c r="N121" s="18">
        <v>4220664</v>
      </c>
      <c r="O121" s="19"/>
      <c r="P121" s="20">
        <f t="shared" si="13"/>
        <v>0</v>
      </c>
    </row>
    <row r="122" spans="2:16" s="4" customFormat="1" ht="21.75" hidden="1" customHeight="1" x14ac:dyDescent="0.2">
      <c r="B122" s="10">
        <f t="shared" si="14"/>
        <v>106</v>
      </c>
      <c r="C122" s="26"/>
      <c r="D122" s="22" t="str">
        <f t="shared" si="11"/>
        <v>CP/16P</v>
      </c>
      <c r="E122" s="21" t="s">
        <v>598</v>
      </c>
      <c r="F122" s="40">
        <v>42851</v>
      </c>
      <c r="G122" s="24" t="s">
        <v>153</v>
      </c>
      <c r="H122" s="42" t="str">
        <f t="shared" si="8"/>
        <v>3701657825</v>
      </c>
      <c r="I122" s="68" t="s">
        <v>394</v>
      </c>
      <c r="J122" s="25">
        <v>3783719</v>
      </c>
      <c r="K122" s="17">
        <v>0.1</v>
      </c>
      <c r="L122" s="25">
        <f t="shared" si="12"/>
        <v>378372</v>
      </c>
      <c r="M122" s="62">
        <v>2</v>
      </c>
      <c r="N122" s="18">
        <v>378372</v>
      </c>
      <c r="O122" s="19"/>
      <c r="P122" s="20">
        <f t="shared" si="13"/>
        <v>0</v>
      </c>
    </row>
    <row r="123" spans="2:16" s="4" customFormat="1" ht="21.75" hidden="1" customHeight="1" x14ac:dyDescent="0.2">
      <c r="B123" s="10">
        <f t="shared" si="14"/>
        <v>107</v>
      </c>
      <c r="C123" s="26"/>
      <c r="D123" s="22" t="str">
        <f t="shared" si="11"/>
        <v>PT/16P</v>
      </c>
      <c r="E123" s="21" t="s">
        <v>645</v>
      </c>
      <c r="F123" s="40">
        <v>42859</v>
      </c>
      <c r="G123" s="24" t="s">
        <v>662</v>
      </c>
      <c r="H123" s="42" t="str">
        <f t="shared" si="8"/>
        <v>0312315358</v>
      </c>
      <c r="I123" s="68" t="s">
        <v>604</v>
      </c>
      <c r="J123" s="25">
        <v>44099744</v>
      </c>
      <c r="K123" s="17">
        <v>0.1</v>
      </c>
      <c r="L123" s="25">
        <f t="shared" si="12"/>
        <v>4409974</v>
      </c>
      <c r="M123" s="62">
        <v>2</v>
      </c>
      <c r="N123" s="18">
        <v>4409974</v>
      </c>
      <c r="O123" s="19"/>
      <c r="P123" s="20">
        <f t="shared" si="13"/>
        <v>0</v>
      </c>
    </row>
    <row r="124" spans="2:16" s="4" customFormat="1" ht="21.75" hidden="1" customHeight="1" x14ac:dyDescent="0.2">
      <c r="B124" s="10">
        <f t="shared" ref="B124:B163" si="15">IF(G124&lt;&gt;"",ROW()-16,"")</f>
        <v>108</v>
      </c>
      <c r="C124" s="26"/>
      <c r="D124" s="22" t="str">
        <f t="shared" si="7"/>
        <v>PT/16P</v>
      </c>
      <c r="E124" s="21" t="s">
        <v>646</v>
      </c>
      <c r="F124" s="40">
        <v>42861</v>
      </c>
      <c r="G124" s="24" t="s">
        <v>662</v>
      </c>
      <c r="H124" s="42" t="str">
        <f t="shared" si="8"/>
        <v>0312315358</v>
      </c>
      <c r="I124" s="68" t="s">
        <v>604</v>
      </c>
      <c r="J124" s="25">
        <v>49215592</v>
      </c>
      <c r="K124" s="17">
        <v>0.1</v>
      </c>
      <c r="L124" s="25">
        <f t="shared" si="12"/>
        <v>4921559</v>
      </c>
      <c r="M124" s="62">
        <v>2</v>
      </c>
      <c r="N124" s="18">
        <v>4921559</v>
      </c>
      <c r="O124" s="19"/>
      <c r="P124" s="20">
        <f t="shared" si="13"/>
        <v>0</v>
      </c>
    </row>
    <row r="125" spans="2:16" s="4" customFormat="1" ht="21.75" hidden="1" customHeight="1" x14ac:dyDescent="0.2">
      <c r="B125" s="10">
        <f t="shared" si="15"/>
        <v>109</v>
      </c>
      <c r="C125" s="26"/>
      <c r="D125" s="22" t="str">
        <f t="shared" si="7"/>
        <v>PT/16P</v>
      </c>
      <c r="E125" s="21" t="s">
        <v>647</v>
      </c>
      <c r="F125" s="40">
        <v>42873</v>
      </c>
      <c r="G125" s="24" t="s">
        <v>662</v>
      </c>
      <c r="H125" s="42" t="str">
        <f t="shared" si="8"/>
        <v>0312315358</v>
      </c>
      <c r="I125" s="68" t="s">
        <v>370</v>
      </c>
      <c r="J125" s="25">
        <v>9300000</v>
      </c>
      <c r="K125" s="17">
        <v>0.1</v>
      </c>
      <c r="L125" s="25">
        <f t="shared" si="12"/>
        <v>930000</v>
      </c>
      <c r="M125" s="62">
        <v>2</v>
      </c>
      <c r="N125" s="18">
        <v>930000</v>
      </c>
      <c r="O125" s="19"/>
      <c r="P125" s="20">
        <f t="shared" si="13"/>
        <v>0</v>
      </c>
    </row>
    <row r="126" spans="2:16" s="4" customFormat="1" ht="21.75" hidden="1" customHeight="1" x14ac:dyDescent="0.2">
      <c r="B126" s="10">
        <f t="shared" si="15"/>
        <v>110</v>
      </c>
      <c r="C126" s="26"/>
      <c r="D126" s="22" t="str">
        <f t="shared" si="7"/>
        <v>PT/16P</v>
      </c>
      <c r="E126" s="21" t="s">
        <v>648</v>
      </c>
      <c r="F126" s="40">
        <v>42873</v>
      </c>
      <c r="G126" s="24" t="s">
        <v>662</v>
      </c>
      <c r="H126" s="42" t="str">
        <f t="shared" si="8"/>
        <v>0312315358</v>
      </c>
      <c r="I126" s="68" t="s">
        <v>370</v>
      </c>
      <c r="J126" s="25">
        <v>30333932</v>
      </c>
      <c r="K126" s="17">
        <v>0.1</v>
      </c>
      <c r="L126" s="25">
        <f t="shared" si="12"/>
        <v>3033393</v>
      </c>
      <c r="M126" s="62">
        <v>2</v>
      </c>
      <c r="N126" s="18">
        <v>3033393</v>
      </c>
      <c r="O126" s="19"/>
      <c r="P126" s="20">
        <f t="shared" si="13"/>
        <v>0</v>
      </c>
    </row>
    <row r="127" spans="2:16" s="4" customFormat="1" ht="21.75" hidden="1" customHeight="1" x14ac:dyDescent="0.2">
      <c r="B127" s="10">
        <f t="shared" si="15"/>
        <v>111</v>
      </c>
      <c r="C127" s="26"/>
      <c r="D127" s="22" t="str">
        <f t="shared" si="7"/>
        <v>PT/16P</v>
      </c>
      <c r="E127" s="21" t="s">
        <v>649</v>
      </c>
      <c r="F127" s="40">
        <v>42873</v>
      </c>
      <c r="G127" s="24" t="s">
        <v>662</v>
      </c>
      <c r="H127" s="42" t="str">
        <f t="shared" si="8"/>
        <v>0312315358</v>
      </c>
      <c r="I127" s="68" t="s">
        <v>604</v>
      </c>
      <c r="J127" s="25">
        <v>51415892</v>
      </c>
      <c r="K127" s="17">
        <v>0.1</v>
      </c>
      <c r="L127" s="25">
        <f t="shared" si="12"/>
        <v>5141589</v>
      </c>
      <c r="M127" s="62">
        <v>2</v>
      </c>
      <c r="N127" s="18">
        <v>5141589</v>
      </c>
      <c r="O127" s="19"/>
      <c r="P127" s="20">
        <f t="shared" si="13"/>
        <v>0</v>
      </c>
    </row>
    <row r="128" spans="2:16" s="4" customFormat="1" ht="21.75" hidden="1" customHeight="1" x14ac:dyDescent="0.2">
      <c r="B128" s="10">
        <f t="shared" si="15"/>
        <v>112</v>
      </c>
      <c r="C128" s="26"/>
      <c r="D128" s="22" t="str">
        <f t="shared" si="7"/>
        <v>37AN/11P</v>
      </c>
      <c r="E128" s="21" t="s">
        <v>650</v>
      </c>
      <c r="F128" s="40">
        <v>42873</v>
      </c>
      <c r="G128" s="24" t="s">
        <v>661</v>
      </c>
      <c r="H128" s="42" t="str">
        <f t="shared" si="8"/>
        <v>3702514996</v>
      </c>
      <c r="I128" s="68" t="s">
        <v>370</v>
      </c>
      <c r="J128" s="25">
        <v>71014500</v>
      </c>
      <c r="K128" s="17">
        <v>0.1</v>
      </c>
      <c r="L128" s="25">
        <f t="shared" si="12"/>
        <v>7101450</v>
      </c>
      <c r="M128" s="62">
        <v>2</v>
      </c>
      <c r="N128" s="18">
        <v>7101450</v>
      </c>
      <c r="O128" s="19"/>
      <c r="P128" s="20">
        <f t="shared" si="13"/>
        <v>0</v>
      </c>
    </row>
    <row r="129" spans="2:16" s="4" customFormat="1" ht="21.75" hidden="1" customHeight="1" x14ac:dyDescent="0.2">
      <c r="B129" s="10">
        <f t="shared" si="15"/>
        <v>113</v>
      </c>
      <c r="C129" s="26"/>
      <c r="D129" s="22" t="str">
        <f t="shared" si="7"/>
        <v>PT/16P</v>
      </c>
      <c r="E129" s="21" t="s">
        <v>652</v>
      </c>
      <c r="F129" s="40">
        <v>42878</v>
      </c>
      <c r="G129" s="24" t="s">
        <v>662</v>
      </c>
      <c r="H129" s="42" t="str">
        <f t="shared" si="8"/>
        <v>0312315358</v>
      </c>
      <c r="I129" s="68" t="s">
        <v>604</v>
      </c>
      <c r="J129" s="25">
        <v>18093000</v>
      </c>
      <c r="K129" s="17">
        <v>0.1</v>
      </c>
      <c r="L129" s="25">
        <f t="shared" si="12"/>
        <v>1809300</v>
      </c>
      <c r="M129" s="62">
        <v>2</v>
      </c>
      <c r="N129" s="18">
        <v>1809300</v>
      </c>
      <c r="O129" s="19"/>
      <c r="P129" s="20">
        <f t="shared" si="13"/>
        <v>0</v>
      </c>
    </row>
    <row r="130" spans="2:16" s="4" customFormat="1" ht="21.75" hidden="1" customHeight="1" x14ac:dyDescent="0.2">
      <c r="B130" s="10">
        <f t="shared" si="15"/>
        <v>114</v>
      </c>
      <c r="C130" s="26"/>
      <c r="D130" s="22" t="str">
        <f t="shared" si="7"/>
        <v>PT/16P</v>
      </c>
      <c r="E130" s="21" t="s">
        <v>653</v>
      </c>
      <c r="F130" s="40">
        <v>42878</v>
      </c>
      <c r="G130" s="24" t="s">
        <v>662</v>
      </c>
      <c r="H130" s="42" t="str">
        <f t="shared" si="8"/>
        <v>0312315358</v>
      </c>
      <c r="I130" s="69" t="s">
        <v>604</v>
      </c>
      <c r="J130" s="25">
        <v>17155014</v>
      </c>
      <c r="K130" s="17">
        <v>0.1</v>
      </c>
      <c r="L130" s="25">
        <f t="shared" si="12"/>
        <v>1715501</v>
      </c>
      <c r="M130" s="62">
        <v>2</v>
      </c>
      <c r="N130" s="18">
        <v>1715501</v>
      </c>
      <c r="O130" s="19"/>
      <c r="P130" s="20">
        <f t="shared" si="13"/>
        <v>0</v>
      </c>
    </row>
    <row r="131" spans="2:16" s="4" customFormat="1" ht="21.75" hidden="1" customHeight="1" x14ac:dyDescent="0.2">
      <c r="B131" s="10">
        <f t="shared" si="15"/>
        <v>115</v>
      </c>
      <c r="C131" s="26"/>
      <c r="D131" s="22" t="str">
        <f t="shared" si="7"/>
        <v>PT/16P</v>
      </c>
      <c r="E131" s="21" t="s">
        <v>654</v>
      </c>
      <c r="F131" s="40">
        <v>42880</v>
      </c>
      <c r="G131" s="24" t="s">
        <v>662</v>
      </c>
      <c r="H131" s="42" t="str">
        <f t="shared" si="8"/>
        <v>0312315358</v>
      </c>
      <c r="I131" s="68" t="s">
        <v>370</v>
      </c>
      <c r="J131" s="25">
        <v>17650000</v>
      </c>
      <c r="K131" s="17">
        <v>0.1</v>
      </c>
      <c r="L131" s="25">
        <f t="shared" si="12"/>
        <v>1765000</v>
      </c>
      <c r="M131" s="62">
        <v>2</v>
      </c>
      <c r="N131" s="18">
        <v>1765000</v>
      </c>
      <c r="O131" s="19"/>
      <c r="P131" s="20">
        <f t="shared" si="13"/>
        <v>0</v>
      </c>
    </row>
    <row r="132" spans="2:16" s="4" customFormat="1" ht="21.75" hidden="1" customHeight="1" x14ac:dyDescent="0.2">
      <c r="B132" s="10">
        <f t="shared" si="15"/>
        <v>116</v>
      </c>
      <c r="C132" s="26"/>
      <c r="D132" s="22" t="str">
        <f t="shared" si="7"/>
        <v>CP/16P</v>
      </c>
      <c r="E132" s="21" t="s">
        <v>655</v>
      </c>
      <c r="F132" s="40">
        <v>42881</v>
      </c>
      <c r="G132" s="24" t="s">
        <v>153</v>
      </c>
      <c r="H132" s="42" t="str">
        <f t="shared" si="8"/>
        <v>3701657825</v>
      </c>
      <c r="I132" s="68" t="s">
        <v>370</v>
      </c>
      <c r="J132" s="25">
        <v>6753507</v>
      </c>
      <c r="K132" s="17">
        <v>0.1</v>
      </c>
      <c r="L132" s="25">
        <f t="shared" si="12"/>
        <v>675351</v>
      </c>
      <c r="M132" s="62">
        <v>2</v>
      </c>
      <c r="N132" s="18">
        <v>675351</v>
      </c>
      <c r="O132" s="19"/>
      <c r="P132" s="20">
        <f t="shared" si="13"/>
        <v>0</v>
      </c>
    </row>
    <row r="133" spans="2:16" s="4" customFormat="1" ht="21.75" hidden="1" customHeight="1" x14ac:dyDescent="0.2">
      <c r="B133" s="10">
        <f>IF(G133&lt;&gt;"",ROW()-16,"")</f>
        <v>117</v>
      </c>
      <c r="C133" s="26"/>
      <c r="D133" s="22" t="str">
        <f>IF(ISNA(VLOOKUP(G133,DSMV,3,0)),"",VLOOKUP(G133,DSMV,3,0))</f>
        <v>DP/16P</v>
      </c>
      <c r="E133" s="21" t="s">
        <v>651</v>
      </c>
      <c r="F133" s="40">
        <v>42895</v>
      </c>
      <c r="G133" s="24" t="s">
        <v>312</v>
      </c>
      <c r="H133" s="42" t="str">
        <f>IF(ISNA(VLOOKUP(G133,DSMV,2,0)),"",VLOOKUP(G133,DSMV,2,0))</f>
        <v>1101819710</v>
      </c>
      <c r="I133" s="68" t="s">
        <v>370</v>
      </c>
      <c r="J133" s="25">
        <v>76427750</v>
      </c>
      <c r="K133" s="17">
        <v>0.1</v>
      </c>
      <c r="L133" s="25">
        <f>ROUND(J133*10%,0)</f>
        <v>7642775</v>
      </c>
      <c r="M133" s="62">
        <v>2</v>
      </c>
      <c r="N133" s="18">
        <v>7642775</v>
      </c>
      <c r="O133" s="19"/>
      <c r="P133" s="20">
        <f t="shared" si="13"/>
        <v>0</v>
      </c>
    </row>
    <row r="134" spans="2:16" s="4" customFormat="1" ht="21.75" hidden="1" customHeight="1" x14ac:dyDescent="0.2">
      <c r="B134" s="10">
        <f t="shared" si="15"/>
        <v>118</v>
      </c>
      <c r="C134" s="26"/>
      <c r="D134" s="22" t="str">
        <f t="shared" ref="D134:D163" si="16">IF(ISNA(VLOOKUP(G134,DSMV,3,0)),"",VLOOKUP(G134,DSMV,3,0))</f>
        <v>PT/16P</v>
      </c>
      <c r="E134" s="21" t="s">
        <v>656</v>
      </c>
      <c r="F134" s="40">
        <v>42895</v>
      </c>
      <c r="G134" s="24" t="s">
        <v>662</v>
      </c>
      <c r="H134" s="42" t="str">
        <f t="shared" si="8"/>
        <v>0312315358</v>
      </c>
      <c r="I134" s="68" t="s">
        <v>370</v>
      </c>
      <c r="J134" s="25">
        <v>54027400</v>
      </c>
      <c r="K134" s="17">
        <v>0.1</v>
      </c>
      <c r="L134" s="25">
        <f t="shared" si="12"/>
        <v>5402740</v>
      </c>
      <c r="M134" s="62">
        <v>2</v>
      </c>
      <c r="N134" s="18">
        <v>5402740</v>
      </c>
      <c r="O134" s="19"/>
      <c r="P134" s="20">
        <f t="shared" si="13"/>
        <v>0</v>
      </c>
    </row>
    <row r="135" spans="2:16" s="4" customFormat="1" ht="21.75" hidden="1" customHeight="1" x14ac:dyDescent="0.2">
      <c r="B135" s="10">
        <f t="shared" si="15"/>
        <v>119</v>
      </c>
      <c r="C135" s="26"/>
      <c r="D135" s="22" t="str">
        <f t="shared" si="16"/>
        <v>PT/16P</v>
      </c>
      <c r="E135" s="21" t="s">
        <v>657</v>
      </c>
      <c r="F135" s="40">
        <v>42902</v>
      </c>
      <c r="G135" s="24" t="s">
        <v>662</v>
      </c>
      <c r="H135" s="42" t="str">
        <f t="shared" si="8"/>
        <v>0312315358</v>
      </c>
      <c r="I135" s="68" t="s">
        <v>369</v>
      </c>
      <c r="J135" s="25">
        <v>37218841</v>
      </c>
      <c r="K135" s="17">
        <v>0.1</v>
      </c>
      <c r="L135" s="25">
        <f t="shared" si="12"/>
        <v>3721884</v>
      </c>
      <c r="M135" s="62">
        <v>2</v>
      </c>
      <c r="N135" s="18">
        <v>3721884</v>
      </c>
      <c r="O135" s="19"/>
      <c r="P135" s="20">
        <f t="shared" si="13"/>
        <v>0</v>
      </c>
    </row>
    <row r="136" spans="2:16" s="4" customFormat="1" ht="21.75" hidden="1" customHeight="1" x14ac:dyDescent="0.2">
      <c r="B136" s="10">
        <f t="shared" si="15"/>
        <v>120</v>
      </c>
      <c r="C136" s="26"/>
      <c r="D136" s="22" t="str">
        <f t="shared" si="16"/>
        <v>PT/16P</v>
      </c>
      <c r="E136" s="21" t="s">
        <v>658</v>
      </c>
      <c r="F136" s="40">
        <v>42903</v>
      </c>
      <c r="G136" s="24" t="s">
        <v>662</v>
      </c>
      <c r="H136" s="42" t="str">
        <f t="shared" si="8"/>
        <v>0312315358</v>
      </c>
      <c r="I136" s="68" t="s">
        <v>369</v>
      </c>
      <c r="J136" s="25">
        <v>29939805</v>
      </c>
      <c r="K136" s="17">
        <v>0.1</v>
      </c>
      <c r="L136" s="25">
        <f t="shared" si="12"/>
        <v>2993981</v>
      </c>
      <c r="M136" s="62">
        <v>2</v>
      </c>
      <c r="N136" s="18">
        <v>2993981</v>
      </c>
      <c r="O136" s="19"/>
      <c r="P136" s="20">
        <f t="shared" si="13"/>
        <v>0</v>
      </c>
    </row>
    <row r="137" spans="2:16" s="4" customFormat="1" ht="21.75" hidden="1" customHeight="1" x14ac:dyDescent="0.2">
      <c r="B137" s="10">
        <f t="shared" si="15"/>
        <v>121</v>
      </c>
      <c r="C137" s="26"/>
      <c r="D137" s="22" t="str">
        <f t="shared" si="16"/>
        <v>PT/16P</v>
      </c>
      <c r="E137" s="21" t="s">
        <v>659</v>
      </c>
      <c r="F137" s="40">
        <v>42906</v>
      </c>
      <c r="G137" s="24" t="s">
        <v>662</v>
      </c>
      <c r="H137" s="42" t="str">
        <f t="shared" si="8"/>
        <v>0312315358</v>
      </c>
      <c r="I137" s="68" t="s">
        <v>370</v>
      </c>
      <c r="J137" s="25">
        <v>81585000</v>
      </c>
      <c r="K137" s="17">
        <v>0.1</v>
      </c>
      <c r="L137" s="25">
        <f t="shared" si="12"/>
        <v>8158500</v>
      </c>
      <c r="M137" s="62">
        <v>2</v>
      </c>
      <c r="N137" s="18">
        <v>8158500</v>
      </c>
      <c r="O137" s="19"/>
      <c r="P137" s="20">
        <f t="shared" si="13"/>
        <v>0</v>
      </c>
    </row>
    <row r="138" spans="2:16" s="4" customFormat="1" ht="21.75" hidden="1" customHeight="1" x14ac:dyDescent="0.2">
      <c r="B138" s="10">
        <f t="shared" si="15"/>
        <v>122</v>
      </c>
      <c r="C138" s="26"/>
      <c r="D138" s="22" t="str">
        <f t="shared" si="16"/>
        <v>PT/16P</v>
      </c>
      <c r="E138" s="21" t="s">
        <v>660</v>
      </c>
      <c r="F138" s="40">
        <v>42909</v>
      </c>
      <c r="G138" s="24" t="s">
        <v>662</v>
      </c>
      <c r="H138" s="42" t="str">
        <f t="shared" si="8"/>
        <v>0312315358</v>
      </c>
      <c r="I138" s="68" t="s">
        <v>369</v>
      </c>
      <c r="J138" s="25">
        <v>47819814</v>
      </c>
      <c r="K138" s="17">
        <v>0.1</v>
      </c>
      <c r="L138" s="25">
        <f t="shared" si="12"/>
        <v>4781981</v>
      </c>
      <c r="M138" s="62">
        <v>2</v>
      </c>
      <c r="N138" s="18">
        <v>4781981</v>
      </c>
      <c r="O138" s="19"/>
      <c r="P138" s="20">
        <f t="shared" si="13"/>
        <v>0</v>
      </c>
    </row>
    <row r="139" spans="2:16" s="4" customFormat="1" ht="21.75" hidden="1" customHeight="1" x14ac:dyDescent="0.2">
      <c r="B139" s="10" t="str">
        <f t="shared" si="15"/>
        <v/>
      </c>
      <c r="C139" s="26"/>
      <c r="D139" s="22" t="str">
        <f t="shared" si="16"/>
        <v/>
      </c>
      <c r="E139" s="21" t="s">
        <v>442</v>
      </c>
      <c r="F139" s="40">
        <v>42833</v>
      </c>
      <c r="G139" s="24"/>
      <c r="H139" s="42" t="str">
        <f t="shared" si="8"/>
        <v/>
      </c>
      <c r="I139" s="24" t="s">
        <v>436</v>
      </c>
      <c r="J139" s="25">
        <v>50000</v>
      </c>
      <c r="K139" s="17">
        <v>0.1</v>
      </c>
      <c r="L139" s="25">
        <f t="shared" si="12"/>
        <v>5000</v>
      </c>
      <c r="M139" s="62">
        <v>2</v>
      </c>
      <c r="N139" s="18"/>
      <c r="O139" s="19"/>
    </row>
    <row r="140" spans="2:16" s="4" customFormat="1" ht="21.75" hidden="1" customHeight="1" x14ac:dyDescent="0.2">
      <c r="B140" s="10" t="str">
        <f t="shared" si="15"/>
        <v/>
      </c>
      <c r="C140" s="26"/>
      <c r="D140" s="22" t="str">
        <f t="shared" si="16"/>
        <v/>
      </c>
      <c r="E140" s="21" t="s">
        <v>442</v>
      </c>
      <c r="F140" s="40">
        <v>42835</v>
      </c>
      <c r="G140" s="24"/>
      <c r="H140" s="42" t="str">
        <f t="shared" si="8"/>
        <v/>
      </c>
      <c r="I140" s="24" t="s">
        <v>434</v>
      </c>
      <c r="J140" s="25">
        <v>10000</v>
      </c>
      <c r="K140" s="17">
        <v>0.1</v>
      </c>
      <c r="L140" s="25">
        <f t="shared" si="12"/>
        <v>1000</v>
      </c>
      <c r="M140" s="62">
        <v>2</v>
      </c>
      <c r="N140" s="18"/>
      <c r="O140" s="19"/>
    </row>
    <row r="141" spans="2:16" s="4" customFormat="1" ht="21.75" hidden="1" customHeight="1" x14ac:dyDescent="0.2">
      <c r="B141" s="10" t="str">
        <f t="shared" si="15"/>
        <v/>
      </c>
      <c r="C141" s="26"/>
      <c r="D141" s="22" t="str">
        <f t="shared" si="16"/>
        <v/>
      </c>
      <c r="E141" s="21" t="s">
        <v>442</v>
      </c>
      <c r="F141" s="40">
        <v>42843</v>
      </c>
      <c r="G141" s="24"/>
      <c r="H141" s="42" t="str">
        <f t="shared" si="8"/>
        <v/>
      </c>
      <c r="I141" s="24" t="s">
        <v>435</v>
      </c>
      <c r="J141" s="25">
        <v>20000</v>
      </c>
      <c r="K141" s="17">
        <v>0.1</v>
      </c>
      <c r="L141" s="25">
        <f t="shared" si="12"/>
        <v>2000</v>
      </c>
      <c r="M141" s="62">
        <v>2</v>
      </c>
      <c r="N141" s="18"/>
      <c r="O141" s="19"/>
    </row>
    <row r="142" spans="2:16" s="4" customFormat="1" ht="21.75" hidden="1" customHeight="1" x14ac:dyDescent="0.2">
      <c r="B142" s="10" t="str">
        <f t="shared" si="15"/>
        <v/>
      </c>
      <c r="C142" s="26"/>
      <c r="D142" s="22" t="str">
        <f t="shared" si="16"/>
        <v/>
      </c>
      <c r="E142" s="21" t="s">
        <v>442</v>
      </c>
      <c r="F142" s="40">
        <v>42844</v>
      </c>
      <c r="G142" s="24"/>
      <c r="H142" s="42" t="str">
        <f t="shared" si="8"/>
        <v/>
      </c>
      <c r="I142" s="24" t="s">
        <v>434</v>
      </c>
      <c r="J142" s="25">
        <v>10000</v>
      </c>
      <c r="K142" s="17">
        <v>0.1</v>
      </c>
      <c r="L142" s="25">
        <f t="shared" si="12"/>
        <v>1000</v>
      </c>
      <c r="M142" s="62">
        <v>2</v>
      </c>
      <c r="N142" s="18"/>
      <c r="O142" s="19"/>
    </row>
    <row r="143" spans="2:16" s="4" customFormat="1" ht="21.75" hidden="1" customHeight="1" x14ac:dyDescent="0.2">
      <c r="B143" s="10" t="str">
        <f t="shared" si="15"/>
        <v/>
      </c>
      <c r="C143" s="26"/>
      <c r="D143" s="22" t="str">
        <f t="shared" si="16"/>
        <v/>
      </c>
      <c r="E143" s="21" t="s">
        <v>442</v>
      </c>
      <c r="F143" s="40">
        <v>42845</v>
      </c>
      <c r="G143" s="24"/>
      <c r="H143" s="42" t="str">
        <f t="shared" si="8"/>
        <v/>
      </c>
      <c r="I143" s="24" t="s">
        <v>663</v>
      </c>
      <c r="J143" s="25">
        <v>20000</v>
      </c>
      <c r="K143" s="17">
        <v>0.1</v>
      </c>
      <c r="L143" s="25">
        <f t="shared" si="12"/>
        <v>2000</v>
      </c>
      <c r="M143" s="62">
        <v>2</v>
      </c>
      <c r="N143" s="18"/>
      <c r="O143" s="19"/>
    </row>
    <row r="144" spans="2:16" s="4" customFormat="1" ht="21.75" hidden="1" customHeight="1" x14ac:dyDescent="0.2">
      <c r="B144" s="10" t="str">
        <f t="shared" si="15"/>
        <v/>
      </c>
      <c r="C144" s="26"/>
      <c r="D144" s="22" t="str">
        <f t="shared" si="16"/>
        <v/>
      </c>
      <c r="E144" s="21" t="s">
        <v>442</v>
      </c>
      <c r="F144" s="40">
        <v>42845</v>
      </c>
      <c r="G144" s="24"/>
      <c r="H144" s="42" t="str">
        <f t="shared" si="8"/>
        <v/>
      </c>
      <c r="I144" s="24" t="s">
        <v>434</v>
      </c>
      <c r="J144" s="25">
        <v>10000</v>
      </c>
      <c r="K144" s="17">
        <v>0.1</v>
      </c>
      <c r="L144" s="25">
        <f t="shared" si="12"/>
        <v>1000</v>
      </c>
      <c r="M144" s="62">
        <v>2</v>
      </c>
      <c r="N144" s="18"/>
      <c r="O144" s="19"/>
    </row>
    <row r="145" spans="2:15" s="4" customFormat="1" ht="21.75" hidden="1" customHeight="1" x14ac:dyDescent="0.2">
      <c r="B145" s="10" t="str">
        <f t="shared" si="15"/>
        <v/>
      </c>
      <c r="C145" s="26"/>
      <c r="D145" s="22" t="str">
        <f t="shared" si="16"/>
        <v/>
      </c>
      <c r="E145" s="21" t="s">
        <v>442</v>
      </c>
      <c r="F145" s="40">
        <v>42849</v>
      </c>
      <c r="G145" s="24"/>
      <c r="H145" s="42" t="str">
        <f t="shared" si="8"/>
        <v/>
      </c>
      <c r="I145" s="24" t="s">
        <v>663</v>
      </c>
      <c r="J145" s="25">
        <v>20000</v>
      </c>
      <c r="K145" s="17">
        <v>0.1</v>
      </c>
      <c r="L145" s="25">
        <f t="shared" si="12"/>
        <v>2000</v>
      </c>
      <c r="M145" s="62">
        <v>2</v>
      </c>
      <c r="N145" s="18"/>
      <c r="O145" s="19"/>
    </row>
    <row r="146" spans="2:15" s="4" customFormat="1" ht="21.75" hidden="1" customHeight="1" x14ac:dyDescent="0.2">
      <c r="B146" s="10" t="str">
        <f t="shared" si="15"/>
        <v/>
      </c>
      <c r="C146" s="26"/>
      <c r="D146" s="22" t="str">
        <f t="shared" si="16"/>
        <v/>
      </c>
      <c r="E146" s="21" t="s">
        <v>442</v>
      </c>
      <c r="F146" s="40">
        <v>42849</v>
      </c>
      <c r="G146" s="24"/>
      <c r="H146" s="42" t="str">
        <f t="shared" si="8"/>
        <v/>
      </c>
      <c r="I146" s="24" t="s">
        <v>434</v>
      </c>
      <c r="J146" s="25">
        <v>10000</v>
      </c>
      <c r="K146" s="17">
        <v>0.1</v>
      </c>
      <c r="L146" s="25">
        <f t="shared" si="12"/>
        <v>1000</v>
      </c>
      <c r="M146" s="62">
        <v>2</v>
      </c>
      <c r="N146" s="18"/>
      <c r="O146" s="19"/>
    </row>
    <row r="147" spans="2:15" s="4" customFormat="1" ht="21.75" hidden="1" customHeight="1" x14ac:dyDescent="0.2">
      <c r="B147" s="10" t="str">
        <f t="shared" si="15"/>
        <v/>
      </c>
      <c r="C147" s="26"/>
      <c r="D147" s="22" t="str">
        <f t="shared" si="16"/>
        <v/>
      </c>
      <c r="E147" s="21" t="s">
        <v>442</v>
      </c>
      <c r="F147" s="40">
        <v>42850</v>
      </c>
      <c r="G147" s="24"/>
      <c r="H147" s="42" t="str">
        <f t="shared" si="8"/>
        <v/>
      </c>
      <c r="I147" s="24" t="s">
        <v>438</v>
      </c>
      <c r="J147" s="25">
        <v>10000</v>
      </c>
      <c r="K147" s="17">
        <v>0.1</v>
      </c>
      <c r="L147" s="25">
        <f t="shared" si="12"/>
        <v>1000</v>
      </c>
      <c r="M147" s="62">
        <v>2</v>
      </c>
      <c r="N147" s="18"/>
      <c r="O147" s="19"/>
    </row>
    <row r="148" spans="2:15" s="4" customFormat="1" ht="21.75" hidden="1" customHeight="1" x14ac:dyDescent="0.2">
      <c r="B148" s="10" t="str">
        <f t="shared" si="15"/>
        <v/>
      </c>
      <c r="C148" s="26"/>
      <c r="D148" s="22" t="str">
        <f t="shared" si="16"/>
        <v/>
      </c>
      <c r="E148" s="21" t="s">
        <v>442</v>
      </c>
      <c r="F148" s="40">
        <v>42853</v>
      </c>
      <c r="G148" s="24"/>
      <c r="H148" s="42" t="str">
        <f t="shared" si="8"/>
        <v/>
      </c>
      <c r="I148" s="24" t="s">
        <v>434</v>
      </c>
      <c r="J148" s="25">
        <v>20000</v>
      </c>
      <c r="K148" s="17">
        <v>0.1</v>
      </c>
      <c r="L148" s="25">
        <f t="shared" si="12"/>
        <v>2000</v>
      </c>
      <c r="M148" s="62">
        <v>2</v>
      </c>
      <c r="N148" s="18"/>
      <c r="O148" s="19"/>
    </row>
    <row r="149" spans="2:15" s="4" customFormat="1" ht="21.75" hidden="1" customHeight="1" x14ac:dyDescent="0.2">
      <c r="B149" s="10" t="str">
        <f t="shared" si="15"/>
        <v/>
      </c>
      <c r="C149" s="26"/>
      <c r="D149" s="22" t="str">
        <f t="shared" si="16"/>
        <v/>
      </c>
      <c r="E149" s="21" t="s">
        <v>442</v>
      </c>
      <c r="F149" s="40">
        <v>42853</v>
      </c>
      <c r="G149" s="24"/>
      <c r="H149" s="42" t="str">
        <f t="shared" si="8"/>
        <v/>
      </c>
      <c r="I149" s="24" t="s">
        <v>663</v>
      </c>
      <c r="J149" s="25">
        <v>20000</v>
      </c>
      <c r="K149" s="17">
        <v>0.1</v>
      </c>
      <c r="L149" s="25">
        <f t="shared" si="12"/>
        <v>2000</v>
      </c>
      <c r="M149" s="62">
        <v>2</v>
      </c>
      <c r="N149" s="18"/>
      <c r="O149" s="19"/>
    </row>
    <row r="150" spans="2:15" s="4" customFormat="1" ht="21.75" hidden="1" customHeight="1" x14ac:dyDescent="0.2">
      <c r="B150" s="10" t="str">
        <f t="shared" si="15"/>
        <v/>
      </c>
      <c r="C150" s="26"/>
      <c r="D150" s="22" t="str">
        <f t="shared" si="16"/>
        <v/>
      </c>
      <c r="E150" s="21" t="s">
        <v>442</v>
      </c>
      <c r="F150" s="40">
        <v>42866</v>
      </c>
      <c r="G150" s="24"/>
      <c r="H150" s="42" t="str">
        <f t="shared" si="8"/>
        <v/>
      </c>
      <c r="I150" s="24" t="s">
        <v>434</v>
      </c>
      <c r="J150" s="25">
        <v>566866</v>
      </c>
      <c r="K150" s="17">
        <v>0.1</v>
      </c>
      <c r="L150" s="25">
        <f t="shared" si="12"/>
        <v>56687</v>
      </c>
      <c r="M150" s="62">
        <v>2</v>
      </c>
      <c r="N150" s="18"/>
      <c r="O150" s="19"/>
    </row>
    <row r="151" spans="2:15" s="4" customFormat="1" ht="21.75" hidden="1" customHeight="1" x14ac:dyDescent="0.2">
      <c r="B151" s="10" t="str">
        <f t="shared" si="15"/>
        <v/>
      </c>
      <c r="C151" s="26"/>
      <c r="D151" s="22" t="str">
        <f t="shared" si="16"/>
        <v/>
      </c>
      <c r="E151" s="21" t="s">
        <v>442</v>
      </c>
      <c r="F151" s="40">
        <v>42866</v>
      </c>
      <c r="G151" s="24"/>
      <c r="H151" s="42" t="str">
        <f t="shared" si="8"/>
        <v/>
      </c>
      <c r="I151" s="24" t="s">
        <v>439</v>
      </c>
      <c r="J151" s="25">
        <v>425340</v>
      </c>
      <c r="K151" s="17">
        <v>0.1</v>
      </c>
      <c r="L151" s="25">
        <f t="shared" si="12"/>
        <v>42534</v>
      </c>
      <c r="M151" s="62">
        <v>2</v>
      </c>
      <c r="N151" s="18"/>
      <c r="O151" s="19"/>
    </row>
    <row r="152" spans="2:15" s="4" customFormat="1" ht="21.75" hidden="1" customHeight="1" x14ac:dyDescent="0.2">
      <c r="B152" s="10" t="str">
        <f t="shared" si="15"/>
        <v/>
      </c>
      <c r="C152" s="26"/>
      <c r="D152" s="22" t="str">
        <f t="shared" si="16"/>
        <v/>
      </c>
      <c r="E152" s="21" t="s">
        <v>442</v>
      </c>
      <c r="F152" s="40">
        <v>42879</v>
      </c>
      <c r="G152" s="24"/>
      <c r="H152" s="42" t="str">
        <f t="shared" si="8"/>
        <v/>
      </c>
      <c r="I152" s="24" t="s">
        <v>434</v>
      </c>
      <c r="J152" s="25">
        <v>10000</v>
      </c>
      <c r="K152" s="17">
        <v>0.1</v>
      </c>
      <c r="L152" s="25">
        <f t="shared" si="12"/>
        <v>1000</v>
      </c>
      <c r="M152" s="62">
        <v>2</v>
      </c>
      <c r="N152" s="18"/>
      <c r="O152" s="19"/>
    </row>
    <row r="153" spans="2:15" s="4" customFormat="1" ht="21.75" hidden="1" customHeight="1" x14ac:dyDescent="0.2">
      <c r="B153" s="10" t="str">
        <f t="shared" si="15"/>
        <v/>
      </c>
      <c r="C153" s="26"/>
      <c r="D153" s="22" t="str">
        <f t="shared" si="16"/>
        <v/>
      </c>
      <c r="E153" s="21" t="s">
        <v>442</v>
      </c>
      <c r="F153" s="40">
        <v>42879</v>
      </c>
      <c r="G153" s="24"/>
      <c r="H153" s="42" t="str">
        <f t="shared" si="8"/>
        <v/>
      </c>
      <c r="I153" s="24" t="s">
        <v>663</v>
      </c>
      <c r="J153" s="25">
        <v>20000</v>
      </c>
      <c r="K153" s="17">
        <v>0.1</v>
      </c>
      <c r="L153" s="25">
        <f t="shared" si="12"/>
        <v>2000</v>
      </c>
      <c r="M153" s="62">
        <v>2</v>
      </c>
      <c r="N153" s="18"/>
      <c r="O153" s="19"/>
    </row>
    <row r="154" spans="2:15" s="4" customFormat="1" ht="21.75" hidden="1" customHeight="1" x14ac:dyDescent="0.2">
      <c r="B154" s="10" t="str">
        <f t="shared" si="15"/>
        <v/>
      </c>
      <c r="C154" s="26"/>
      <c r="D154" s="22" t="str">
        <f t="shared" si="16"/>
        <v/>
      </c>
      <c r="E154" s="21" t="s">
        <v>442</v>
      </c>
      <c r="F154" s="40">
        <v>42880</v>
      </c>
      <c r="G154" s="24"/>
      <c r="H154" s="42" t="str">
        <f t="shared" si="8"/>
        <v/>
      </c>
      <c r="I154" s="24" t="s">
        <v>438</v>
      </c>
      <c r="J154" s="25">
        <v>10000</v>
      </c>
      <c r="K154" s="17">
        <v>0.1</v>
      </c>
      <c r="L154" s="25">
        <f t="shared" si="12"/>
        <v>1000</v>
      </c>
      <c r="M154" s="62">
        <v>2</v>
      </c>
      <c r="N154" s="18"/>
      <c r="O154" s="19"/>
    </row>
    <row r="155" spans="2:15" s="4" customFormat="1" ht="21.75" hidden="1" customHeight="1" x14ac:dyDescent="0.2">
      <c r="B155" s="10" t="str">
        <f t="shared" si="15"/>
        <v/>
      </c>
      <c r="C155" s="26"/>
      <c r="D155" s="22" t="str">
        <f t="shared" si="16"/>
        <v/>
      </c>
      <c r="E155" s="21" t="s">
        <v>442</v>
      </c>
      <c r="F155" s="40">
        <v>42882</v>
      </c>
      <c r="G155" s="24"/>
      <c r="H155" s="42" t="str">
        <f t="shared" si="8"/>
        <v/>
      </c>
      <c r="I155" s="24" t="s">
        <v>436</v>
      </c>
      <c r="J155" s="25">
        <v>50000</v>
      </c>
      <c r="K155" s="17">
        <v>0.1</v>
      </c>
      <c r="L155" s="25">
        <f t="shared" si="12"/>
        <v>5000</v>
      </c>
      <c r="M155" s="62">
        <v>2</v>
      </c>
      <c r="N155" s="18"/>
      <c r="O155" s="19"/>
    </row>
    <row r="156" spans="2:15" s="4" customFormat="1" ht="21.75" hidden="1" customHeight="1" x14ac:dyDescent="0.2">
      <c r="B156" s="10" t="str">
        <f t="shared" si="15"/>
        <v/>
      </c>
      <c r="C156" s="26"/>
      <c r="D156" s="22" t="str">
        <f t="shared" si="16"/>
        <v/>
      </c>
      <c r="E156" s="21" t="s">
        <v>442</v>
      </c>
      <c r="F156" s="40">
        <v>42884</v>
      </c>
      <c r="G156" s="24"/>
      <c r="H156" s="42" t="str">
        <f t="shared" si="8"/>
        <v/>
      </c>
      <c r="I156" s="24" t="s">
        <v>434</v>
      </c>
      <c r="J156" s="25">
        <v>20000</v>
      </c>
      <c r="K156" s="17">
        <v>0.1</v>
      </c>
      <c r="L156" s="25">
        <f t="shared" si="12"/>
        <v>2000</v>
      </c>
      <c r="M156" s="62">
        <v>2</v>
      </c>
      <c r="N156" s="18"/>
      <c r="O156" s="19"/>
    </row>
    <row r="157" spans="2:15" s="4" customFormat="1" ht="21.75" hidden="1" customHeight="1" x14ac:dyDescent="0.2">
      <c r="B157" s="10" t="str">
        <f t="shared" si="15"/>
        <v/>
      </c>
      <c r="C157" s="26"/>
      <c r="D157" s="22" t="str">
        <f t="shared" si="16"/>
        <v/>
      </c>
      <c r="E157" s="21" t="s">
        <v>442</v>
      </c>
      <c r="F157" s="40">
        <v>42910</v>
      </c>
      <c r="G157" s="24"/>
      <c r="H157" s="42" t="str">
        <f t="shared" si="8"/>
        <v/>
      </c>
      <c r="I157" s="24" t="s">
        <v>436</v>
      </c>
      <c r="J157" s="25">
        <v>50000</v>
      </c>
      <c r="K157" s="17">
        <v>0.1</v>
      </c>
      <c r="L157" s="25">
        <f t="shared" si="12"/>
        <v>5000</v>
      </c>
      <c r="M157" s="62">
        <v>2</v>
      </c>
      <c r="N157" s="18"/>
      <c r="O157" s="19"/>
    </row>
    <row r="158" spans="2:15" s="4" customFormat="1" ht="21.75" hidden="1" customHeight="1" x14ac:dyDescent="0.2">
      <c r="B158" s="10" t="str">
        <f t="shared" si="15"/>
        <v/>
      </c>
      <c r="C158" s="26"/>
      <c r="D158" s="22" t="str">
        <f t="shared" si="16"/>
        <v/>
      </c>
      <c r="E158" s="21" t="s">
        <v>442</v>
      </c>
      <c r="F158" s="40">
        <v>42911</v>
      </c>
      <c r="G158" s="24"/>
      <c r="H158" s="42" t="str">
        <f t="shared" si="8"/>
        <v/>
      </c>
      <c r="I158" s="24" t="s">
        <v>438</v>
      </c>
      <c r="J158" s="25">
        <v>10000</v>
      </c>
      <c r="K158" s="17">
        <v>0.1</v>
      </c>
      <c r="L158" s="25">
        <f t="shared" si="12"/>
        <v>1000</v>
      </c>
      <c r="M158" s="62">
        <v>2</v>
      </c>
      <c r="N158" s="18"/>
      <c r="O158" s="19"/>
    </row>
    <row r="159" spans="2:15" s="4" customFormat="1" ht="21.75" hidden="1" customHeight="1" x14ac:dyDescent="0.2">
      <c r="B159" s="10" t="str">
        <f t="shared" si="15"/>
        <v/>
      </c>
      <c r="C159" s="26"/>
      <c r="D159" s="22" t="str">
        <f t="shared" si="16"/>
        <v/>
      </c>
      <c r="E159" s="21" t="s">
        <v>442</v>
      </c>
      <c r="F159" s="40">
        <v>42912</v>
      </c>
      <c r="G159" s="24"/>
      <c r="H159" s="42" t="str">
        <f t="shared" si="8"/>
        <v/>
      </c>
      <c r="I159" s="24" t="s">
        <v>434</v>
      </c>
      <c r="J159" s="25">
        <v>10000</v>
      </c>
      <c r="K159" s="17">
        <v>0.1</v>
      </c>
      <c r="L159" s="25">
        <f t="shared" si="12"/>
        <v>1000</v>
      </c>
      <c r="M159" s="62">
        <v>2</v>
      </c>
      <c r="N159" s="18"/>
      <c r="O159" s="19"/>
    </row>
    <row r="160" spans="2:15" s="4" customFormat="1" ht="21.75" hidden="1" customHeight="1" x14ac:dyDescent="0.2">
      <c r="B160" s="10" t="str">
        <f t="shared" si="15"/>
        <v/>
      </c>
      <c r="C160" s="26"/>
      <c r="D160" s="22" t="str">
        <f t="shared" si="16"/>
        <v/>
      </c>
      <c r="E160" s="21" t="s">
        <v>442</v>
      </c>
      <c r="F160" s="40">
        <v>42912</v>
      </c>
      <c r="G160" s="24"/>
      <c r="H160" s="42" t="str">
        <f t="shared" si="8"/>
        <v/>
      </c>
      <c r="I160" s="24" t="s">
        <v>434</v>
      </c>
      <c r="J160" s="25">
        <v>20000</v>
      </c>
      <c r="K160" s="17">
        <v>0.1</v>
      </c>
      <c r="L160" s="25">
        <f t="shared" si="12"/>
        <v>2000</v>
      </c>
      <c r="M160" s="62">
        <v>2</v>
      </c>
      <c r="N160" s="18"/>
      <c r="O160" s="19"/>
    </row>
    <row r="161" spans="2:15" s="4" customFormat="1" ht="21.75" hidden="1" customHeight="1" x14ac:dyDescent="0.2">
      <c r="B161" s="10" t="str">
        <f t="shared" si="15"/>
        <v/>
      </c>
      <c r="C161" s="26"/>
      <c r="D161" s="22" t="str">
        <f t="shared" si="16"/>
        <v/>
      </c>
      <c r="E161" s="21" t="s">
        <v>442</v>
      </c>
      <c r="F161" s="40">
        <v>42912</v>
      </c>
      <c r="G161" s="24"/>
      <c r="H161" s="42" t="str">
        <f t="shared" si="8"/>
        <v/>
      </c>
      <c r="I161" s="24" t="s">
        <v>663</v>
      </c>
      <c r="J161" s="25">
        <v>20000</v>
      </c>
      <c r="K161" s="17">
        <v>0.1</v>
      </c>
      <c r="L161" s="25">
        <f t="shared" si="12"/>
        <v>2000</v>
      </c>
      <c r="M161" s="62">
        <v>2</v>
      </c>
      <c r="N161" s="18"/>
      <c r="O161" s="19"/>
    </row>
    <row r="162" spans="2:15" s="4" customFormat="1" ht="21.75" hidden="1" customHeight="1" x14ac:dyDescent="0.2">
      <c r="B162" s="10" t="str">
        <f t="shared" si="15"/>
        <v/>
      </c>
      <c r="C162" s="26"/>
      <c r="D162" s="22" t="str">
        <f t="shared" si="16"/>
        <v/>
      </c>
      <c r="E162" s="21" t="s">
        <v>442</v>
      </c>
      <c r="F162" s="40">
        <v>42914</v>
      </c>
      <c r="G162" s="24"/>
      <c r="H162" s="42" t="str">
        <f t="shared" si="8"/>
        <v/>
      </c>
      <c r="I162" s="24" t="s">
        <v>434</v>
      </c>
      <c r="J162" s="25">
        <v>10000</v>
      </c>
      <c r="K162" s="17">
        <v>0.1</v>
      </c>
      <c r="L162" s="25">
        <f t="shared" si="12"/>
        <v>1000</v>
      </c>
      <c r="M162" s="62">
        <v>2</v>
      </c>
      <c r="N162" s="18"/>
      <c r="O162" s="19"/>
    </row>
    <row r="163" spans="2:15" s="4" customFormat="1" ht="21.75" hidden="1" customHeight="1" x14ac:dyDescent="0.2">
      <c r="B163" s="10" t="str">
        <f t="shared" si="15"/>
        <v/>
      </c>
      <c r="C163" s="26"/>
      <c r="D163" s="22" t="str">
        <f t="shared" si="16"/>
        <v/>
      </c>
      <c r="E163" s="21" t="s">
        <v>442</v>
      </c>
      <c r="F163" s="40">
        <v>42914</v>
      </c>
      <c r="G163" s="24"/>
      <c r="H163" s="42" t="str">
        <f t="shared" si="8"/>
        <v/>
      </c>
      <c r="I163" s="24" t="s">
        <v>663</v>
      </c>
      <c r="J163" s="25">
        <v>20000</v>
      </c>
      <c r="K163" s="17">
        <v>0.1</v>
      </c>
      <c r="L163" s="25">
        <f t="shared" si="12"/>
        <v>2000</v>
      </c>
      <c r="M163" s="62">
        <v>2</v>
      </c>
      <c r="N163" s="18"/>
      <c r="O163" s="19"/>
    </row>
    <row r="164" spans="2:15" s="4" customFormat="1" ht="21.75" hidden="1" customHeight="1" x14ac:dyDescent="0.2">
      <c r="B164" s="10" t="str">
        <f t="shared" ref="B164:B231" si="17">IF(G164&lt;&gt;"",ROW()-16,"")</f>
        <v/>
      </c>
      <c r="C164" s="26"/>
      <c r="D164" s="22" t="str">
        <f t="shared" ref="D164:D231" si="18">IF(ISNA(VLOOKUP(G164,DSMV,3,0)),"",VLOOKUP(G164,DSMV,3,0))</f>
        <v/>
      </c>
      <c r="E164" s="21" t="s">
        <v>442</v>
      </c>
      <c r="F164" s="40">
        <v>42916</v>
      </c>
      <c r="G164" s="24"/>
      <c r="H164" s="42" t="str">
        <f t="shared" si="8"/>
        <v/>
      </c>
      <c r="I164" s="24" t="s">
        <v>434</v>
      </c>
      <c r="J164" s="25">
        <v>10000</v>
      </c>
      <c r="K164" s="17">
        <v>0.1</v>
      </c>
      <c r="L164" s="25">
        <f t="shared" si="12"/>
        <v>1000</v>
      </c>
      <c r="M164" s="62">
        <v>2</v>
      </c>
      <c r="N164" s="18"/>
      <c r="O164" s="19"/>
    </row>
    <row r="165" spans="2:15" s="4" customFormat="1" ht="21.75" hidden="1" customHeight="1" x14ac:dyDescent="0.2">
      <c r="B165" s="10" t="str">
        <f t="shared" si="17"/>
        <v/>
      </c>
      <c r="C165" s="26"/>
      <c r="D165" s="22" t="str">
        <f t="shared" si="18"/>
        <v/>
      </c>
      <c r="E165" s="21" t="s">
        <v>442</v>
      </c>
      <c r="F165" s="40">
        <v>42916</v>
      </c>
      <c r="G165" s="24"/>
      <c r="H165" s="42" t="str">
        <f t="shared" si="8"/>
        <v/>
      </c>
      <c r="I165" s="24" t="s">
        <v>663</v>
      </c>
      <c r="J165" s="25">
        <v>78296</v>
      </c>
      <c r="K165" s="17">
        <v>0.1</v>
      </c>
      <c r="L165" s="25">
        <f t="shared" si="12"/>
        <v>7830</v>
      </c>
      <c r="M165" s="62">
        <v>2</v>
      </c>
      <c r="N165" s="18"/>
      <c r="O165" s="19"/>
    </row>
    <row r="166" spans="2:15" s="4" customFormat="1" ht="21.75" hidden="1" customHeight="1" x14ac:dyDescent="0.2">
      <c r="B166" s="10" t="str">
        <f t="shared" si="17"/>
        <v/>
      </c>
      <c r="C166" s="26"/>
      <c r="D166" s="22" t="str">
        <f t="shared" si="18"/>
        <v/>
      </c>
      <c r="E166" s="21" t="s">
        <v>443</v>
      </c>
      <c r="F166" s="40">
        <v>42818</v>
      </c>
      <c r="G166" s="24"/>
      <c r="H166" s="42" t="str">
        <f t="shared" si="8"/>
        <v/>
      </c>
      <c r="I166" s="24" t="s">
        <v>664</v>
      </c>
      <c r="J166" s="25">
        <v>36000</v>
      </c>
      <c r="K166" s="17">
        <v>0.1</v>
      </c>
      <c r="L166" s="25">
        <f t="shared" si="12"/>
        <v>3600</v>
      </c>
      <c r="M166" s="62">
        <v>2</v>
      </c>
      <c r="N166" s="18"/>
      <c r="O166" s="19"/>
    </row>
    <row r="167" spans="2:15" s="4" customFormat="1" ht="21.75" hidden="1" customHeight="1" x14ac:dyDescent="0.2">
      <c r="B167" s="10" t="str">
        <f t="shared" si="17"/>
        <v/>
      </c>
      <c r="C167" s="26"/>
      <c r="D167" s="22" t="str">
        <f t="shared" si="18"/>
        <v/>
      </c>
      <c r="E167" s="21" t="s">
        <v>443</v>
      </c>
      <c r="F167" s="40">
        <v>42842</v>
      </c>
      <c r="G167" s="24"/>
      <c r="H167" s="42" t="str">
        <f t="shared" si="8"/>
        <v/>
      </c>
      <c r="I167" s="24" t="s">
        <v>434</v>
      </c>
      <c r="J167" s="25">
        <v>37555</v>
      </c>
      <c r="K167" s="17">
        <v>0.1</v>
      </c>
      <c r="L167" s="25">
        <f t="shared" si="12"/>
        <v>3756</v>
      </c>
      <c r="M167" s="62">
        <v>2</v>
      </c>
      <c r="N167" s="18"/>
      <c r="O167" s="19"/>
    </row>
    <row r="168" spans="2:15" s="4" customFormat="1" ht="21.75" hidden="1" customHeight="1" x14ac:dyDescent="0.2">
      <c r="B168" s="10" t="str">
        <f t="shared" si="17"/>
        <v/>
      </c>
      <c r="C168" s="26"/>
      <c r="D168" s="22" t="str">
        <f t="shared" si="18"/>
        <v/>
      </c>
      <c r="E168" s="21" t="s">
        <v>443</v>
      </c>
      <c r="F168" s="40">
        <v>42844</v>
      </c>
      <c r="G168" s="24"/>
      <c r="H168" s="42" t="str">
        <f t="shared" si="8"/>
        <v/>
      </c>
      <c r="I168" s="24" t="s">
        <v>664</v>
      </c>
      <c r="J168" s="25">
        <v>40000</v>
      </c>
      <c r="K168" s="17">
        <v>0.1</v>
      </c>
      <c r="L168" s="25">
        <f t="shared" si="12"/>
        <v>4000</v>
      </c>
      <c r="M168" s="62">
        <v>2</v>
      </c>
      <c r="N168" s="18"/>
      <c r="O168" s="19"/>
    </row>
    <row r="169" spans="2:15" s="4" customFormat="1" ht="21.75" hidden="1" customHeight="1" x14ac:dyDescent="0.2">
      <c r="B169" s="10" t="str">
        <f t="shared" si="17"/>
        <v/>
      </c>
      <c r="C169" s="26"/>
      <c r="D169" s="22" t="str">
        <f t="shared" si="18"/>
        <v/>
      </c>
      <c r="E169" s="21" t="s">
        <v>443</v>
      </c>
      <c r="F169" s="40">
        <v>42845</v>
      </c>
      <c r="G169" s="24"/>
      <c r="H169" s="42" t="str">
        <f t="shared" si="8"/>
        <v/>
      </c>
      <c r="I169" s="24" t="s">
        <v>664</v>
      </c>
      <c r="J169" s="25">
        <v>40000</v>
      </c>
      <c r="K169" s="17">
        <v>0.1</v>
      </c>
      <c r="L169" s="25">
        <f t="shared" si="12"/>
        <v>4000</v>
      </c>
      <c r="M169" s="62">
        <v>2</v>
      </c>
      <c r="N169" s="18"/>
      <c r="O169" s="19"/>
    </row>
    <row r="170" spans="2:15" s="4" customFormat="1" ht="21.75" hidden="1" customHeight="1" x14ac:dyDescent="0.2">
      <c r="B170" s="10" t="str">
        <f t="shared" si="17"/>
        <v/>
      </c>
      <c r="C170" s="26"/>
      <c r="D170" s="22" t="str">
        <f t="shared" si="18"/>
        <v/>
      </c>
      <c r="E170" s="21" t="s">
        <v>443</v>
      </c>
      <c r="F170" s="40">
        <v>42845</v>
      </c>
      <c r="G170" s="24"/>
      <c r="H170" s="42" t="str">
        <f t="shared" si="8"/>
        <v/>
      </c>
      <c r="I170" s="24" t="s">
        <v>664</v>
      </c>
      <c r="J170" s="25">
        <v>10000</v>
      </c>
      <c r="K170" s="17">
        <v>0.1</v>
      </c>
      <c r="L170" s="25">
        <f t="shared" si="12"/>
        <v>1000</v>
      </c>
      <c r="M170" s="62">
        <v>2</v>
      </c>
      <c r="N170" s="18"/>
      <c r="O170" s="19"/>
    </row>
    <row r="171" spans="2:15" s="4" customFormat="1" ht="21.75" hidden="1" customHeight="1" x14ac:dyDescent="0.2">
      <c r="B171" s="10" t="str">
        <f t="shared" si="17"/>
        <v/>
      </c>
      <c r="C171" s="26"/>
      <c r="D171" s="22" t="str">
        <f t="shared" si="18"/>
        <v/>
      </c>
      <c r="E171" s="21" t="s">
        <v>443</v>
      </c>
      <c r="F171" s="40">
        <v>42849</v>
      </c>
      <c r="G171" s="24"/>
      <c r="H171" s="42" t="str">
        <f t="shared" si="8"/>
        <v/>
      </c>
      <c r="I171" s="24" t="s">
        <v>664</v>
      </c>
      <c r="J171" s="25">
        <v>10000</v>
      </c>
      <c r="K171" s="17">
        <v>0.1</v>
      </c>
      <c r="L171" s="25">
        <f t="shared" si="12"/>
        <v>1000</v>
      </c>
      <c r="M171" s="62">
        <v>2</v>
      </c>
      <c r="N171" s="18"/>
      <c r="O171" s="19"/>
    </row>
    <row r="172" spans="2:15" s="4" customFormat="1" ht="21.75" hidden="1" customHeight="1" x14ac:dyDescent="0.2">
      <c r="B172" s="10" t="str">
        <f t="shared" si="17"/>
        <v/>
      </c>
      <c r="C172" s="26"/>
      <c r="D172" s="22" t="str">
        <f t="shared" si="18"/>
        <v/>
      </c>
      <c r="E172" s="21" t="s">
        <v>443</v>
      </c>
      <c r="F172" s="40">
        <v>42849</v>
      </c>
      <c r="G172" s="24"/>
      <c r="H172" s="42" t="str">
        <f t="shared" si="8"/>
        <v/>
      </c>
      <c r="I172" s="24" t="s">
        <v>664</v>
      </c>
      <c r="J172" s="25">
        <v>40000</v>
      </c>
      <c r="K172" s="17">
        <v>0.1</v>
      </c>
      <c r="L172" s="25">
        <f t="shared" si="12"/>
        <v>4000</v>
      </c>
      <c r="M172" s="62">
        <v>2</v>
      </c>
      <c r="N172" s="18"/>
      <c r="O172" s="19"/>
    </row>
    <row r="173" spans="2:15" s="4" customFormat="1" ht="21.75" hidden="1" customHeight="1" x14ac:dyDescent="0.2">
      <c r="B173" s="10" t="str">
        <f t="shared" si="17"/>
        <v/>
      </c>
      <c r="C173" s="26"/>
      <c r="D173" s="22" t="str">
        <f t="shared" si="18"/>
        <v/>
      </c>
      <c r="E173" s="21" t="s">
        <v>443</v>
      </c>
      <c r="F173" s="40">
        <v>42849</v>
      </c>
      <c r="G173" s="24"/>
      <c r="H173" s="42" t="str">
        <f t="shared" si="8"/>
        <v/>
      </c>
      <c r="I173" s="24" t="s">
        <v>664</v>
      </c>
      <c r="J173" s="25">
        <v>20000</v>
      </c>
      <c r="K173" s="17">
        <v>0.1</v>
      </c>
      <c r="L173" s="25">
        <f t="shared" si="12"/>
        <v>2000</v>
      </c>
      <c r="M173" s="62">
        <v>2</v>
      </c>
      <c r="N173" s="18"/>
      <c r="O173" s="19"/>
    </row>
    <row r="174" spans="2:15" s="4" customFormat="1" ht="21.75" hidden="1" customHeight="1" x14ac:dyDescent="0.2">
      <c r="B174" s="10" t="str">
        <f t="shared" si="17"/>
        <v/>
      </c>
      <c r="C174" s="26"/>
      <c r="D174" s="22" t="str">
        <f t="shared" si="18"/>
        <v/>
      </c>
      <c r="E174" s="21" t="s">
        <v>443</v>
      </c>
      <c r="F174" s="40">
        <v>42852</v>
      </c>
      <c r="G174" s="24"/>
      <c r="H174" s="42" t="str">
        <f t="shared" si="8"/>
        <v/>
      </c>
      <c r="I174" s="24" t="s">
        <v>664</v>
      </c>
      <c r="J174" s="25">
        <v>10000</v>
      </c>
      <c r="K174" s="17">
        <v>0.1</v>
      </c>
      <c r="L174" s="25">
        <f t="shared" si="12"/>
        <v>1000</v>
      </c>
      <c r="M174" s="62">
        <v>2</v>
      </c>
      <c r="N174" s="18"/>
      <c r="O174" s="19"/>
    </row>
    <row r="175" spans="2:15" s="4" customFormat="1" ht="21.75" hidden="1" customHeight="1" x14ac:dyDescent="0.2">
      <c r="B175" s="10" t="str">
        <f t="shared" si="17"/>
        <v/>
      </c>
      <c r="C175" s="26"/>
      <c r="D175" s="22" t="str">
        <f t="shared" si="18"/>
        <v/>
      </c>
      <c r="E175" s="21" t="s">
        <v>443</v>
      </c>
      <c r="F175" s="40">
        <v>42852</v>
      </c>
      <c r="G175" s="24"/>
      <c r="H175" s="42" t="str">
        <f t="shared" si="8"/>
        <v/>
      </c>
      <c r="I175" s="24" t="s">
        <v>434</v>
      </c>
      <c r="J175" s="25">
        <v>34630</v>
      </c>
      <c r="K175" s="17">
        <v>0.1</v>
      </c>
      <c r="L175" s="25">
        <f t="shared" si="12"/>
        <v>3463</v>
      </c>
      <c r="M175" s="62">
        <v>2</v>
      </c>
      <c r="N175" s="18"/>
      <c r="O175" s="19"/>
    </row>
    <row r="176" spans="2:15" s="4" customFormat="1" ht="21.75" hidden="1" customHeight="1" x14ac:dyDescent="0.2">
      <c r="B176" s="10" t="str">
        <f t="shared" si="17"/>
        <v/>
      </c>
      <c r="C176" s="26"/>
      <c r="D176" s="22" t="str">
        <f t="shared" si="18"/>
        <v/>
      </c>
      <c r="E176" s="21" t="s">
        <v>443</v>
      </c>
      <c r="F176" s="40">
        <v>42874</v>
      </c>
      <c r="G176" s="24"/>
      <c r="H176" s="42" t="str">
        <f t="shared" si="8"/>
        <v/>
      </c>
      <c r="I176" s="24" t="s">
        <v>665</v>
      </c>
      <c r="J176" s="25">
        <v>50000</v>
      </c>
      <c r="K176" s="17">
        <v>0.1</v>
      </c>
      <c r="L176" s="25">
        <f t="shared" si="12"/>
        <v>5000</v>
      </c>
      <c r="M176" s="62">
        <v>2</v>
      </c>
      <c r="N176" s="18"/>
      <c r="O176" s="19"/>
    </row>
    <row r="177" spans="2:16" s="4" customFormat="1" ht="21.75" hidden="1" customHeight="1" x14ac:dyDescent="0.2">
      <c r="B177" s="10" t="str">
        <f t="shared" si="17"/>
        <v/>
      </c>
      <c r="C177" s="26"/>
      <c r="D177" s="22" t="str">
        <f t="shared" si="18"/>
        <v/>
      </c>
      <c r="E177" s="21" t="s">
        <v>443</v>
      </c>
      <c r="F177" s="40">
        <v>42874</v>
      </c>
      <c r="G177" s="24"/>
      <c r="H177" s="42" t="str">
        <f t="shared" si="8"/>
        <v/>
      </c>
      <c r="I177" s="24" t="s">
        <v>666</v>
      </c>
      <c r="J177" s="25">
        <v>100000</v>
      </c>
      <c r="K177" s="17">
        <v>0.1</v>
      </c>
      <c r="L177" s="25">
        <f t="shared" si="12"/>
        <v>10000</v>
      </c>
      <c r="M177" s="62">
        <v>2</v>
      </c>
      <c r="N177" s="18"/>
      <c r="O177" s="19"/>
    </row>
    <row r="178" spans="2:16" s="4" customFormat="1" ht="21.75" hidden="1" customHeight="1" x14ac:dyDescent="0.2">
      <c r="B178" s="10" t="str">
        <f t="shared" si="17"/>
        <v/>
      </c>
      <c r="C178" s="26"/>
      <c r="D178" s="22" t="str">
        <f t="shared" si="18"/>
        <v/>
      </c>
      <c r="E178" s="21" t="s">
        <v>443</v>
      </c>
      <c r="F178" s="40">
        <v>42878</v>
      </c>
      <c r="G178" s="24"/>
      <c r="H178" s="42" t="str">
        <f t="shared" si="8"/>
        <v/>
      </c>
      <c r="I178" s="24" t="s">
        <v>434</v>
      </c>
      <c r="J178" s="25">
        <v>25000</v>
      </c>
      <c r="K178" s="17">
        <v>0.1</v>
      </c>
      <c r="L178" s="25">
        <f t="shared" si="12"/>
        <v>2500</v>
      </c>
      <c r="M178" s="62">
        <v>2</v>
      </c>
      <c r="N178" s="18"/>
      <c r="O178" s="19"/>
    </row>
    <row r="179" spans="2:16" s="4" customFormat="1" ht="21.75" hidden="1" customHeight="1" x14ac:dyDescent="0.2">
      <c r="B179" s="10" t="str">
        <f t="shared" si="17"/>
        <v/>
      </c>
      <c r="C179" s="26"/>
      <c r="D179" s="22" t="str">
        <f t="shared" si="18"/>
        <v/>
      </c>
      <c r="E179" s="21" t="s">
        <v>443</v>
      </c>
      <c r="F179" s="40">
        <v>42908</v>
      </c>
      <c r="G179" s="24"/>
      <c r="H179" s="42" t="str">
        <f t="shared" si="8"/>
        <v/>
      </c>
      <c r="I179" s="24" t="s">
        <v>664</v>
      </c>
      <c r="J179" s="25">
        <v>10000</v>
      </c>
      <c r="K179" s="17">
        <v>0.1</v>
      </c>
      <c r="L179" s="25">
        <f t="shared" si="12"/>
        <v>1000</v>
      </c>
      <c r="M179" s="62">
        <v>2</v>
      </c>
      <c r="N179" s="18"/>
      <c r="O179" s="19"/>
    </row>
    <row r="180" spans="2:16" s="4" customFormat="1" ht="21.75" hidden="1" customHeight="1" x14ac:dyDescent="0.2">
      <c r="B180" s="10" t="str">
        <f t="shared" si="17"/>
        <v/>
      </c>
      <c r="C180" s="26"/>
      <c r="D180" s="22" t="str">
        <f t="shared" si="18"/>
        <v/>
      </c>
      <c r="E180" s="21" t="s">
        <v>443</v>
      </c>
      <c r="F180" s="40">
        <v>42908</v>
      </c>
      <c r="G180" s="24"/>
      <c r="H180" s="42" t="str">
        <f t="shared" si="8"/>
        <v/>
      </c>
      <c r="I180" s="24" t="s">
        <v>434</v>
      </c>
      <c r="J180" s="25">
        <v>42035</v>
      </c>
      <c r="K180" s="17">
        <v>0.1</v>
      </c>
      <c r="L180" s="25">
        <f t="shared" si="12"/>
        <v>4204</v>
      </c>
      <c r="M180" s="62">
        <v>2</v>
      </c>
      <c r="N180" s="18"/>
      <c r="O180" s="19"/>
    </row>
    <row r="181" spans="2:16" s="4" customFormat="1" ht="21.75" hidden="1" customHeight="1" x14ac:dyDescent="0.2">
      <c r="B181" s="10">
        <f t="shared" ref="B181:B197" si="19">IF(G181&lt;&gt;"",ROW()-16,"")</f>
        <v>165</v>
      </c>
      <c r="C181" s="26"/>
      <c r="D181" s="22" t="str">
        <f t="shared" ref="D181:D197" si="20">IF(ISNA(VLOOKUP(G181,DSMV,3,0)),"",VLOOKUP(G181,DSMV,3,0))</f>
        <v>AC/16E</v>
      </c>
      <c r="E181" s="21" t="s">
        <v>816</v>
      </c>
      <c r="F181" s="40">
        <v>42917</v>
      </c>
      <c r="G181" s="24" t="s">
        <v>289</v>
      </c>
      <c r="H181" s="42" t="str">
        <f t="shared" ref="H181:H197" si="21">IF(ISNA(VLOOKUP(G181,DSMV,2,0)),"",VLOOKUP(G181,DSMV,2,0))</f>
        <v>0100109106-069</v>
      </c>
      <c r="I181" s="24" t="s">
        <v>829</v>
      </c>
      <c r="J181" s="25">
        <v>188182</v>
      </c>
      <c r="K181" s="17">
        <v>0.1</v>
      </c>
      <c r="L181" s="25">
        <f t="shared" ref="L181:L197" si="22">ROUND(J181*10%,0)</f>
        <v>18818</v>
      </c>
      <c r="M181" s="62">
        <v>3</v>
      </c>
      <c r="N181" s="18"/>
      <c r="O181" s="19"/>
      <c r="P181" s="20"/>
    </row>
    <row r="182" spans="2:16" s="4" customFormat="1" ht="21.75" hidden="1" customHeight="1" x14ac:dyDescent="0.2">
      <c r="B182" s="10">
        <f t="shared" si="19"/>
        <v>166</v>
      </c>
      <c r="C182" s="26"/>
      <c r="D182" s="22" t="str">
        <f t="shared" si="20"/>
        <v>AA/16E</v>
      </c>
      <c r="E182" s="21" t="s">
        <v>817</v>
      </c>
      <c r="F182" s="40">
        <v>42920</v>
      </c>
      <c r="G182" s="24" t="s">
        <v>148</v>
      </c>
      <c r="H182" s="42" t="str">
        <f t="shared" si="21"/>
        <v>0106869738-068</v>
      </c>
      <c r="I182" s="24" t="s">
        <v>830</v>
      </c>
      <c r="J182" s="25">
        <v>1175313</v>
      </c>
      <c r="K182" s="17">
        <v>0.1</v>
      </c>
      <c r="L182" s="25">
        <f t="shared" si="22"/>
        <v>117531</v>
      </c>
      <c r="M182" s="62">
        <v>3</v>
      </c>
      <c r="N182" s="18"/>
      <c r="O182" s="19"/>
      <c r="P182" s="20"/>
    </row>
    <row r="183" spans="2:16" s="4" customFormat="1" ht="21.75" hidden="1" customHeight="1" x14ac:dyDescent="0.2">
      <c r="B183" s="10">
        <f t="shared" si="19"/>
        <v>167</v>
      </c>
      <c r="C183" s="26"/>
      <c r="D183" s="22" t="str">
        <f t="shared" si="20"/>
        <v>TT/17P</v>
      </c>
      <c r="E183" s="21" t="s">
        <v>818</v>
      </c>
      <c r="F183" s="40">
        <v>42941</v>
      </c>
      <c r="G183" s="24" t="s">
        <v>807</v>
      </c>
      <c r="H183" s="42" t="str">
        <f t="shared" si="21"/>
        <v>3702434282</v>
      </c>
      <c r="I183" s="24" t="s">
        <v>391</v>
      </c>
      <c r="J183" s="25">
        <v>1741500</v>
      </c>
      <c r="K183" s="17">
        <v>0.1</v>
      </c>
      <c r="L183" s="25">
        <f t="shared" si="22"/>
        <v>174150</v>
      </c>
      <c r="M183" s="62">
        <v>3</v>
      </c>
      <c r="N183" s="18"/>
      <c r="O183" s="19"/>
      <c r="P183" s="20"/>
    </row>
    <row r="184" spans="2:16" s="4" customFormat="1" ht="21.75" hidden="1" customHeight="1" x14ac:dyDescent="0.2">
      <c r="B184" s="10">
        <f t="shared" si="19"/>
        <v>168</v>
      </c>
      <c r="C184" s="26"/>
      <c r="D184" s="22" t="str">
        <f t="shared" si="20"/>
        <v>TP/14P</v>
      </c>
      <c r="E184" s="21" t="s">
        <v>819</v>
      </c>
      <c r="F184" s="40">
        <v>42942</v>
      </c>
      <c r="G184" s="24" t="s">
        <v>429</v>
      </c>
      <c r="H184" s="42" t="str">
        <f t="shared" si="21"/>
        <v>3700356247</v>
      </c>
      <c r="I184" s="24" t="s">
        <v>392</v>
      </c>
      <c r="J184" s="25">
        <v>1368327</v>
      </c>
      <c r="K184" s="17">
        <v>0.1</v>
      </c>
      <c r="L184" s="25">
        <f t="shared" si="22"/>
        <v>136833</v>
      </c>
      <c r="M184" s="62">
        <v>3</v>
      </c>
      <c r="N184" s="18"/>
      <c r="O184" s="19"/>
      <c r="P184" s="20"/>
    </row>
    <row r="185" spans="2:16" s="4" customFormat="1" ht="21.75" hidden="1" customHeight="1" x14ac:dyDescent="0.2">
      <c r="B185" s="10">
        <f t="shared" si="19"/>
        <v>169</v>
      </c>
      <c r="C185" s="26"/>
      <c r="D185" s="22" t="str">
        <f t="shared" si="20"/>
        <v>AB/17P</v>
      </c>
      <c r="E185" s="21" t="s">
        <v>820</v>
      </c>
      <c r="F185" s="40">
        <v>42943</v>
      </c>
      <c r="G185" s="24" t="s">
        <v>630</v>
      </c>
      <c r="H185" s="42" t="str">
        <f t="shared" si="21"/>
        <v>4300298507</v>
      </c>
      <c r="I185" s="24" t="s">
        <v>392</v>
      </c>
      <c r="J185" s="25">
        <v>909091</v>
      </c>
      <c r="K185" s="17">
        <v>0.1</v>
      </c>
      <c r="L185" s="25">
        <f t="shared" si="22"/>
        <v>90909</v>
      </c>
      <c r="M185" s="62">
        <v>3</v>
      </c>
      <c r="N185" s="18"/>
      <c r="O185" s="19"/>
      <c r="P185" s="20"/>
    </row>
    <row r="186" spans="2:16" s="4" customFormat="1" ht="21.75" hidden="1" customHeight="1" x14ac:dyDescent="0.2">
      <c r="B186" s="10">
        <f t="shared" si="19"/>
        <v>170</v>
      </c>
      <c r="C186" s="26"/>
      <c r="D186" s="22" t="str">
        <f t="shared" si="20"/>
        <v>PK/17P</v>
      </c>
      <c r="E186" s="21" t="s">
        <v>821</v>
      </c>
      <c r="F186" s="40">
        <v>42943</v>
      </c>
      <c r="G186" s="24" t="s">
        <v>808</v>
      </c>
      <c r="H186" s="42" t="str">
        <f t="shared" si="21"/>
        <v>4200240380</v>
      </c>
      <c r="I186" s="24" t="s">
        <v>392</v>
      </c>
      <c r="J186" s="25">
        <v>491636</v>
      </c>
      <c r="K186" s="17">
        <v>0.1</v>
      </c>
      <c r="L186" s="25">
        <f t="shared" si="22"/>
        <v>49164</v>
      </c>
      <c r="M186" s="62">
        <v>3</v>
      </c>
      <c r="N186" s="18"/>
      <c r="O186" s="19"/>
      <c r="P186" s="20"/>
    </row>
    <row r="187" spans="2:16" s="4" customFormat="1" ht="21.75" hidden="1" customHeight="1" x14ac:dyDescent="0.2">
      <c r="B187" s="10">
        <f t="shared" si="19"/>
        <v>171</v>
      </c>
      <c r="C187" s="26"/>
      <c r="D187" s="22" t="str">
        <f t="shared" si="20"/>
        <v>TN/16P</v>
      </c>
      <c r="E187" s="21" t="s">
        <v>822</v>
      </c>
      <c r="F187" s="40">
        <v>42944</v>
      </c>
      <c r="G187" s="24" t="s">
        <v>837</v>
      </c>
      <c r="H187" s="42" t="str">
        <f t="shared" si="21"/>
        <v>4100542620</v>
      </c>
      <c r="I187" s="24" t="s">
        <v>392</v>
      </c>
      <c r="J187" s="25">
        <v>826509</v>
      </c>
      <c r="K187" s="17">
        <v>0.1</v>
      </c>
      <c r="L187" s="25">
        <f t="shared" si="22"/>
        <v>82651</v>
      </c>
      <c r="M187" s="62">
        <v>3</v>
      </c>
      <c r="N187" s="18"/>
      <c r="O187" s="19"/>
      <c r="P187" s="20"/>
    </row>
    <row r="188" spans="2:16" s="4" customFormat="1" ht="21.75" hidden="1" customHeight="1" x14ac:dyDescent="0.2">
      <c r="B188" s="10">
        <f t="shared" si="19"/>
        <v>172</v>
      </c>
      <c r="C188" s="26"/>
      <c r="D188" s="22" t="str">
        <f t="shared" si="20"/>
        <v>AC/16E</v>
      </c>
      <c r="E188" s="21" t="s">
        <v>823</v>
      </c>
      <c r="F188" s="40">
        <v>42948</v>
      </c>
      <c r="G188" s="24" t="s">
        <v>289</v>
      </c>
      <c r="H188" s="42" t="str">
        <f t="shared" si="21"/>
        <v>0100109106-069</v>
      </c>
      <c r="I188" s="24" t="s">
        <v>831</v>
      </c>
      <c r="J188" s="25">
        <v>188182</v>
      </c>
      <c r="K188" s="17">
        <v>0.1</v>
      </c>
      <c r="L188" s="25">
        <f t="shared" si="22"/>
        <v>18818</v>
      </c>
      <c r="M188" s="62">
        <v>3</v>
      </c>
      <c r="N188" s="18"/>
      <c r="O188" s="19"/>
      <c r="P188" s="20"/>
    </row>
    <row r="189" spans="2:16" s="4" customFormat="1" ht="21.75" hidden="1" customHeight="1" x14ac:dyDescent="0.2">
      <c r="B189" s="10">
        <f t="shared" si="19"/>
        <v>173</v>
      </c>
      <c r="C189" s="26"/>
      <c r="D189" s="22" t="str">
        <f t="shared" si="20"/>
        <v>AA/16E</v>
      </c>
      <c r="E189" s="21" t="s">
        <v>627</v>
      </c>
      <c r="F189" s="40">
        <v>42951</v>
      </c>
      <c r="G189" s="24" t="s">
        <v>148</v>
      </c>
      <c r="H189" s="42" t="str">
        <f t="shared" si="21"/>
        <v>0106869738-068</v>
      </c>
      <c r="I189" s="24" t="s">
        <v>832</v>
      </c>
      <c r="J189" s="25">
        <v>474945</v>
      </c>
      <c r="K189" s="17">
        <v>0.1</v>
      </c>
      <c r="L189" s="25">
        <f t="shared" si="22"/>
        <v>47495</v>
      </c>
      <c r="M189" s="62">
        <v>3</v>
      </c>
      <c r="N189" s="18"/>
      <c r="O189" s="19"/>
      <c r="P189" s="20"/>
    </row>
    <row r="190" spans="2:16" s="4" customFormat="1" ht="21.75" hidden="1" customHeight="1" x14ac:dyDescent="0.2">
      <c r="B190" s="10">
        <f t="shared" si="19"/>
        <v>174</v>
      </c>
      <c r="C190" s="26"/>
      <c r="D190" s="22" t="str">
        <f t="shared" si="20"/>
        <v>CP/16P</v>
      </c>
      <c r="E190" s="21" t="s">
        <v>824</v>
      </c>
      <c r="F190" s="40">
        <v>42952</v>
      </c>
      <c r="G190" s="24" t="s">
        <v>87</v>
      </c>
      <c r="H190" s="42" t="str">
        <f t="shared" si="21"/>
        <v>3701984727</v>
      </c>
      <c r="I190" s="24" t="s">
        <v>391</v>
      </c>
      <c r="J190" s="25">
        <v>7103636</v>
      </c>
      <c r="K190" s="17">
        <v>0.1</v>
      </c>
      <c r="L190" s="25">
        <f t="shared" si="22"/>
        <v>710364</v>
      </c>
      <c r="M190" s="62">
        <v>3</v>
      </c>
      <c r="N190" s="18"/>
      <c r="O190" s="19"/>
      <c r="P190" s="20"/>
    </row>
    <row r="191" spans="2:16" s="4" customFormat="1" ht="21.75" hidden="1" customHeight="1" x14ac:dyDescent="0.2">
      <c r="B191" s="10">
        <f t="shared" si="19"/>
        <v>175</v>
      </c>
      <c r="C191" s="26"/>
      <c r="D191" s="22" t="str">
        <f t="shared" si="20"/>
        <v>TP/14P</v>
      </c>
      <c r="E191" s="21" t="s">
        <v>825</v>
      </c>
      <c r="F191" s="40">
        <v>42976</v>
      </c>
      <c r="G191" s="24" t="s">
        <v>429</v>
      </c>
      <c r="H191" s="42" t="str">
        <f t="shared" si="21"/>
        <v>3700356247</v>
      </c>
      <c r="I191" s="24" t="s">
        <v>392</v>
      </c>
      <c r="J191" s="25">
        <v>2369373</v>
      </c>
      <c r="K191" s="17">
        <v>0.1</v>
      </c>
      <c r="L191" s="25">
        <f t="shared" si="22"/>
        <v>236937</v>
      </c>
      <c r="M191" s="62">
        <v>3</v>
      </c>
      <c r="N191" s="18"/>
      <c r="O191" s="19"/>
      <c r="P191" s="20"/>
    </row>
    <row r="192" spans="2:16" s="4" customFormat="1" ht="21.75" hidden="1" customHeight="1" x14ac:dyDescent="0.2">
      <c r="B192" s="10" t="str">
        <f t="shared" si="19"/>
        <v/>
      </c>
      <c r="C192" s="26"/>
      <c r="D192" s="22" t="str">
        <f t="shared" si="20"/>
        <v/>
      </c>
      <c r="E192" s="21"/>
      <c r="F192" s="40">
        <v>42978</v>
      </c>
      <c r="G192" s="24"/>
      <c r="H192" s="42" t="str">
        <f t="shared" si="21"/>
        <v/>
      </c>
      <c r="I192" s="24" t="s">
        <v>445</v>
      </c>
      <c r="J192" s="25">
        <v>272727</v>
      </c>
      <c r="K192" s="17">
        <v>0.1</v>
      </c>
      <c r="L192" s="25">
        <f t="shared" si="22"/>
        <v>27273</v>
      </c>
      <c r="M192" s="62">
        <v>3</v>
      </c>
      <c r="N192" s="18"/>
      <c r="O192" s="19"/>
      <c r="P192" s="20"/>
    </row>
    <row r="193" spans="2:16" s="4" customFormat="1" ht="21.75" hidden="1" customHeight="1" x14ac:dyDescent="0.2">
      <c r="B193" s="10">
        <f t="shared" si="19"/>
        <v>177</v>
      </c>
      <c r="C193" s="26"/>
      <c r="D193" s="22" t="str">
        <f t="shared" si="20"/>
        <v>AC/16E</v>
      </c>
      <c r="E193" s="21" t="s">
        <v>826</v>
      </c>
      <c r="F193" s="40">
        <v>42979</v>
      </c>
      <c r="G193" s="24" t="s">
        <v>289</v>
      </c>
      <c r="H193" s="42" t="str">
        <f t="shared" si="21"/>
        <v>0100109106-069</v>
      </c>
      <c r="I193" s="24" t="s">
        <v>833</v>
      </c>
      <c r="J193" s="25">
        <v>250795</v>
      </c>
      <c r="K193" s="17">
        <v>0.1</v>
      </c>
      <c r="L193" s="25">
        <f>ROUND(J193*10%,0)-1</f>
        <v>25079</v>
      </c>
      <c r="M193" s="62">
        <v>3</v>
      </c>
      <c r="N193" s="18"/>
      <c r="O193" s="19"/>
      <c r="P193" s="20"/>
    </row>
    <row r="194" spans="2:16" s="4" customFormat="1" ht="21.75" hidden="1" customHeight="1" x14ac:dyDescent="0.2">
      <c r="B194" s="10">
        <f t="shared" si="19"/>
        <v>178</v>
      </c>
      <c r="C194" s="26"/>
      <c r="D194" s="22" t="str">
        <f t="shared" si="20"/>
        <v>DD/16P</v>
      </c>
      <c r="E194" s="21" t="s">
        <v>827</v>
      </c>
      <c r="F194" s="40">
        <v>42979</v>
      </c>
      <c r="G194" s="24" t="s">
        <v>813</v>
      </c>
      <c r="H194" s="42" t="str">
        <f t="shared" si="21"/>
        <v>3702339889</v>
      </c>
      <c r="I194" s="24" t="s">
        <v>834</v>
      </c>
      <c r="J194" s="25">
        <v>903000</v>
      </c>
      <c r="K194" s="17">
        <v>0.1</v>
      </c>
      <c r="L194" s="25">
        <f t="shared" si="22"/>
        <v>90300</v>
      </c>
      <c r="M194" s="62">
        <v>3</v>
      </c>
      <c r="N194" s="18"/>
      <c r="O194" s="19"/>
      <c r="P194" s="20"/>
    </row>
    <row r="195" spans="2:16" s="4" customFormat="1" ht="21.75" hidden="1" customHeight="1" x14ac:dyDescent="0.2">
      <c r="B195" s="10">
        <f t="shared" si="19"/>
        <v>179</v>
      </c>
      <c r="C195" s="26"/>
      <c r="D195" s="22" t="str">
        <f t="shared" si="20"/>
        <v>AA/16E</v>
      </c>
      <c r="E195" s="21" t="s">
        <v>627</v>
      </c>
      <c r="F195" s="40">
        <v>42982</v>
      </c>
      <c r="G195" s="24" t="s">
        <v>148</v>
      </c>
      <c r="H195" s="42" t="str">
        <f t="shared" si="21"/>
        <v>0106869738-068</v>
      </c>
      <c r="I195" s="24" t="s">
        <v>835</v>
      </c>
      <c r="J195" s="25">
        <v>182012</v>
      </c>
      <c r="K195" s="17">
        <v>0.1</v>
      </c>
      <c r="L195" s="25">
        <f t="shared" si="22"/>
        <v>18201</v>
      </c>
      <c r="M195" s="62">
        <v>3</v>
      </c>
      <c r="N195" s="18"/>
      <c r="O195" s="19"/>
      <c r="P195" s="20"/>
    </row>
    <row r="196" spans="2:16" s="4" customFormat="1" ht="21.75" hidden="1" customHeight="1" x14ac:dyDescent="0.2">
      <c r="B196" s="10">
        <f t="shared" si="19"/>
        <v>180</v>
      </c>
      <c r="C196" s="26"/>
      <c r="D196" s="22" t="str">
        <f t="shared" si="20"/>
        <v>AA/16P</v>
      </c>
      <c r="E196" s="21" t="s">
        <v>828</v>
      </c>
      <c r="F196" s="40">
        <v>43004</v>
      </c>
      <c r="G196" s="24" t="s">
        <v>432</v>
      </c>
      <c r="H196" s="42" t="str">
        <f t="shared" si="21"/>
        <v>3702496169</v>
      </c>
      <c r="I196" s="24" t="s">
        <v>836</v>
      </c>
      <c r="J196" s="25">
        <v>480909</v>
      </c>
      <c r="K196" s="17">
        <v>0.1</v>
      </c>
      <c r="L196" s="25">
        <f t="shared" si="22"/>
        <v>48091</v>
      </c>
      <c r="M196" s="62">
        <v>3</v>
      </c>
      <c r="N196" s="18"/>
      <c r="O196" s="19"/>
      <c r="P196" s="20"/>
    </row>
    <row r="197" spans="2:16" s="4" customFormat="1" ht="21.75" hidden="1" customHeight="1" x14ac:dyDescent="0.2">
      <c r="B197" s="10" t="str">
        <f t="shared" si="19"/>
        <v/>
      </c>
      <c r="C197" s="26"/>
      <c r="D197" s="22" t="str">
        <f t="shared" si="20"/>
        <v/>
      </c>
      <c r="E197" s="21"/>
      <c r="F197" s="40">
        <v>43008</v>
      </c>
      <c r="G197" s="24"/>
      <c r="H197" s="42" t="str">
        <f t="shared" si="21"/>
        <v/>
      </c>
      <c r="I197" s="24" t="s">
        <v>445</v>
      </c>
      <c r="J197" s="25">
        <v>277273</v>
      </c>
      <c r="K197" s="17">
        <v>0.1</v>
      </c>
      <c r="L197" s="25">
        <f t="shared" si="22"/>
        <v>27727</v>
      </c>
      <c r="M197" s="62">
        <v>3</v>
      </c>
      <c r="N197" s="18"/>
      <c r="O197" s="19"/>
      <c r="P197" s="20"/>
    </row>
    <row r="198" spans="2:16" s="4" customFormat="1" ht="21.75" hidden="1" customHeight="1" x14ac:dyDescent="0.2">
      <c r="B198" s="10">
        <f t="shared" ref="B198:B203" si="23">IF(G198&lt;&gt;"",ROW()-16,"")</f>
        <v>182</v>
      </c>
      <c r="C198" s="26"/>
      <c r="D198" s="22" t="str">
        <f t="shared" ref="D198:D203" si="24">IF(ISNA(VLOOKUP(G198,DSMV,3,0)),"",VLOOKUP(G198,DSMV,3,0))</f>
        <v>HH/17P</v>
      </c>
      <c r="E198" s="23" t="s">
        <v>737</v>
      </c>
      <c r="F198" s="40">
        <v>42917</v>
      </c>
      <c r="G198" s="2" t="s">
        <v>728</v>
      </c>
      <c r="H198" s="42" t="str">
        <f t="shared" ref="H198:H203" si="25">IF(ISNA(VLOOKUP(G198,DSMV,2,0)),"",VLOOKUP(G198,DSMV,2,0))</f>
        <v>0314097377</v>
      </c>
      <c r="I198" s="24" t="s">
        <v>740</v>
      </c>
      <c r="J198" s="25">
        <v>167350000</v>
      </c>
      <c r="K198" s="17">
        <v>0.1</v>
      </c>
      <c r="L198" s="25">
        <f t="shared" ref="L198:L203" si="26">ROUND(J198*10%,0)</f>
        <v>16735000</v>
      </c>
      <c r="M198" s="62">
        <v>3</v>
      </c>
      <c r="N198" s="18"/>
      <c r="O198" s="19"/>
    </row>
    <row r="199" spans="2:16" s="4" customFormat="1" ht="21.75" hidden="1" customHeight="1" x14ac:dyDescent="0.2">
      <c r="B199" s="10">
        <f t="shared" si="23"/>
        <v>183</v>
      </c>
      <c r="C199" s="26"/>
      <c r="D199" s="22" t="str">
        <f t="shared" si="24"/>
        <v>HH/17P</v>
      </c>
      <c r="E199" s="23" t="s">
        <v>738</v>
      </c>
      <c r="F199" s="40">
        <v>42920</v>
      </c>
      <c r="G199" s="2" t="s">
        <v>728</v>
      </c>
      <c r="H199" s="42" t="str">
        <f t="shared" si="25"/>
        <v>0314097377</v>
      </c>
      <c r="I199" s="24" t="s">
        <v>741</v>
      </c>
      <c r="J199" s="25">
        <v>82260000</v>
      </c>
      <c r="K199" s="17">
        <v>0.1</v>
      </c>
      <c r="L199" s="25">
        <f t="shared" si="26"/>
        <v>8226000</v>
      </c>
      <c r="M199" s="62">
        <v>3</v>
      </c>
      <c r="N199" s="18"/>
      <c r="O199" s="19"/>
    </row>
    <row r="200" spans="2:16" s="4" customFormat="1" ht="21.75" hidden="1" customHeight="1" x14ac:dyDescent="0.2">
      <c r="B200" s="10">
        <f t="shared" si="23"/>
        <v>184</v>
      </c>
      <c r="C200" s="26"/>
      <c r="D200" s="22" t="str">
        <f t="shared" si="24"/>
        <v>HH/17P</v>
      </c>
      <c r="E200" s="23" t="s">
        <v>739</v>
      </c>
      <c r="F200" s="40">
        <v>42923</v>
      </c>
      <c r="G200" s="2" t="s">
        <v>728</v>
      </c>
      <c r="H200" s="42" t="str">
        <f t="shared" si="25"/>
        <v>0314097377</v>
      </c>
      <c r="I200" s="24" t="s">
        <v>742</v>
      </c>
      <c r="J200" s="25">
        <v>70581000</v>
      </c>
      <c r="K200" s="17">
        <v>0.1</v>
      </c>
      <c r="L200" s="25">
        <f t="shared" si="26"/>
        <v>7058100</v>
      </c>
      <c r="M200" s="62">
        <v>3</v>
      </c>
      <c r="N200" s="18"/>
      <c r="O200" s="19"/>
    </row>
    <row r="201" spans="2:16" s="4" customFormat="1" ht="21.75" hidden="1" customHeight="1" x14ac:dyDescent="0.2">
      <c r="B201" s="10">
        <f t="shared" si="23"/>
        <v>185</v>
      </c>
      <c r="C201" s="26"/>
      <c r="D201" s="22" t="str">
        <f t="shared" si="24"/>
        <v>PT/16P</v>
      </c>
      <c r="E201" s="23" t="s">
        <v>727</v>
      </c>
      <c r="F201" s="40">
        <v>42920</v>
      </c>
      <c r="G201" s="24" t="s">
        <v>662</v>
      </c>
      <c r="H201" s="42" t="str">
        <f t="shared" si="25"/>
        <v>0312315358</v>
      </c>
      <c r="I201" s="24" t="s">
        <v>369</v>
      </c>
      <c r="J201" s="25">
        <v>44859500</v>
      </c>
      <c r="K201" s="17">
        <v>0.1</v>
      </c>
      <c r="L201" s="25">
        <f t="shared" si="26"/>
        <v>4485950</v>
      </c>
      <c r="M201" s="62">
        <v>3</v>
      </c>
      <c r="N201" s="18"/>
      <c r="O201" s="19"/>
    </row>
    <row r="202" spans="2:16" s="4" customFormat="1" ht="21.75" hidden="1" customHeight="1" x14ac:dyDescent="0.2">
      <c r="B202" s="10">
        <f t="shared" si="23"/>
        <v>186</v>
      </c>
      <c r="C202" s="26"/>
      <c r="D202" s="22" t="str">
        <f t="shared" si="24"/>
        <v>PT/16P</v>
      </c>
      <c r="E202" s="23" t="s">
        <v>750</v>
      </c>
      <c r="F202" s="40">
        <v>42926</v>
      </c>
      <c r="G202" s="24" t="s">
        <v>662</v>
      </c>
      <c r="H202" s="42" t="str">
        <f t="shared" si="25"/>
        <v>0312315358</v>
      </c>
      <c r="I202" s="24" t="s">
        <v>369</v>
      </c>
      <c r="J202" s="25">
        <v>18300700</v>
      </c>
      <c r="K202" s="17">
        <v>0.1</v>
      </c>
      <c r="L202" s="25">
        <f t="shared" si="26"/>
        <v>1830070</v>
      </c>
      <c r="M202" s="62">
        <v>3</v>
      </c>
      <c r="N202" s="18"/>
      <c r="O202" s="19"/>
    </row>
    <row r="203" spans="2:16" s="4" customFormat="1" ht="21.75" hidden="1" customHeight="1" x14ac:dyDescent="0.2">
      <c r="B203" s="10">
        <f t="shared" si="23"/>
        <v>187</v>
      </c>
      <c r="C203" s="26"/>
      <c r="D203" s="22" t="str">
        <f t="shared" si="24"/>
        <v>PT/16P</v>
      </c>
      <c r="E203" s="23" t="s">
        <v>751</v>
      </c>
      <c r="F203" s="40">
        <v>42924</v>
      </c>
      <c r="G203" s="24" t="s">
        <v>662</v>
      </c>
      <c r="H203" s="42" t="str">
        <f t="shared" si="25"/>
        <v>0312315358</v>
      </c>
      <c r="I203" s="24" t="s">
        <v>369</v>
      </c>
      <c r="J203" s="25">
        <v>83587728</v>
      </c>
      <c r="K203" s="17">
        <v>0.1</v>
      </c>
      <c r="L203" s="25">
        <f t="shared" si="26"/>
        <v>8358773</v>
      </c>
      <c r="M203" s="62">
        <v>3</v>
      </c>
      <c r="N203" s="18"/>
      <c r="O203" s="19"/>
    </row>
    <row r="204" spans="2:16" s="4" customFormat="1" ht="21.75" hidden="1" customHeight="1" x14ac:dyDescent="0.2">
      <c r="B204" s="10">
        <f t="shared" ref="B204" si="27">IF(G204&lt;&gt;"",ROW()-16,"")</f>
        <v>188</v>
      </c>
      <c r="C204" s="26"/>
      <c r="D204" s="22" t="str">
        <f t="shared" ref="D204" si="28">IF(ISNA(VLOOKUP(G204,DSMV,3,0)),"",VLOOKUP(G204,DSMV,3,0))</f>
        <v>CP/16P</v>
      </c>
      <c r="E204" s="23" t="s">
        <v>743</v>
      </c>
      <c r="F204" s="40">
        <v>42922</v>
      </c>
      <c r="G204" s="24" t="s">
        <v>153</v>
      </c>
      <c r="H204" s="42" t="str">
        <f t="shared" ref="H204" si="29">IF(ISNA(VLOOKUP(G204,DSMV,2,0)),"",VLOOKUP(G204,DSMV,2,0))</f>
        <v>3701657825</v>
      </c>
      <c r="I204" s="24" t="s">
        <v>394</v>
      </c>
      <c r="J204" s="25">
        <v>39386404</v>
      </c>
      <c r="K204" s="17">
        <v>0.1</v>
      </c>
      <c r="L204" s="25">
        <f t="shared" ref="L204:L207" si="30">ROUND(J204*10%,0)</f>
        <v>3938640</v>
      </c>
      <c r="M204" s="62">
        <v>3</v>
      </c>
      <c r="N204" s="63"/>
      <c r="O204" s="19"/>
      <c r="P204" s="18"/>
    </row>
    <row r="205" spans="2:16" s="4" customFormat="1" ht="21.75" hidden="1" customHeight="1" x14ac:dyDescent="0.2">
      <c r="B205" s="10">
        <f t="shared" ref="B205" si="31">IF(G205&lt;&gt;"",ROW()-16,"")</f>
        <v>189</v>
      </c>
      <c r="C205" s="26"/>
      <c r="D205" s="22" t="str">
        <f t="shared" ref="D205" si="32">IF(ISNA(VLOOKUP(G205,DSMV,3,0)),"",VLOOKUP(G205,DSMV,3,0))</f>
        <v>CP/16P</v>
      </c>
      <c r="E205" s="70" t="s">
        <v>744</v>
      </c>
      <c r="F205" s="40">
        <v>42923</v>
      </c>
      <c r="G205" s="24" t="s">
        <v>153</v>
      </c>
      <c r="H205" s="42" t="str">
        <f t="shared" ref="H205" si="33">IF(ISNA(VLOOKUP(G205,DSMV,2,0)),"",VLOOKUP(G205,DSMV,2,0))</f>
        <v>3701657825</v>
      </c>
      <c r="I205" s="24" t="s">
        <v>394</v>
      </c>
      <c r="J205" s="25">
        <v>8111048</v>
      </c>
      <c r="K205" s="17">
        <v>0.1</v>
      </c>
      <c r="L205" s="25">
        <f t="shared" si="30"/>
        <v>811105</v>
      </c>
      <c r="M205" s="62">
        <v>3</v>
      </c>
      <c r="N205" s="63"/>
      <c r="O205" s="19"/>
      <c r="P205" s="18"/>
    </row>
    <row r="206" spans="2:16" s="4" customFormat="1" ht="21.75" hidden="1" customHeight="1" x14ac:dyDescent="0.2">
      <c r="B206" s="10">
        <f t="shared" ref="B206:B219" si="34">IF(G206&lt;&gt;"",ROW()-16,"")</f>
        <v>190</v>
      </c>
      <c r="C206" s="26"/>
      <c r="D206" s="22" t="str">
        <f t="shared" ref="D206:D219" si="35">IF(ISNA(VLOOKUP(G206,DSMV,3,0)),"",VLOOKUP(G206,DSMV,3,0))</f>
        <v>HH/17P</v>
      </c>
      <c r="E206" s="23" t="s">
        <v>745</v>
      </c>
      <c r="F206" s="40">
        <v>42921</v>
      </c>
      <c r="G206" s="2" t="s">
        <v>728</v>
      </c>
      <c r="H206" s="42" t="str">
        <f t="shared" ref="H206:H219" si="36">IF(ISNA(VLOOKUP(G206,DSMV,2,0)),"",VLOOKUP(G206,DSMV,2,0))</f>
        <v>0314097377</v>
      </c>
      <c r="I206" s="24" t="s">
        <v>369</v>
      </c>
      <c r="J206" s="25">
        <v>113837584</v>
      </c>
      <c r="K206" s="17">
        <v>0.1</v>
      </c>
      <c r="L206" s="25">
        <f t="shared" si="30"/>
        <v>11383758</v>
      </c>
      <c r="M206" s="62">
        <v>3</v>
      </c>
      <c r="N206" s="18"/>
      <c r="O206" s="19"/>
    </row>
    <row r="207" spans="2:16" s="4" customFormat="1" ht="21.75" hidden="1" customHeight="1" x14ac:dyDescent="0.2">
      <c r="B207" s="10">
        <f t="shared" si="34"/>
        <v>191</v>
      </c>
      <c r="C207" s="26"/>
      <c r="D207" s="22" t="str">
        <f t="shared" si="35"/>
        <v>HH/17P</v>
      </c>
      <c r="E207" s="23" t="s">
        <v>746</v>
      </c>
      <c r="F207" s="40">
        <v>42927</v>
      </c>
      <c r="G207" s="2" t="s">
        <v>728</v>
      </c>
      <c r="H207" s="42" t="str">
        <f t="shared" si="36"/>
        <v>0314097377</v>
      </c>
      <c r="I207" s="24" t="s">
        <v>369</v>
      </c>
      <c r="J207" s="25">
        <v>73193400</v>
      </c>
      <c r="K207" s="17">
        <v>0.1</v>
      </c>
      <c r="L207" s="25">
        <f t="shared" si="30"/>
        <v>7319340</v>
      </c>
      <c r="M207" s="62">
        <v>3</v>
      </c>
      <c r="N207" s="18"/>
      <c r="O207" s="19"/>
    </row>
    <row r="208" spans="2:16" s="4" customFormat="1" ht="21.75" hidden="1" customHeight="1" x14ac:dyDescent="0.2">
      <c r="B208" s="10">
        <f t="shared" si="34"/>
        <v>192</v>
      </c>
      <c r="C208" s="26"/>
      <c r="D208" s="22" t="str">
        <f t="shared" si="35"/>
        <v>HH/17P</v>
      </c>
      <c r="E208" s="23" t="s">
        <v>747</v>
      </c>
      <c r="F208" s="40">
        <v>42927</v>
      </c>
      <c r="G208" s="2" t="s">
        <v>728</v>
      </c>
      <c r="H208" s="42" t="str">
        <f t="shared" si="36"/>
        <v>0314097377</v>
      </c>
      <c r="I208" s="24" t="s">
        <v>369</v>
      </c>
      <c r="J208" s="25">
        <v>33718700</v>
      </c>
      <c r="K208" s="17">
        <v>0.1</v>
      </c>
      <c r="L208" s="25">
        <f>ROUND(J208*10%,0)</f>
        <v>3371870</v>
      </c>
      <c r="M208" s="62">
        <v>3</v>
      </c>
      <c r="N208" s="18"/>
      <c r="O208" s="19"/>
    </row>
    <row r="209" spans="2:15" s="4" customFormat="1" ht="21.75" hidden="1" customHeight="1" x14ac:dyDescent="0.2">
      <c r="B209" s="10">
        <f t="shared" si="34"/>
        <v>193</v>
      </c>
      <c r="C209" s="26"/>
      <c r="D209" s="22" t="str">
        <f t="shared" si="35"/>
        <v>HH/17P</v>
      </c>
      <c r="E209" s="23" t="s">
        <v>749</v>
      </c>
      <c r="F209" s="40">
        <v>42933</v>
      </c>
      <c r="G209" s="2" t="s">
        <v>728</v>
      </c>
      <c r="H209" s="42" t="str">
        <f t="shared" si="36"/>
        <v>0314097377</v>
      </c>
      <c r="I209" s="24" t="s">
        <v>369</v>
      </c>
      <c r="J209" s="25">
        <v>92565714</v>
      </c>
      <c r="K209" s="17">
        <v>0.1</v>
      </c>
      <c r="L209" s="25">
        <f t="shared" ref="L209:L210" si="37">ROUND(J209*10%,0)</f>
        <v>9256571</v>
      </c>
      <c r="M209" s="62">
        <v>3</v>
      </c>
      <c r="N209" s="18"/>
      <c r="O209" s="19"/>
    </row>
    <row r="210" spans="2:15" s="4" customFormat="1" ht="21.75" hidden="1" customHeight="1" x14ac:dyDescent="0.2">
      <c r="B210" s="10">
        <f t="shared" si="34"/>
        <v>194</v>
      </c>
      <c r="C210" s="26"/>
      <c r="D210" s="22" t="str">
        <f t="shared" si="35"/>
        <v>HH/17P</v>
      </c>
      <c r="E210" s="23" t="s">
        <v>748</v>
      </c>
      <c r="F210" s="40">
        <v>42942</v>
      </c>
      <c r="G210" s="2" t="s">
        <v>728</v>
      </c>
      <c r="H210" s="42" t="str">
        <f t="shared" si="36"/>
        <v>0314097377</v>
      </c>
      <c r="I210" s="24" t="s">
        <v>369</v>
      </c>
      <c r="J210" s="25">
        <v>33538150</v>
      </c>
      <c r="K210" s="17">
        <v>0.1</v>
      </c>
      <c r="L210" s="25">
        <f t="shared" si="37"/>
        <v>3353815</v>
      </c>
      <c r="M210" s="62">
        <v>3</v>
      </c>
      <c r="N210" s="18"/>
      <c r="O210" s="19"/>
    </row>
    <row r="211" spans="2:15" s="4" customFormat="1" ht="21.75" hidden="1" customHeight="1" x14ac:dyDescent="0.2">
      <c r="B211" s="10">
        <f t="shared" ref="B211:B212" si="38">IF(G211&lt;&gt;"",ROW()-16,"")</f>
        <v>195</v>
      </c>
      <c r="C211" s="26"/>
      <c r="D211" s="22" t="str">
        <f t="shared" ref="D211:D212" si="39">IF(ISNA(VLOOKUP(G211,DSMV,3,0)),"",VLOOKUP(G211,DSMV,3,0))</f>
        <v>HH/17P</v>
      </c>
      <c r="E211" s="23" t="s">
        <v>752</v>
      </c>
      <c r="F211" s="40">
        <v>42949</v>
      </c>
      <c r="G211" s="2" t="s">
        <v>728</v>
      </c>
      <c r="H211" s="42" t="str">
        <f>IF(ISNA(VLOOKUP(G211,DSMV,2,0)),"",VLOOKUP(G211,DSMV,2,0))</f>
        <v>0314097377</v>
      </c>
      <c r="I211" s="24" t="s">
        <v>369</v>
      </c>
      <c r="J211" s="25">
        <v>238795970</v>
      </c>
      <c r="K211" s="17">
        <v>0.1</v>
      </c>
      <c r="L211" s="25">
        <f t="shared" ref="L211:L212" si="40">ROUND(J211*10%,0)</f>
        <v>23879597</v>
      </c>
      <c r="M211" s="62">
        <v>3</v>
      </c>
      <c r="N211" s="18"/>
      <c r="O211" s="19"/>
    </row>
    <row r="212" spans="2:15" s="4" customFormat="1" ht="21.75" hidden="1" customHeight="1" x14ac:dyDescent="0.2">
      <c r="B212" s="10">
        <f t="shared" si="38"/>
        <v>196</v>
      </c>
      <c r="C212" s="26"/>
      <c r="D212" s="22" t="str">
        <f t="shared" si="39"/>
        <v>HH/17P</v>
      </c>
      <c r="E212" s="23" t="s">
        <v>731</v>
      </c>
      <c r="F212" s="40">
        <v>42952</v>
      </c>
      <c r="G212" s="2" t="s">
        <v>728</v>
      </c>
      <c r="H212" s="42" t="str">
        <f t="shared" ref="H212" si="41">IF(ISNA(VLOOKUP(G212,DSMV,2,0)),"",VLOOKUP(G212,DSMV,2,0))</f>
        <v>0314097377</v>
      </c>
      <c r="I212" s="24" t="s">
        <v>369</v>
      </c>
      <c r="J212" s="25">
        <v>19286400</v>
      </c>
      <c r="K212" s="17">
        <v>0.1</v>
      </c>
      <c r="L212" s="25">
        <f t="shared" si="40"/>
        <v>1928640</v>
      </c>
      <c r="M212" s="62">
        <v>3</v>
      </c>
      <c r="N212" s="18"/>
      <c r="O212" s="19"/>
    </row>
    <row r="213" spans="2:15" s="4" customFormat="1" ht="21.75" hidden="1" customHeight="1" x14ac:dyDescent="0.2">
      <c r="B213" s="10">
        <f t="shared" si="34"/>
        <v>197</v>
      </c>
      <c r="C213" s="26"/>
      <c r="D213" s="22" t="str">
        <f t="shared" si="35"/>
        <v>HH/17P</v>
      </c>
      <c r="E213" s="23" t="s">
        <v>802</v>
      </c>
      <c r="F213" s="40">
        <v>42952</v>
      </c>
      <c r="G213" s="2" t="s">
        <v>728</v>
      </c>
      <c r="H213" s="42" t="str">
        <f t="shared" si="36"/>
        <v>0314097377</v>
      </c>
      <c r="I213" s="24" t="s">
        <v>369</v>
      </c>
      <c r="J213" s="25">
        <v>152549250</v>
      </c>
      <c r="K213" s="17">
        <v>0.1</v>
      </c>
      <c r="L213" s="25">
        <f t="shared" ref="L213:L219" si="42">ROUND(J213*10%,0)</f>
        <v>15254925</v>
      </c>
      <c r="M213" s="62">
        <v>3</v>
      </c>
      <c r="N213" s="18"/>
      <c r="O213" s="19"/>
    </row>
    <row r="214" spans="2:15" s="4" customFormat="1" ht="21.75" hidden="1" customHeight="1" x14ac:dyDescent="0.2">
      <c r="B214" s="10">
        <f t="shared" si="34"/>
        <v>198</v>
      </c>
      <c r="C214" s="26"/>
      <c r="D214" s="22" t="str">
        <f t="shared" si="35"/>
        <v>HH/17P</v>
      </c>
      <c r="E214" s="23" t="s">
        <v>732</v>
      </c>
      <c r="F214" s="40">
        <v>42957</v>
      </c>
      <c r="G214" s="2" t="s">
        <v>728</v>
      </c>
      <c r="H214" s="42" t="str">
        <f t="shared" si="36"/>
        <v>0314097377</v>
      </c>
      <c r="I214" s="24" t="s">
        <v>369</v>
      </c>
      <c r="J214" s="25">
        <v>9641000</v>
      </c>
      <c r="K214" s="17">
        <v>0.1</v>
      </c>
      <c r="L214" s="25">
        <f t="shared" si="42"/>
        <v>964100</v>
      </c>
      <c r="M214" s="62">
        <v>3</v>
      </c>
      <c r="N214" s="18"/>
      <c r="O214" s="19"/>
    </row>
    <row r="215" spans="2:15" s="4" customFormat="1" ht="21.75" hidden="1" customHeight="1" x14ac:dyDescent="0.2">
      <c r="B215" s="10">
        <f t="shared" si="34"/>
        <v>199</v>
      </c>
      <c r="C215" s="26"/>
      <c r="D215" s="22" t="str">
        <f t="shared" si="35"/>
        <v>HH/17P</v>
      </c>
      <c r="E215" s="23" t="s">
        <v>733</v>
      </c>
      <c r="F215" s="40">
        <v>42958</v>
      </c>
      <c r="G215" s="2" t="s">
        <v>728</v>
      </c>
      <c r="H215" s="42" t="str">
        <f t="shared" si="36"/>
        <v>0314097377</v>
      </c>
      <c r="I215" s="24" t="s">
        <v>369</v>
      </c>
      <c r="J215" s="25">
        <v>196841750</v>
      </c>
      <c r="K215" s="17">
        <v>0.1</v>
      </c>
      <c r="L215" s="25">
        <f t="shared" si="42"/>
        <v>19684175</v>
      </c>
      <c r="M215" s="62">
        <v>3</v>
      </c>
      <c r="N215" s="18"/>
      <c r="O215" s="19"/>
    </row>
    <row r="216" spans="2:15" s="4" customFormat="1" ht="21.75" hidden="1" customHeight="1" x14ac:dyDescent="0.2">
      <c r="B216" s="10">
        <f t="shared" si="34"/>
        <v>200</v>
      </c>
      <c r="C216" s="26"/>
      <c r="D216" s="22" t="str">
        <f t="shared" si="35"/>
        <v>HH/17P</v>
      </c>
      <c r="E216" s="23" t="s">
        <v>734</v>
      </c>
      <c r="F216" s="40">
        <v>42961</v>
      </c>
      <c r="G216" s="2" t="s">
        <v>728</v>
      </c>
      <c r="H216" s="42" t="str">
        <f t="shared" si="36"/>
        <v>0314097377</v>
      </c>
      <c r="I216" s="24" t="s">
        <v>369</v>
      </c>
      <c r="J216" s="25">
        <v>82801180</v>
      </c>
      <c r="K216" s="17">
        <v>0.1</v>
      </c>
      <c r="L216" s="25">
        <f t="shared" si="42"/>
        <v>8280118</v>
      </c>
      <c r="M216" s="62">
        <v>3</v>
      </c>
      <c r="N216" s="18"/>
      <c r="O216" s="19"/>
    </row>
    <row r="217" spans="2:15" s="4" customFormat="1" ht="21.75" hidden="1" customHeight="1" x14ac:dyDescent="0.2">
      <c r="B217" s="10">
        <f t="shared" si="34"/>
        <v>201</v>
      </c>
      <c r="C217" s="26"/>
      <c r="D217" s="22" t="str">
        <f t="shared" si="35"/>
        <v>HH/17P</v>
      </c>
      <c r="E217" s="23" t="s">
        <v>735</v>
      </c>
      <c r="F217" s="40">
        <v>42965</v>
      </c>
      <c r="G217" s="2" t="s">
        <v>728</v>
      </c>
      <c r="H217" s="42" t="str">
        <f t="shared" si="36"/>
        <v>0314097377</v>
      </c>
      <c r="I217" s="24" t="s">
        <v>369</v>
      </c>
      <c r="J217" s="25">
        <v>298198190</v>
      </c>
      <c r="K217" s="17">
        <v>0.1</v>
      </c>
      <c r="L217" s="25">
        <f t="shared" si="42"/>
        <v>29819819</v>
      </c>
      <c r="M217" s="62">
        <v>3</v>
      </c>
      <c r="N217" s="18"/>
      <c r="O217" s="19"/>
    </row>
    <row r="218" spans="2:15" s="4" customFormat="1" ht="21.75" hidden="1" customHeight="1" x14ac:dyDescent="0.2">
      <c r="B218" s="10">
        <f t="shared" si="34"/>
        <v>202</v>
      </c>
      <c r="C218" s="26"/>
      <c r="D218" s="22" t="str">
        <f t="shared" si="35"/>
        <v>HH/17P</v>
      </c>
      <c r="E218" s="23" t="s">
        <v>736</v>
      </c>
      <c r="F218" s="40">
        <v>42969</v>
      </c>
      <c r="G218" s="2" t="s">
        <v>728</v>
      </c>
      <c r="H218" s="42" t="str">
        <f t="shared" si="36"/>
        <v>0314097377</v>
      </c>
      <c r="I218" s="24" t="s">
        <v>369</v>
      </c>
      <c r="J218" s="25">
        <v>29168330</v>
      </c>
      <c r="K218" s="17">
        <v>0.1</v>
      </c>
      <c r="L218" s="25">
        <f t="shared" si="42"/>
        <v>2916833</v>
      </c>
      <c r="M218" s="62">
        <v>3</v>
      </c>
      <c r="N218" s="18"/>
      <c r="O218" s="19"/>
    </row>
    <row r="219" spans="2:15" s="4" customFormat="1" ht="21.75" hidden="1" customHeight="1" x14ac:dyDescent="0.2">
      <c r="B219" s="10">
        <f t="shared" si="34"/>
        <v>203</v>
      </c>
      <c r="C219" s="26"/>
      <c r="D219" s="22" t="str">
        <f t="shared" si="35"/>
        <v>HH/17P</v>
      </c>
      <c r="E219" s="23" t="s">
        <v>597</v>
      </c>
      <c r="F219" s="40">
        <v>42977</v>
      </c>
      <c r="G219" s="2" t="s">
        <v>728</v>
      </c>
      <c r="H219" s="42" t="str">
        <f t="shared" si="36"/>
        <v>0314097377</v>
      </c>
      <c r="I219" s="24" t="s">
        <v>369</v>
      </c>
      <c r="J219" s="25">
        <v>151625382</v>
      </c>
      <c r="K219" s="17">
        <v>0.1</v>
      </c>
      <c r="L219" s="25">
        <f t="shared" si="42"/>
        <v>15162538</v>
      </c>
      <c r="M219" s="62">
        <v>3</v>
      </c>
      <c r="N219" s="18"/>
      <c r="O219" s="19"/>
    </row>
    <row r="220" spans="2:15" s="4" customFormat="1" ht="21.75" hidden="1" customHeight="1" x14ac:dyDescent="0.2">
      <c r="B220" s="10">
        <f t="shared" si="17"/>
        <v>204</v>
      </c>
      <c r="C220" s="26"/>
      <c r="D220" s="22" t="str">
        <f t="shared" si="18"/>
        <v>TD/16P</v>
      </c>
      <c r="E220" s="23" t="s">
        <v>753</v>
      </c>
      <c r="F220" s="40">
        <v>42979</v>
      </c>
      <c r="G220" s="2" t="s">
        <v>765</v>
      </c>
      <c r="H220" s="42" t="str">
        <f t="shared" si="8"/>
        <v>0313768671</v>
      </c>
      <c r="I220" s="24" t="s">
        <v>369</v>
      </c>
      <c r="J220" s="25">
        <v>101477920</v>
      </c>
      <c r="K220" s="17">
        <v>0.1</v>
      </c>
      <c r="L220" s="25">
        <f t="shared" ref="L220:L352" si="43">ROUND(J220*10%,0)</f>
        <v>10147792</v>
      </c>
      <c r="M220" s="62">
        <v>3</v>
      </c>
      <c r="N220" s="18"/>
      <c r="O220" s="19"/>
    </row>
    <row r="221" spans="2:15" s="4" customFormat="1" ht="21.75" hidden="1" customHeight="1" x14ac:dyDescent="0.2">
      <c r="B221" s="10">
        <f t="shared" si="17"/>
        <v>205</v>
      </c>
      <c r="C221" s="26"/>
      <c r="D221" s="22" t="str">
        <f t="shared" si="18"/>
        <v>TD/16P</v>
      </c>
      <c r="E221" s="23" t="s">
        <v>754</v>
      </c>
      <c r="F221" s="40">
        <v>42982</v>
      </c>
      <c r="G221" s="2" t="s">
        <v>765</v>
      </c>
      <c r="H221" s="42" t="str">
        <f t="shared" si="8"/>
        <v>0313768671</v>
      </c>
      <c r="I221" s="24" t="s">
        <v>369</v>
      </c>
      <c r="J221" s="25">
        <v>106755320</v>
      </c>
      <c r="K221" s="17">
        <v>0.1</v>
      </c>
      <c r="L221" s="25">
        <f t="shared" si="43"/>
        <v>10675532</v>
      </c>
      <c r="M221" s="62">
        <v>3</v>
      </c>
      <c r="N221" s="18"/>
      <c r="O221" s="19"/>
    </row>
    <row r="222" spans="2:15" s="4" customFormat="1" ht="21.75" hidden="1" customHeight="1" x14ac:dyDescent="0.2">
      <c r="B222" s="10">
        <f t="shared" si="17"/>
        <v>206</v>
      </c>
      <c r="C222" s="26"/>
      <c r="D222" s="22" t="str">
        <f t="shared" si="18"/>
        <v>TD/16P</v>
      </c>
      <c r="E222" s="23" t="s">
        <v>755</v>
      </c>
      <c r="F222" s="40">
        <v>42983</v>
      </c>
      <c r="G222" s="2" t="s">
        <v>765</v>
      </c>
      <c r="H222" s="42" t="str">
        <f t="shared" si="8"/>
        <v>0313768671</v>
      </c>
      <c r="I222" s="24" t="s">
        <v>369</v>
      </c>
      <c r="J222" s="25">
        <v>47266578</v>
      </c>
      <c r="K222" s="17">
        <v>0.1</v>
      </c>
      <c r="L222" s="25">
        <f t="shared" si="43"/>
        <v>4726658</v>
      </c>
      <c r="M222" s="62">
        <v>3</v>
      </c>
      <c r="N222" s="18"/>
      <c r="O222" s="19"/>
    </row>
    <row r="223" spans="2:15" s="4" customFormat="1" ht="21.75" hidden="1" customHeight="1" x14ac:dyDescent="0.2">
      <c r="B223" s="10">
        <f t="shared" si="17"/>
        <v>207</v>
      </c>
      <c r="C223" s="26"/>
      <c r="D223" s="22" t="str">
        <f t="shared" si="18"/>
        <v>TD/16P</v>
      </c>
      <c r="E223" s="23" t="s">
        <v>756</v>
      </c>
      <c r="F223" s="40">
        <v>42987</v>
      </c>
      <c r="G223" s="2" t="s">
        <v>765</v>
      </c>
      <c r="H223" s="42" t="str">
        <f t="shared" si="8"/>
        <v>0313768671</v>
      </c>
      <c r="I223" s="24" t="s">
        <v>369</v>
      </c>
      <c r="J223" s="25">
        <v>53013443</v>
      </c>
      <c r="K223" s="17">
        <v>0.1</v>
      </c>
      <c r="L223" s="25">
        <f t="shared" si="43"/>
        <v>5301344</v>
      </c>
      <c r="M223" s="62">
        <v>3</v>
      </c>
      <c r="N223" s="18"/>
      <c r="O223" s="19"/>
    </row>
    <row r="224" spans="2:15" s="4" customFormat="1" ht="21.75" hidden="1" customHeight="1" x14ac:dyDescent="0.2">
      <c r="B224" s="10">
        <f t="shared" si="17"/>
        <v>208</v>
      </c>
      <c r="C224" s="26"/>
      <c r="D224" s="22" t="str">
        <f t="shared" si="18"/>
        <v>TD/16P</v>
      </c>
      <c r="E224" s="23" t="s">
        <v>757</v>
      </c>
      <c r="F224" s="40">
        <v>42991</v>
      </c>
      <c r="G224" s="2" t="s">
        <v>765</v>
      </c>
      <c r="H224" s="42" t="str">
        <f t="shared" si="8"/>
        <v>0313768671</v>
      </c>
      <c r="I224" s="24" t="s">
        <v>369</v>
      </c>
      <c r="J224" s="25">
        <v>87503100</v>
      </c>
      <c r="K224" s="17">
        <v>0.1</v>
      </c>
      <c r="L224" s="25">
        <f t="shared" si="43"/>
        <v>8750310</v>
      </c>
      <c r="M224" s="62">
        <v>3</v>
      </c>
      <c r="N224" s="18"/>
      <c r="O224" s="19"/>
    </row>
    <row r="225" spans="2:15" s="4" customFormat="1" ht="21.75" hidden="1" customHeight="1" x14ac:dyDescent="0.2">
      <c r="B225" s="10">
        <f t="shared" si="17"/>
        <v>209</v>
      </c>
      <c r="C225" s="26"/>
      <c r="D225" s="22" t="str">
        <f t="shared" si="18"/>
        <v>TD/16P</v>
      </c>
      <c r="E225" s="23" t="s">
        <v>758</v>
      </c>
      <c r="F225" s="40">
        <v>42995</v>
      </c>
      <c r="G225" s="2" t="s">
        <v>765</v>
      </c>
      <c r="H225" s="42" t="str">
        <f t="shared" si="8"/>
        <v>0313768671</v>
      </c>
      <c r="I225" s="24" t="s">
        <v>369</v>
      </c>
      <c r="J225" s="25">
        <v>36754410</v>
      </c>
      <c r="K225" s="17">
        <v>0.1</v>
      </c>
      <c r="L225" s="25">
        <f t="shared" si="43"/>
        <v>3675441</v>
      </c>
      <c r="M225" s="62">
        <v>3</v>
      </c>
      <c r="N225" s="18"/>
      <c r="O225" s="19"/>
    </row>
    <row r="226" spans="2:15" s="4" customFormat="1" ht="21.75" hidden="1" customHeight="1" x14ac:dyDescent="0.2">
      <c r="B226" s="10">
        <f t="shared" si="17"/>
        <v>210</v>
      </c>
      <c r="C226" s="26"/>
      <c r="D226" s="22" t="str">
        <f t="shared" si="18"/>
        <v>TD/16P</v>
      </c>
      <c r="E226" s="23" t="s">
        <v>759</v>
      </c>
      <c r="F226" s="40">
        <v>42999</v>
      </c>
      <c r="G226" s="2" t="s">
        <v>765</v>
      </c>
      <c r="H226" s="42" t="str">
        <f t="shared" si="8"/>
        <v>0313768671</v>
      </c>
      <c r="I226" s="24" t="s">
        <v>369</v>
      </c>
      <c r="J226" s="25">
        <v>85273230</v>
      </c>
      <c r="K226" s="17">
        <v>0.1</v>
      </c>
      <c r="L226" s="25">
        <f t="shared" si="43"/>
        <v>8527323</v>
      </c>
      <c r="M226" s="62">
        <v>3</v>
      </c>
      <c r="N226" s="18"/>
      <c r="O226" s="19"/>
    </row>
    <row r="227" spans="2:15" s="4" customFormat="1" ht="21.75" hidden="1" customHeight="1" x14ac:dyDescent="0.2">
      <c r="B227" s="10">
        <f t="shared" si="17"/>
        <v>211</v>
      </c>
      <c r="C227" s="26"/>
      <c r="D227" s="22" t="str">
        <f t="shared" si="18"/>
        <v>TD/16P</v>
      </c>
      <c r="E227" s="23" t="s">
        <v>760</v>
      </c>
      <c r="F227" s="40">
        <v>43001</v>
      </c>
      <c r="G227" s="2" t="s">
        <v>765</v>
      </c>
      <c r="H227" s="42" t="str">
        <f t="shared" si="8"/>
        <v>0313768671</v>
      </c>
      <c r="I227" s="24" t="s">
        <v>369</v>
      </c>
      <c r="J227" s="25">
        <v>35149170</v>
      </c>
      <c r="K227" s="17">
        <v>0.1</v>
      </c>
      <c r="L227" s="25">
        <f t="shared" si="43"/>
        <v>3514917</v>
      </c>
      <c r="M227" s="62">
        <v>3</v>
      </c>
      <c r="N227" s="18"/>
      <c r="O227" s="19"/>
    </row>
    <row r="228" spans="2:15" s="4" customFormat="1" ht="21.75" hidden="1" customHeight="1" x14ac:dyDescent="0.2">
      <c r="B228" s="10">
        <f t="shared" si="17"/>
        <v>212</v>
      </c>
      <c r="C228" s="26"/>
      <c r="D228" s="22" t="str">
        <f t="shared" si="18"/>
        <v>TD/16P</v>
      </c>
      <c r="E228" s="23" t="s">
        <v>761</v>
      </c>
      <c r="F228" s="40">
        <v>43003</v>
      </c>
      <c r="G228" s="2" t="s">
        <v>765</v>
      </c>
      <c r="H228" s="42" t="str">
        <f t="shared" si="8"/>
        <v>0313768671</v>
      </c>
      <c r="I228" s="24" t="s">
        <v>369</v>
      </c>
      <c r="J228" s="25">
        <v>52818570</v>
      </c>
      <c r="K228" s="17">
        <v>0.1</v>
      </c>
      <c r="L228" s="25">
        <f t="shared" si="43"/>
        <v>5281857</v>
      </c>
      <c r="M228" s="62">
        <v>3</v>
      </c>
      <c r="N228" s="18"/>
      <c r="O228" s="19"/>
    </row>
    <row r="229" spans="2:15" s="4" customFormat="1" ht="21.75" hidden="1" customHeight="1" x14ac:dyDescent="0.2">
      <c r="B229" s="10">
        <f t="shared" si="17"/>
        <v>213</v>
      </c>
      <c r="C229" s="26"/>
      <c r="D229" s="22" t="str">
        <f t="shared" si="18"/>
        <v>TD/16P</v>
      </c>
      <c r="E229" s="23" t="s">
        <v>762</v>
      </c>
      <c r="F229" s="40">
        <v>43004</v>
      </c>
      <c r="G229" s="2" t="s">
        <v>765</v>
      </c>
      <c r="H229" s="42" t="str">
        <f t="shared" si="8"/>
        <v>0313768671</v>
      </c>
      <c r="I229" s="24" t="s">
        <v>369</v>
      </c>
      <c r="J229" s="25">
        <v>33671430</v>
      </c>
      <c r="K229" s="17">
        <v>0.1</v>
      </c>
      <c r="L229" s="25">
        <f t="shared" si="43"/>
        <v>3367143</v>
      </c>
      <c r="M229" s="62">
        <v>3</v>
      </c>
      <c r="N229" s="18"/>
      <c r="O229" s="19"/>
    </row>
    <row r="230" spans="2:15" s="4" customFormat="1" ht="21.75" hidden="1" customHeight="1" x14ac:dyDescent="0.2">
      <c r="B230" s="10">
        <f t="shared" si="17"/>
        <v>214</v>
      </c>
      <c r="C230" s="26"/>
      <c r="D230" s="22" t="str">
        <f t="shared" si="18"/>
        <v>TD/16P</v>
      </c>
      <c r="E230" s="23" t="s">
        <v>763</v>
      </c>
      <c r="F230" s="40">
        <v>43005</v>
      </c>
      <c r="G230" s="2" t="s">
        <v>765</v>
      </c>
      <c r="H230" s="42" t="str">
        <f t="shared" si="8"/>
        <v>0313768671</v>
      </c>
      <c r="I230" s="24" t="s">
        <v>369</v>
      </c>
      <c r="J230" s="25">
        <v>34419742</v>
      </c>
      <c r="K230" s="17">
        <v>0.1</v>
      </c>
      <c r="L230" s="25">
        <f t="shared" si="43"/>
        <v>3441974</v>
      </c>
      <c r="M230" s="62">
        <v>3</v>
      </c>
      <c r="N230" s="18"/>
      <c r="O230" s="19"/>
    </row>
    <row r="231" spans="2:15" s="4" customFormat="1" ht="21.75" hidden="1" customHeight="1" x14ac:dyDescent="0.2">
      <c r="B231" s="10">
        <f t="shared" si="17"/>
        <v>215</v>
      </c>
      <c r="C231" s="26"/>
      <c r="D231" s="22" t="str">
        <f t="shared" si="18"/>
        <v>TD/16P</v>
      </c>
      <c r="E231" s="23" t="s">
        <v>764</v>
      </c>
      <c r="F231" s="40">
        <v>43006</v>
      </c>
      <c r="G231" s="2" t="s">
        <v>765</v>
      </c>
      <c r="H231" s="42" t="str">
        <f t="shared" si="8"/>
        <v>0313768671</v>
      </c>
      <c r="I231" s="24" t="s">
        <v>369</v>
      </c>
      <c r="J231" s="25">
        <v>57396920</v>
      </c>
      <c r="K231" s="17">
        <v>0.1</v>
      </c>
      <c r="L231" s="25">
        <f t="shared" si="43"/>
        <v>5739692</v>
      </c>
      <c r="M231" s="62">
        <v>3</v>
      </c>
      <c r="N231" s="18"/>
      <c r="O231" s="19"/>
    </row>
    <row r="232" spans="2:15" s="4" customFormat="1" ht="21.75" hidden="1" customHeight="1" x14ac:dyDescent="0.2">
      <c r="B232" s="10" t="str">
        <f t="shared" ref="B232:B345" si="44">IF(G232&lt;&gt;"",ROW()-16,"")</f>
        <v/>
      </c>
      <c r="C232" s="26"/>
      <c r="D232" s="22" t="str">
        <f t="shared" ref="D232:D345" si="45">IF(ISNA(VLOOKUP(G232,DSMV,3,0)),"",VLOOKUP(G232,DSMV,3,0))</f>
        <v/>
      </c>
      <c r="E232" s="21"/>
      <c r="F232" s="40">
        <v>42921</v>
      </c>
      <c r="G232" s="24"/>
      <c r="H232" s="42" t="s">
        <v>442</v>
      </c>
      <c r="I232" s="24" t="s">
        <v>434</v>
      </c>
      <c r="J232" s="25">
        <v>10000</v>
      </c>
      <c r="K232" s="17">
        <v>0.1</v>
      </c>
      <c r="L232" s="25">
        <f t="shared" ref="L232:L345" si="46">ROUND(J232*10%,0)</f>
        <v>1000</v>
      </c>
      <c r="M232" s="62">
        <v>3</v>
      </c>
      <c r="N232" s="18"/>
      <c r="O232" s="19"/>
    </row>
    <row r="233" spans="2:15" s="4" customFormat="1" ht="21.75" hidden="1" customHeight="1" x14ac:dyDescent="0.2">
      <c r="B233" s="10" t="str">
        <f t="shared" si="44"/>
        <v/>
      </c>
      <c r="C233" s="26"/>
      <c r="D233" s="22" t="str">
        <f t="shared" si="45"/>
        <v/>
      </c>
      <c r="E233" s="21"/>
      <c r="F233" s="40">
        <v>42939</v>
      </c>
      <c r="G233" s="24"/>
      <c r="H233" s="42" t="s">
        <v>442</v>
      </c>
      <c r="I233" s="24" t="s">
        <v>436</v>
      </c>
      <c r="J233" s="25">
        <v>50000</v>
      </c>
      <c r="K233" s="17">
        <v>0.1</v>
      </c>
      <c r="L233" s="25">
        <f t="shared" si="46"/>
        <v>5000</v>
      </c>
      <c r="M233" s="62">
        <v>3</v>
      </c>
      <c r="N233" s="18"/>
      <c r="O233" s="19"/>
    </row>
    <row r="234" spans="2:15" s="4" customFormat="1" ht="21.75" hidden="1" customHeight="1" x14ac:dyDescent="0.2">
      <c r="B234" s="10" t="str">
        <f t="shared" ref="B234:B261" si="47">IF(G234&lt;&gt;"",ROW()-16,"")</f>
        <v/>
      </c>
      <c r="C234" s="26"/>
      <c r="D234" s="22" t="str">
        <f t="shared" ref="D234:D261" si="48">IF(ISNA(VLOOKUP(G234,DSMV,3,0)),"",VLOOKUP(G234,DSMV,3,0))</f>
        <v/>
      </c>
      <c r="E234" s="21"/>
      <c r="F234" s="40">
        <v>42941</v>
      </c>
      <c r="G234" s="24"/>
      <c r="H234" s="42" t="s">
        <v>442</v>
      </c>
      <c r="I234" s="24" t="s">
        <v>438</v>
      </c>
      <c r="J234" s="25">
        <v>10000</v>
      </c>
      <c r="K234" s="17">
        <v>0.1</v>
      </c>
      <c r="L234" s="25">
        <f t="shared" ref="L234:L261" si="49">ROUND(J234*10%,0)</f>
        <v>1000</v>
      </c>
      <c r="M234" s="62">
        <v>3</v>
      </c>
      <c r="N234" s="18"/>
      <c r="O234" s="19"/>
    </row>
    <row r="235" spans="2:15" s="4" customFormat="1" ht="21.75" hidden="1" customHeight="1" x14ac:dyDescent="0.2">
      <c r="B235" s="10" t="str">
        <f t="shared" si="47"/>
        <v/>
      </c>
      <c r="C235" s="26"/>
      <c r="D235" s="22" t="str">
        <f t="shared" si="48"/>
        <v/>
      </c>
      <c r="E235" s="21"/>
      <c r="F235" s="40">
        <v>42950</v>
      </c>
      <c r="G235" s="24"/>
      <c r="H235" s="42" t="s">
        <v>442</v>
      </c>
      <c r="I235" s="24" t="s">
        <v>434</v>
      </c>
      <c r="J235" s="25">
        <v>10000</v>
      </c>
      <c r="K235" s="17">
        <v>0.1</v>
      </c>
      <c r="L235" s="25">
        <f t="shared" si="49"/>
        <v>1000</v>
      </c>
      <c r="M235" s="62">
        <v>3</v>
      </c>
      <c r="N235" s="18"/>
      <c r="O235" s="19"/>
    </row>
    <row r="236" spans="2:15" s="4" customFormat="1" ht="21.75" hidden="1" customHeight="1" x14ac:dyDescent="0.2">
      <c r="B236" s="10" t="str">
        <f t="shared" si="47"/>
        <v/>
      </c>
      <c r="C236" s="26"/>
      <c r="D236" s="22" t="str">
        <f t="shared" si="48"/>
        <v/>
      </c>
      <c r="E236" s="21"/>
      <c r="F236" s="40">
        <v>42950</v>
      </c>
      <c r="G236" s="24"/>
      <c r="H236" s="42" t="s">
        <v>442</v>
      </c>
      <c r="I236" s="24" t="s">
        <v>434</v>
      </c>
      <c r="J236" s="25">
        <v>20000</v>
      </c>
      <c r="K236" s="17">
        <v>0.1</v>
      </c>
      <c r="L236" s="25">
        <f t="shared" si="49"/>
        <v>2000</v>
      </c>
      <c r="M236" s="62">
        <v>3</v>
      </c>
      <c r="N236" s="18"/>
      <c r="O236" s="19"/>
    </row>
    <row r="237" spans="2:15" s="4" customFormat="1" ht="21.75" hidden="1" customHeight="1" x14ac:dyDescent="0.2">
      <c r="B237" s="10" t="str">
        <f t="shared" si="47"/>
        <v/>
      </c>
      <c r="C237" s="26"/>
      <c r="D237" s="22" t="str">
        <f t="shared" si="48"/>
        <v/>
      </c>
      <c r="E237" s="21"/>
      <c r="F237" s="40">
        <v>42950</v>
      </c>
      <c r="G237" s="24"/>
      <c r="H237" s="42" t="s">
        <v>442</v>
      </c>
      <c r="I237" s="24" t="s">
        <v>841</v>
      </c>
      <c r="J237" s="25">
        <v>88770</v>
      </c>
      <c r="K237" s="17">
        <v>0.1</v>
      </c>
      <c r="L237" s="25">
        <f t="shared" si="49"/>
        <v>8877</v>
      </c>
      <c r="M237" s="62">
        <v>3</v>
      </c>
      <c r="N237" s="18"/>
      <c r="O237" s="19"/>
    </row>
    <row r="238" spans="2:15" s="4" customFormat="1" ht="21.75" hidden="1" customHeight="1" x14ac:dyDescent="0.2">
      <c r="B238" s="10" t="str">
        <f t="shared" si="47"/>
        <v/>
      </c>
      <c r="C238" s="26"/>
      <c r="D238" s="22" t="str">
        <f t="shared" si="48"/>
        <v/>
      </c>
      <c r="E238" s="21"/>
      <c r="F238" s="40">
        <v>42972</v>
      </c>
      <c r="G238" s="24"/>
      <c r="H238" s="42" t="s">
        <v>442</v>
      </c>
      <c r="I238" s="24" t="s">
        <v>438</v>
      </c>
      <c r="J238" s="25">
        <v>10000</v>
      </c>
      <c r="K238" s="17">
        <v>0.1</v>
      </c>
      <c r="L238" s="25">
        <f t="shared" si="49"/>
        <v>1000</v>
      </c>
      <c r="M238" s="62">
        <v>3</v>
      </c>
      <c r="N238" s="18"/>
      <c r="O238" s="19"/>
    </row>
    <row r="239" spans="2:15" s="4" customFormat="1" ht="21.75" hidden="1" customHeight="1" x14ac:dyDescent="0.2">
      <c r="B239" s="10" t="str">
        <f t="shared" si="47"/>
        <v/>
      </c>
      <c r="C239" s="26"/>
      <c r="D239" s="22" t="str">
        <f t="shared" si="48"/>
        <v/>
      </c>
      <c r="E239" s="21"/>
      <c r="F239" s="40">
        <v>42981</v>
      </c>
      <c r="G239" s="24"/>
      <c r="H239" s="42" t="s">
        <v>442</v>
      </c>
      <c r="I239" s="24" t="s">
        <v>436</v>
      </c>
      <c r="J239" s="25">
        <v>50000</v>
      </c>
      <c r="K239" s="17">
        <v>0.1</v>
      </c>
      <c r="L239" s="25">
        <f t="shared" si="49"/>
        <v>5000</v>
      </c>
      <c r="M239" s="62">
        <v>3</v>
      </c>
      <c r="N239" s="18"/>
      <c r="O239" s="19"/>
    </row>
    <row r="240" spans="2:15" s="4" customFormat="1" ht="21.75" hidden="1" customHeight="1" x14ac:dyDescent="0.2">
      <c r="B240" s="10" t="str">
        <f t="shared" si="47"/>
        <v/>
      </c>
      <c r="C240" s="26"/>
      <c r="D240" s="22" t="str">
        <f t="shared" si="48"/>
        <v/>
      </c>
      <c r="E240" s="21"/>
      <c r="F240" s="40">
        <v>42986</v>
      </c>
      <c r="G240" s="24"/>
      <c r="H240" s="42" t="s">
        <v>442</v>
      </c>
      <c r="I240" s="24" t="s">
        <v>434</v>
      </c>
      <c r="J240" s="25">
        <v>20000</v>
      </c>
      <c r="K240" s="17">
        <v>0.1</v>
      </c>
      <c r="L240" s="25">
        <f t="shared" si="49"/>
        <v>2000</v>
      </c>
      <c r="M240" s="62">
        <v>3</v>
      </c>
      <c r="N240" s="18"/>
      <c r="O240" s="19"/>
    </row>
    <row r="241" spans="2:15" s="4" customFormat="1" ht="21.75" hidden="1" customHeight="1" x14ac:dyDescent="0.2">
      <c r="B241" s="10" t="str">
        <f t="shared" si="47"/>
        <v/>
      </c>
      <c r="C241" s="26"/>
      <c r="D241" s="22" t="str">
        <f t="shared" si="48"/>
        <v/>
      </c>
      <c r="E241" s="21"/>
      <c r="F241" s="40">
        <v>42988</v>
      </c>
      <c r="G241" s="24"/>
      <c r="H241" s="42" t="s">
        <v>442</v>
      </c>
      <c r="I241" s="24" t="s">
        <v>436</v>
      </c>
      <c r="J241" s="25">
        <v>50000</v>
      </c>
      <c r="K241" s="17">
        <v>0.1</v>
      </c>
      <c r="L241" s="25">
        <f t="shared" si="49"/>
        <v>5000</v>
      </c>
      <c r="M241" s="62">
        <v>3</v>
      </c>
      <c r="N241" s="18"/>
      <c r="O241" s="19"/>
    </row>
    <row r="242" spans="2:15" s="4" customFormat="1" ht="21.75" hidden="1" customHeight="1" x14ac:dyDescent="0.2">
      <c r="B242" s="10" t="str">
        <f t="shared" si="47"/>
        <v/>
      </c>
      <c r="C242" s="26"/>
      <c r="D242" s="22" t="str">
        <f t="shared" si="48"/>
        <v/>
      </c>
      <c r="E242" s="21"/>
      <c r="F242" s="40">
        <v>42989</v>
      </c>
      <c r="G242" s="24"/>
      <c r="H242" s="42" t="s">
        <v>442</v>
      </c>
      <c r="I242" s="24" t="s">
        <v>435</v>
      </c>
      <c r="J242" s="25">
        <v>20000</v>
      </c>
      <c r="K242" s="17">
        <v>0.1</v>
      </c>
      <c r="L242" s="25">
        <f t="shared" si="49"/>
        <v>2000</v>
      </c>
      <c r="M242" s="62">
        <v>3</v>
      </c>
      <c r="N242" s="18"/>
      <c r="O242" s="19"/>
    </row>
    <row r="243" spans="2:15" s="4" customFormat="1" ht="21.75" hidden="1" customHeight="1" x14ac:dyDescent="0.2">
      <c r="B243" s="10" t="str">
        <f t="shared" si="47"/>
        <v/>
      </c>
      <c r="C243" s="26"/>
      <c r="D243" s="22" t="str">
        <f t="shared" si="48"/>
        <v/>
      </c>
      <c r="E243" s="21"/>
      <c r="F243" s="40">
        <v>42991</v>
      </c>
      <c r="G243" s="24"/>
      <c r="H243" s="42" t="s">
        <v>442</v>
      </c>
      <c r="I243" s="24" t="s">
        <v>434</v>
      </c>
      <c r="J243" s="25">
        <v>10000</v>
      </c>
      <c r="K243" s="17">
        <v>0.1</v>
      </c>
      <c r="L243" s="25">
        <f t="shared" si="49"/>
        <v>1000</v>
      </c>
      <c r="M243" s="62">
        <v>3</v>
      </c>
      <c r="N243" s="18"/>
      <c r="O243" s="19"/>
    </row>
    <row r="244" spans="2:15" s="4" customFormat="1" ht="21.75" hidden="1" customHeight="1" x14ac:dyDescent="0.2">
      <c r="B244" s="10" t="str">
        <f t="shared" si="47"/>
        <v/>
      </c>
      <c r="C244" s="26"/>
      <c r="D244" s="22" t="str">
        <f t="shared" si="48"/>
        <v/>
      </c>
      <c r="E244" s="21"/>
      <c r="F244" s="40">
        <v>42991</v>
      </c>
      <c r="G244" s="24"/>
      <c r="H244" s="42" t="s">
        <v>442</v>
      </c>
      <c r="I244" s="24" t="s">
        <v>841</v>
      </c>
      <c r="J244" s="25">
        <v>20000</v>
      </c>
      <c r="K244" s="17">
        <v>0.1</v>
      </c>
      <c r="L244" s="25">
        <f t="shared" si="49"/>
        <v>2000</v>
      </c>
      <c r="M244" s="62">
        <v>3</v>
      </c>
      <c r="N244" s="18"/>
      <c r="O244" s="19"/>
    </row>
    <row r="245" spans="2:15" s="4" customFormat="1" ht="21.75" hidden="1" customHeight="1" x14ac:dyDescent="0.2">
      <c r="B245" s="10" t="str">
        <f t="shared" si="47"/>
        <v/>
      </c>
      <c r="C245" s="26"/>
      <c r="D245" s="22" t="str">
        <f t="shared" si="48"/>
        <v/>
      </c>
      <c r="E245" s="21"/>
      <c r="F245" s="40">
        <v>43000</v>
      </c>
      <c r="G245" s="24"/>
      <c r="H245" s="42" t="s">
        <v>442</v>
      </c>
      <c r="I245" s="24" t="s">
        <v>434</v>
      </c>
      <c r="J245" s="25">
        <v>106712</v>
      </c>
      <c r="K245" s="17">
        <v>0.1</v>
      </c>
      <c r="L245" s="25">
        <f t="shared" si="49"/>
        <v>10671</v>
      </c>
      <c r="M245" s="62">
        <v>3</v>
      </c>
      <c r="N245" s="18"/>
      <c r="O245" s="19"/>
    </row>
    <row r="246" spans="2:15" s="4" customFormat="1" ht="21.75" hidden="1" customHeight="1" x14ac:dyDescent="0.2">
      <c r="B246" s="10" t="str">
        <f t="shared" si="47"/>
        <v/>
      </c>
      <c r="C246" s="26"/>
      <c r="D246" s="22" t="str">
        <f t="shared" si="48"/>
        <v/>
      </c>
      <c r="E246" s="21"/>
      <c r="F246" s="40">
        <v>43003</v>
      </c>
      <c r="G246" s="24"/>
      <c r="H246" s="42" t="s">
        <v>442</v>
      </c>
      <c r="I246" s="24" t="s">
        <v>438</v>
      </c>
      <c r="J246" s="25">
        <v>10000</v>
      </c>
      <c r="K246" s="17">
        <v>0.1</v>
      </c>
      <c r="L246" s="25">
        <f t="shared" si="49"/>
        <v>1000</v>
      </c>
      <c r="M246" s="62">
        <v>3</v>
      </c>
      <c r="N246" s="18"/>
      <c r="O246" s="19"/>
    </row>
    <row r="247" spans="2:15" s="4" customFormat="1" ht="21.75" hidden="1" customHeight="1" x14ac:dyDescent="0.2">
      <c r="B247" s="10" t="str">
        <f t="shared" si="47"/>
        <v/>
      </c>
      <c r="C247" s="26"/>
      <c r="D247" s="22" t="str">
        <f t="shared" si="48"/>
        <v/>
      </c>
      <c r="E247" s="21"/>
      <c r="F247" s="40">
        <v>42935</v>
      </c>
      <c r="G247" s="24"/>
      <c r="H247" s="42" t="s">
        <v>443</v>
      </c>
      <c r="I247" s="24" t="s">
        <v>664</v>
      </c>
      <c r="J247" s="25">
        <v>24000</v>
      </c>
      <c r="K247" s="17">
        <v>0.1</v>
      </c>
      <c r="L247" s="25">
        <f t="shared" si="49"/>
        <v>2400</v>
      </c>
      <c r="M247" s="62">
        <v>3</v>
      </c>
      <c r="N247" s="18"/>
      <c r="O247" s="19"/>
    </row>
    <row r="248" spans="2:15" s="4" customFormat="1" ht="21.75" hidden="1" customHeight="1" x14ac:dyDescent="0.2">
      <c r="B248" s="10" t="str">
        <f t="shared" si="47"/>
        <v/>
      </c>
      <c r="C248" s="26"/>
      <c r="D248" s="22" t="str">
        <f t="shared" si="48"/>
        <v/>
      </c>
      <c r="E248" s="21"/>
      <c r="F248" s="40">
        <v>42942</v>
      </c>
      <c r="G248" s="24"/>
      <c r="H248" s="42" t="s">
        <v>443</v>
      </c>
      <c r="I248" s="24" t="s">
        <v>664</v>
      </c>
      <c r="J248" s="25">
        <v>10000</v>
      </c>
      <c r="K248" s="17">
        <v>0.1</v>
      </c>
      <c r="L248" s="25">
        <f t="shared" si="49"/>
        <v>1000</v>
      </c>
      <c r="M248" s="62">
        <v>3</v>
      </c>
      <c r="N248" s="18"/>
      <c r="O248" s="19"/>
    </row>
    <row r="249" spans="2:15" s="4" customFormat="1" ht="21.75" hidden="1" customHeight="1" x14ac:dyDescent="0.2">
      <c r="B249" s="10" t="str">
        <f t="shared" si="47"/>
        <v/>
      </c>
      <c r="C249" s="26"/>
      <c r="D249" s="22" t="str">
        <f t="shared" si="48"/>
        <v/>
      </c>
      <c r="E249" s="21"/>
      <c r="F249" s="40">
        <v>42942</v>
      </c>
      <c r="G249" s="24"/>
      <c r="H249" s="42" t="s">
        <v>443</v>
      </c>
      <c r="I249" s="24" t="s">
        <v>434</v>
      </c>
      <c r="J249" s="25">
        <v>46250</v>
      </c>
      <c r="K249" s="17">
        <v>0.1</v>
      </c>
      <c r="L249" s="25">
        <f t="shared" si="49"/>
        <v>4625</v>
      </c>
      <c r="M249" s="62">
        <v>3</v>
      </c>
      <c r="N249" s="18"/>
      <c r="O249" s="19"/>
    </row>
    <row r="250" spans="2:15" s="4" customFormat="1" ht="21.75" hidden="1" customHeight="1" x14ac:dyDescent="0.2">
      <c r="B250" s="10" t="str">
        <f t="shared" si="47"/>
        <v/>
      </c>
      <c r="C250" s="26"/>
      <c r="D250" s="22" t="str">
        <f t="shared" si="48"/>
        <v/>
      </c>
      <c r="E250" s="21"/>
      <c r="F250" s="40">
        <v>42943</v>
      </c>
      <c r="G250" s="24"/>
      <c r="H250" s="42" t="s">
        <v>443</v>
      </c>
      <c r="I250" s="24" t="s">
        <v>664</v>
      </c>
      <c r="J250" s="25">
        <v>34000</v>
      </c>
      <c r="K250" s="17">
        <v>0.1</v>
      </c>
      <c r="L250" s="25">
        <f t="shared" si="49"/>
        <v>3400</v>
      </c>
      <c r="M250" s="62">
        <v>3</v>
      </c>
      <c r="N250" s="18"/>
      <c r="O250" s="19"/>
    </row>
    <row r="251" spans="2:15" s="4" customFormat="1" ht="21.75" hidden="1" customHeight="1" x14ac:dyDescent="0.2">
      <c r="B251" s="10" t="str">
        <f t="shared" si="47"/>
        <v/>
      </c>
      <c r="C251" s="26"/>
      <c r="D251" s="22" t="str">
        <f t="shared" si="48"/>
        <v/>
      </c>
      <c r="E251" s="21"/>
      <c r="F251" s="40">
        <v>42944</v>
      </c>
      <c r="G251" s="24"/>
      <c r="H251" s="42" t="s">
        <v>443</v>
      </c>
      <c r="I251" s="24" t="s">
        <v>664</v>
      </c>
      <c r="J251" s="25">
        <v>40000</v>
      </c>
      <c r="K251" s="17">
        <v>0.1</v>
      </c>
      <c r="L251" s="25">
        <f t="shared" si="49"/>
        <v>4000</v>
      </c>
      <c r="M251" s="62">
        <v>3</v>
      </c>
      <c r="N251" s="18"/>
      <c r="O251" s="19"/>
    </row>
    <row r="252" spans="2:15" s="4" customFormat="1" ht="21.75" hidden="1" customHeight="1" x14ac:dyDescent="0.2">
      <c r="B252" s="10" t="str">
        <f t="shared" si="47"/>
        <v/>
      </c>
      <c r="C252" s="26"/>
      <c r="D252" s="22" t="str">
        <f t="shared" si="48"/>
        <v/>
      </c>
      <c r="E252" s="21"/>
      <c r="F252" s="40">
        <v>42944</v>
      </c>
      <c r="G252" s="24"/>
      <c r="H252" s="42" t="s">
        <v>443</v>
      </c>
      <c r="I252" s="24" t="s">
        <v>664</v>
      </c>
      <c r="J252" s="25">
        <v>38000</v>
      </c>
      <c r="K252" s="17">
        <v>0.1</v>
      </c>
      <c r="L252" s="25">
        <f t="shared" si="49"/>
        <v>3800</v>
      </c>
      <c r="M252" s="62">
        <v>3</v>
      </c>
      <c r="N252" s="18"/>
      <c r="O252" s="19"/>
    </row>
    <row r="253" spans="2:15" s="4" customFormat="1" ht="21.75" hidden="1" customHeight="1" x14ac:dyDescent="0.2">
      <c r="B253" s="10" t="str">
        <f t="shared" si="47"/>
        <v/>
      </c>
      <c r="C253" s="26"/>
      <c r="D253" s="22" t="str">
        <f t="shared" si="48"/>
        <v/>
      </c>
      <c r="E253" s="21"/>
      <c r="F253" s="40">
        <v>42944</v>
      </c>
      <c r="G253" s="24"/>
      <c r="H253" s="42" t="s">
        <v>443</v>
      </c>
      <c r="I253" s="24" t="s">
        <v>664</v>
      </c>
      <c r="J253" s="25">
        <v>10000</v>
      </c>
      <c r="K253" s="17">
        <v>0.1</v>
      </c>
      <c r="L253" s="25">
        <f t="shared" si="49"/>
        <v>1000</v>
      </c>
      <c r="M253" s="62">
        <v>3</v>
      </c>
      <c r="N253" s="18"/>
      <c r="O253" s="19"/>
    </row>
    <row r="254" spans="2:15" s="4" customFormat="1" ht="21.75" hidden="1" customHeight="1" x14ac:dyDescent="0.2">
      <c r="B254" s="10" t="str">
        <f t="shared" si="47"/>
        <v/>
      </c>
      <c r="C254" s="26"/>
      <c r="D254" s="22" t="str">
        <f t="shared" si="48"/>
        <v/>
      </c>
      <c r="E254" s="21"/>
      <c r="F254" s="40">
        <v>42958</v>
      </c>
      <c r="G254" s="24"/>
      <c r="H254" s="42" t="s">
        <v>443</v>
      </c>
      <c r="I254" s="24" t="s">
        <v>664</v>
      </c>
      <c r="J254" s="25">
        <v>40000</v>
      </c>
      <c r="K254" s="17">
        <v>0.1</v>
      </c>
      <c r="L254" s="25">
        <f t="shared" si="49"/>
        <v>4000</v>
      </c>
      <c r="M254" s="62">
        <v>3</v>
      </c>
      <c r="N254" s="18"/>
      <c r="O254" s="19"/>
    </row>
    <row r="255" spans="2:15" s="4" customFormat="1" ht="21.75" hidden="1" customHeight="1" x14ac:dyDescent="0.2">
      <c r="B255" s="10" t="str">
        <f t="shared" si="47"/>
        <v/>
      </c>
      <c r="C255" s="26"/>
      <c r="D255" s="22" t="str">
        <f t="shared" si="48"/>
        <v/>
      </c>
      <c r="E255" s="21"/>
      <c r="F255" s="40">
        <v>42958</v>
      </c>
      <c r="G255" s="24"/>
      <c r="H255" s="42" t="s">
        <v>443</v>
      </c>
      <c r="I255" s="24" t="s">
        <v>664</v>
      </c>
      <c r="J255" s="25">
        <v>10000</v>
      </c>
      <c r="K255" s="17">
        <v>0.1</v>
      </c>
      <c r="L255" s="25">
        <f t="shared" si="49"/>
        <v>1000</v>
      </c>
      <c r="M255" s="62">
        <v>3</v>
      </c>
      <c r="N255" s="18"/>
      <c r="O255" s="19"/>
    </row>
    <row r="256" spans="2:15" s="4" customFormat="1" ht="21.75" hidden="1" customHeight="1" x14ac:dyDescent="0.2">
      <c r="B256" s="10" t="str">
        <f t="shared" si="47"/>
        <v/>
      </c>
      <c r="C256" s="26"/>
      <c r="D256" s="22" t="str">
        <f t="shared" si="48"/>
        <v/>
      </c>
      <c r="E256" s="21"/>
      <c r="F256" s="40">
        <v>42958</v>
      </c>
      <c r="G256" s="24"/>
      <c r="H256" s="42" t="s">
        <v>443</v>
      </c>
      <c r="I256" s="24" t="s">
        <v>664</v>
      </c>
      <c r="J256" s="25">
        <v>10000</v>
      </c>
      <c r="K256" s="17">
        <v>0.1</v>
      </c>
      <c r="L256" s="25">
        <f t="shared" si="49"/>
        <v>1000</v>
      </c>
      <c r="M256" s="62">
        <v>3</v>
      </c>
      <c r="N256" s="18"/>
      <c r="O256" s="19"/>
    </row>
    <row r="257" spans="2:15" s="4" customFormat="1" ht="21.75" hidden="1" customHeight="1" x14ac:dyDescent="0.2">
      <c r="B257" s="10" t="str">
        <f t="shared" si="47"/>
        <v/>
      </c>
      <c r="C257" s="26"/>
      <c r="D257" s="22" t="str">
        <f t="shared" si="48"/>
        <v/>
      </c>
      <c r="E257" s="21"/>
      <c r="F257" s="40">
        <v>42961</v>
      </c>
      <c r="G257" s="24"/>
      <c r="H257" s="42" t="s">
        <v>443</v>
      </c>
      <c r="I257" s="24" t="s">
        <v>664</v>
      </c>
      <c r="J257" s="25">
        <v>21600</v>
      </c>
      <c r="K257" s="17">
        <v>0.1</v>
      </c>
      <c r="L257" s="25">
        <f t="shared" si="49"/>
        <v>2160</v>
      </c>
      <c r="M257" s="62">
        <v>3</v>
      </c>
      <c r="N257" s="18"/>
      <c r="O257" s="19"/>
    </row>
    <row r="258" spans="2:15" s="4" customFormat="1" ht="21.75" hidden="1" customHeight="1" x14ac:dyDescent="0.2">
      <c r="B258" s="10" t="str">
        <f t="shared" si="47"/>
        <v/>
      </c>
      <c r="C258" s="26"/>
      <c r="D258" s="22" t="str">
        <f t="shared" si="48"/>
        <v/>
      </c>
      <c r="E258" s="21"/>
      <c r="F258" s="40">
        <v>42968</v>
      </c>
      <c r="G258" s="24"/>
      <c r="H258" s="42" t="s">
        <v>443</v>
      </c>
      <c r="I258" s="24" t="s">
        <v>664</v>
      </c>
      <c r="J258" s="25">
        <v>40000</v>
      </c>
      <c r="K258" s="17">
        <v>0.1</v>
      </c>
      <c r="L258" s="25">
        <f t="shared" si="49"/>
        <v>4000</v>
      </c>
      <c r="M258" s="62">
        <v>3</v>
      </c>
      <c r="N258" s="18"/>
      <c r="O258" s="19"/>
    </row>
    <row r="259" spans="2:15" s="4" customFormat="1" ht="21.75" hidden="1" customHeight="1" x14ac:dyDescent="0.2">
      <c r="B259" s="10" t="str">
        <f t="shared" si="47"/>
        <v/>
      </c>
      <c r="C259" s="26"/>
      <c r="D259" s="22" t="str">
        <f t="shared" si="48"/>
        <v/>
      </c>
      <c r="E259" s="21"/>
      <c r="F259" s="40">
        <v>42970</v>
      </c>
      <c r="G259" s="24"/>
      <c r="H259" s="42" t="s">
        <v>443</v>
      </c>
      <c r="I259" s="24" t="s">
        <v>664</v>
      </c>
      <c r="J259" s="25">
        <v>10000</v>
      </c>
      <c r="K259" s="17">
        <v>0.1</v>
      </c>
      <c r="L259" s="25">
        <f t="shared" si="49"/>
        <v>1000</v>
      </c>
      <c r="M259" s="62">
        <v>3</v>
      </c>
      <c r="N259" s="18"/>
      <c r="O259" s="19"/>
    </row>
    <row r="260" spans="2:15" s="4" customFormat="1" ht="21.75" hidden="1" customHeight="1" x14ac:dyDescent="0.2">
      <c r="B260" s="10" t="str">
        <f t="shared" si="47"/>
        <v/>
      </c>
      <c r="C260" s="26"/>
      <c r="D260" s="22" t="str">
        <f t="shared" si="48"/>
        <v/>
      </c>
      <c r="E260" s="21"/>
      <c r="F260" s="40">
        <v>42975</v>
      </c>
      <c r="G260" s="24"/>
      <c r="H260" s="42" t="s">
        <v>443</v>
      </c>
      <c r="I260" s="24" t="s">
        <v>434</v>
      </c>
      <c r="J260" s="25">
        <v>20000</v>
      </c>
      <c r="K260" s="17">
        <v>0.1</v>
      </c>
      <c r="L260" s="25">
        <f t="shared" si="49"/>
        <v>2000</v>
      </c>
      <c r="M260" s="62">
        <v>3</v>
      </c>
      <c r="N260" s="18"/>
      <c r="O260" s="19"/>
    </row>
    <row r="261" spans="2:15" s="4" customFormat="1" ht="21.75" hidden="1" customHeight="1" x14ac:dyDescent="0.2">
      <c r="B261" s="10" t="str">
        <f t="shared" si="47"/>
        <v/>
      </c>
      <c r="C261" s="26"/>
      <c r="D261" s="22" t="str">
        <f t="shared" si="48"/>
        <v/>
      </c>
      <c r="E261" s="21"/>
      <c r="F261" s="40">
        <v>42991</v>
      </c>
      <c r="G261" s="24"/>
      <c r="H261" s="42" t="s">
        <v>443</v>
      </c>
      <c r="I261" s="24" t="s">
        <v>664</v>
      </c>
      <c r="J261" s="25">
        <v>17600</v>
      </c>
      <c r="K261" s="17">
        <v>0.1</v>
      </c>
      <c r="L261" s="25">
        <f t="shared" si="49"/>
        <v>1760</v>
      </c>
      <c r="M261" s="62">
        <v>3</v>
      </c>
      <c r="N261" s="18"/>
      <c r="O261" s="19"/>
    </row>
    <row r="262" spans="2:15" s="4" customFormat="1" ht="21.75" hidden="1" customHeight="1" x14ac:dyDescent="0.2">
      <c r="B262" s="10" t="str">
        <f t="shared" si="44"/>
        <v/>
      </c>
      <c r="C262" s="26"/>
      <c r="D262" s="22" t="str">
        <f t="shared" si="45"/>
        <v/>
      </c>
      <c r="E262" s="21"/>
      <c r="F262" s="40">
        <v>42998</v>
      </c>
      <c r="G262" s="24"/>
      <c r="H262" s="42" t="s">
        <v>443</v>
      </c>
      <c r="I262" s="24" t="s">
        <v>664</v>
      </c>
      <c r="J262" s="25">
        <v>40000</v>
      </c>
      <c r="K262" s="17">
        <v>0.1</v>
      </c>
      <c r="L262" s="25">
        <f t="shared" si="46"/>
        <v>4000</v>
      </c>
      <c r="M262" s="62">
        <v>3</v>
      </c>
      <c r="N262" s="18"/>
      <c r="O262" s="19"/>
    </row>
    <row r="263" spans="2:15" s="4" customFormat="1" ht="21.75" hidden="1" customHeight="1" x14ac:dyDescent="0.2">
      <c r="B263" s="10" t="str">
        <f t="shared" si="44"/>
        <v/>
      </c>
      <c r="C263" s="26"/>
      <c r="D263" s="22" t="str">
        <f t="shared" si="45"/>
        <v/>
      </c>
      <c r="E263" s="21"/>
      <c r="F263" s="40">
        <v>42998</v>
      </c>
      <c r="G263" s="24"/>
      <c r="H263" s="42" t="s">
        <v>443</v>
      </c>
      <c r="I263" s="24" t="s">
        <v>664</v>
      </c>
      <c r="J263" s="25">
        <v>34000</v>
      </c>
      <c r="K263" s="17">
        <v>0.1</v>
      </c>
      <c r="L263" s="25">
        <f t="shared" si="46"/>
        <v>3400</v>
      </c>
      <c r="M263" s="62">
        <v>3</v>
      </c>
      <c r="N263" s="18"/>
      <c r="O263" s="19"/>
    </row>
    <row r="264" spans="2:15" s="4" customFormat="1" ht="21.75" hidden="1" customHeight="1" x14ac:dyDescent="0.2">
      <c r="B264" s="10" t="str">
        <f t="shared" si="44"/>
        <v/>
      </c>
      <c r="C264" s="26"/>
      <c r="D264" s="22" t="str">
        <f t="shared" si="45"/>
        <v/>
      </c>
      <c r="E264" s="21"/>
      <c r="F264" s="40">
        <v>42999</v>
      </c>
      <c r="G264" s="24"/>
      <c r="H264" s="42" t="s">
        <v>443</v>
      </c>
      <c r="I264" s="24" t="s">
        <v>434</v>
      </c>
      <c r="J264" s="25">
        <v>53800</v>
      </c>
      <c r="K264" s="17">
        <v>0.1</v>
      </c>
      <c r="L264" s="25">
        <f t="shared" si="46"/>
        <v>5380</v>
      </c>
      <c r="M264" s="62">
        <v>3</v>
      </c>
      <c r="N264" s="18"/>
      <c r="O264" s="19"/>
    </row>
    <row r="265" spans="2:15" s="4" customFormat="1" ht="21.75" hidden="1" customHeight="1" x14ac:dyDescent="0.2">
      <c r="B265" s="10" t="str">
        <f t="shared" si="44"/>
        <v/>
      </c>
      <c r="C265" s="26"/>
      <c r="D265" s="22" t="str">
        <f t="shared" si="45"/>
        <v/>
      </c>
      <c r="E265" s="21"/>
      <c r="F265" s="40">
        <v>43001</v>
      </c>
      <c r="G265" s="24"/>
      <c r="H265" s="42" t="s">
        <v>443</v>
      </c>
      <c r="I265" s="24" t="s">
        <v>664</v>
      </c>
      <c r="J265" s="25">
        <v>38000</v>
      </c>
      <c r="K265" s="17">
        <v>0.1</v>
      </c>
      <c r="L265" s="25">
        <f t="shared" si="46"/>
        <v>3800</v>
      </c>
      <c r="M265" s="62">
        <v>3</v>
      </c>
      <c r="N265" s="18"/>
      <c r="O265" s="19"/>
    </row>
    <row r="266" spans="2:15" s="165" customFormat="1" ht="21.75" customHeight="1" x14ac:dyDescent="0.2">
      <c r="B266" s="186">
        <f t="shared" si="44"/>
        <v>250</v>
      </c>
      <c r="C266" s="26"/>
      <c r="D266" s="187" t="str">
        <f t="shared" si="45"/>
        <v>TD/16P</v>
      </c>
      <c r="E266" s="188" t="s">
        <v>938</v>
      </c>
      <c r="F266" s="189">
        <v>43040</v>
      </c>
      <c r="G266" s="190" t="s">
        <v>765</v>
      </c>
      <c r="H266" s="42" t="str">
        <f t="shared" ref="H266:H268" si="50">IF(ISNA(VLOOKUP(G266,DSMV,2,0)),"",VLOOKUP(G266,DSMV,2,0))</f>
        <v>0313768671</v>
      </c>
      <c r="I266" s="191" t="s">
        <v>936</v>
      </c>
      <c r="J266" s="192">
        <v>185000000</v>
      </c>
      <c r="K266" s="193">
        <v>0.1</v>
      </c>
      <c r="L266" s="194">
        <f t="shared" si="46"/>
        <v>18500000</v>
      </c>
      <c r="M266" s="77">
        <v>4</v>
      </c>
      <c r="N266" s="195"/>
      <c r="O266" s="196"/>
    </row>
    <row r="267" spans="2:15" s="165" customFormat="1" ht="21.75" customHeight="1" x14ac:dyDescent="0.2">
      <c r="B267" s="186">
        <f t="shared" si="44"/>
        <v>251</v>
      </c>
      <c r="C267" s="26"/>
      <c r="D267" s="187" t="str">
        <f t="shared" si="45"/>
        <v>HH/17P</v>
      </c>
      <c r="E267" s="188" t="s">
        <v>939</v>
      </c>
      <c r="F267" s="189">
        <v>43041</v>
      </c>
      <c r="G267" s="190" t="s">
        <v>728</v>
      </c>
      <c r="H267" s="42" t="str">
        <f t="shared" si="50"/>
        <v>0314097377</v>
      </c>
      <c r="I267" s="191" t="s">
        <v>937</v>
      </c>
      <c r="J267" s="192">
        <v>205000000</v>
      </c>
      <c r="K267" s="193">
        <v>0.1</v>
      </c>
      <c r="L267" s="194">
        <f t="shared" si="46"/>
        <v>20500000</v>
      </c>
      <c r="M267" s="77">
        <v>4</v>
      </c>
      <c r="N267" s="195"/>
      <c r="O267" s="196"/>
    </row>
    <row r="268" spans="2:15" s="165" customFormat="1" ht="21.75" customHeight="1" x14ac:dyDescent="0.2">
      <c r="B268" s="186">
        <f t="shared" ref="B268" si="51">IF(G268&lt;&gt;"",ROW()-16,"")</f>
        <v>252</v>
      </c>
      <c r="C268" s="26"/>
      <c r="D268" s="187" t="str">
        <f t="shared" ref="D268" si="52">IF(ISNA(VLOOKUP(G268,DSMV,3,0)),"",VLOOKUP(G268,DSMV,3,0))</f>
        <v>HH/17P</v>
      </c>
      <c r="E268" s="197" t="s">
        <v>972</v>
      </c>
      <c r="F268" s="198">
        <v>43010</v>
      </c>
      <c r="G268" s="144" t="s">
        <v>728</v>
      </c>
      <c r="H268" s="42" t="str">
        <f t="shared" si="50"/>
        <v>0314097377</v>
      </c>
      <c r="I268" s="199" t="s">
        <v>369</v>
      </c>
      <c r="J268" s="194">
        <v>113574013</v>
      </c>
      <c r="K268" s="193">
        <v>0.1</v>
      </c>
      <c r="L268" s="194">
        <f t="shared" ref="L268" si="53">ROUND(J268*10%,0)</f>
        <v>11357401</v>
      </c>
      <c r="M268" s="77">
        <v>4</v>
      </c>
      <c r="N268" s="195"/>
      <c r="O268" s="196"/>
    </row>
    <row r="269" spans="2:15" s="165" customFormat="1" ht="21.75" customHeight="1" x14ac:dyDescent="0.2">
      <c r="B269" s="186">
        <f t="shared" si="44"/>
        <v>253</v>
      </c>
      <c r="C269" s="26"/>
      <c r="D269" s="187" t="str">
        <f t="shared" si="45"/>
        <v>HH/17P</v>
      </c>
      <c r="E269" s="197" t="s">
        <v>940</v>
      </c>
      <c r="F269" s="198">
        <v>43010</v>
      </c>
      <c r="G269" s="144" t="s">
        <v>728</v>
      </c>
      <c r="H269" s="42" t="str">
        <f t="shared" ref="H269:H345" si="54">IF(ISNA(VLOOKUP(G269,DSMV,2,0)),"",VLOOKUP(G269,DSMV,2,0))</f>
        <v>0314097377</v>
      </c>
      <c r="I269" s="199" t="s">
        <v>369</v>
      </c>
      <c r="J269" s="194">
        <v>46119780</v>
      </c>
      <c r="K269" s="193">
        <v>0.1</v>
      </c>
      <c r="L269" s="194">
        <f t="shared" si="46"/>
        <v>4611978</v>
      </c>
      <c r="M269" s="77">
        <v>4</v>
      </c>
      <c r="N269" s="195"/>
      <c r="O269" s="196"/>
    </row>
    <row r="270" spans="2:15" s="165" customFormat="1" ht="21.75" customHeight="1" x14ac:dyDescent="0.2">
      <c r="B270" s="186">
        <f t="shared" si="44"/>
        <v>254</v>
      </c>
      <c r="C270" s="26"/>
      <c r="D270" s="187" t="str">
        <f t="shared" si="45"/>
        <v>HH/17P</v>
      </c>
      <c r="E270" s="197" t="s">
        <v>941</v>
      </c>
      <c r="F270" s="198">
        <v>43011</v>
      </c>
      <c r="G270" s="144" t="s">
        <v>728</v>
      </c>
      <c r="H270" s="42" t="str">
        <f t="shared" si="54"/>
        <v>0314097377</v>
      </c>
      <c r="I270" s="199" t="s">
        <v>369</v>
      </c>
      <c r="J270" s="194">
        <v>78369130</v>
      </c>
      <c r="K270" s="193">
        <v>0.1</v>
      </c>
      <c r="L270" s="194">
        <f t="shared" si="46"/>
        <v>7836913</v>
      </c>
      <c r="M270" s="77">
        <v>4</v>
      </c>
      <c r="N270" s="195"/>
      <c r="O270" s="196"/>
    </row>
    <row r="271" spans="2:15" s="165" customFormat="1" ht="21.75" customHeight="1" x14ac:dyDescent="0.2">
      <c r="B271" s="186">
        <f t="shared" si="44"/>
        <v>255</v>
      </c>
      <c r="C271" s="26"/>
      <c r="D271" s="187" t="str">
        <f t="shared" si="45"/>
        <v>HH/17P</v>
      </c>
      <c r="E271" s="197" t="s">
        <v>942</v>
      </c>
      <c r="F271" s="198">
        <v>43012</v>
      </c>
      <c r="G271" s="144" t="s">
        <v>728</v>
      </c>
      <c r="H271" s="42" t="str">
        <f t="shared" si="54"/>
        <v>0314097377</v>
      </c>
      <c r="I271" s="199" t="s">
        <v>369</v>
      </c>
      <c r="J271" s="194">
        <v>22172365</v>
      </c>
      <c r="K271" s="193">
        <v>0.1</v>
      </c>
      <c r="L271" s="194">
        <f>ROUND(J271*10%,0)-1</f>
        <v>2217236</v>
      </c>
      <c r="M271" s="77">
        <v>4</v>
      </c>
      <c r="N271" s="195"/>
      <c r="O271" s="196"/>
    </row>
    <row r="272" spans="2:15" s="165" customFormat="1" ht="21.75" customHeight="1" x14ac:dyDescent="0.2">
      <c r="B272" s="186">
        <f t="shared" si="44"/>
        <v>256</v>
      </c>
      <c r="C272" s="26"/>
      <c r="D272" s="187" t="str">
        <f t="shared" si="45"/>
        <v>HH/17P</v>
      </c>
      <c r="E272" s="197" t="s">
        <v>943</v>
      </c>
      <c r="F272" s="198">
        <v>43013</v>
      </c>
      <c r="G272" s="144" t="s">
        <v>728</v>
      </c>
      <c r="H272" s="42" t="str">
        <f t="shared" si="54"/>
        <v>0314097377</v>
      </c>
      <c r="I272" s="199" t="s">
        <v>369</v>
      </c>
      <c r="J272" s="194">
        <v>65866290</v>
      </c>
      <c r="K272" s="193">
        <v>0.1</v>
      </c>
      <c r="L272" s="194">
        <f t="shared" si="46"/>
        <v>6586629</v>
      </c>
      <c r="M272" s="77">
        <v>4</v>
      </c>
      <c r="N272" s="195"/>
      <c r="O272" s="196"/>
    </row>
    <row r="273" spans="2:15" s="165" customFormat="1" ht="21.75" customHeight="1" x14ac:dyDescent="0.2">
      <c r="B273" s="186">
        <f t="shared" si="44"/>
        <v>257</v>
      </c>
      <c r="C273" s="26"/>
      <c r="D273" s="187" t="str">
        <f t="shared" si="45"/>
        <v>HH/17P</v>
      </c>
      <c r="E273" s="197" t="s">
        <v>656</v>
      </c>
      <c r="F273" s="198">
        <v>43014</v>
      </c>
      <c r="G273" s="144" t="s">
        <v>728</v>
      </c>
      <c r="H273" s="42" t="str">
        <f t="shared" si="54"/>
        <v>0314097377</v>
      </c>
      <c r="I273" s="199" t="s">
        <v>369</v>
      </c>
      <c r="J273" s="194">
        <v>52444350</v>
      </c>
      <c r="K273" s="193">
        <v>0.1</v>
      </c>
      <c r="L273" s="194">
        <f t="shared" si="46"/>
        <v>5244435</v>
      </c>
      <c r="M273" s="77">
        <v>4</v>
      </c>
      <c r="N273" s="195"/>
      <c r="O273" s="196"/>
    </row>
    <row r="274" spans="2:15" s="165" customFormat="1" ht="21.75" customHeight="1" x14ac:dyDescent="0.2">
      <c r="B274" s="186">
        <f t="shared" si="44"/>
        <v>258</v>
      </c>
      <c r="C274" s="26"/>
      <c r="D274" s="187" t="str">
        <f t="shared" si="45"/>
        <v>HH/17P</v>
      </c>
      <c r="E274" s="197" t="s">
        <v>944</v>
      </c>
      <c r="F274" s="198">
        <v>43017</v>
      </c>
      <c r="G274" s="144" t="s">
        <v>728</v>
      </c>
      <c r="H274" s="42" t="str">
        <f t="shared" si="54"/>
        <v>0314097377</v>
      </c>
      <c r="I274" s="199" t="s">
        <v>369</v>
      </c>
      <c r="J274" s="194">
        <v>50930200</v>
      </c>
      <c r="K274" s="193">
        <v>0.1</v>
      </c>
      <c r="L274" s="194">
        <f t="shared" si="46"/>
        <v>5093020</v>
      </c>
      <c r="M274" s="77">
        <v>4</v>
      </c>
      <c r="N274" s="195"/>
      <c r="O274" s="196"/>
    </row>
    <row r="275" spans="2:15" s="165" customFormat="1" ht="21.75" customHeight="1" x14ac:dyDescent="0.2">
      <c r="B275" s="186">
        <f t="shared" si="44"/>
        <v>259</v>
      </c>
      <c r="C275" s="26"/>
      <c r="D275" s="187" t="str">
        <f t="shared" si="45"/>
        <v>HH/17P</v>
      </c>
      <c r="E275" s="197" t="s">
        <v>426</v>
      </c>
      <c r="F275" s="198">
        <v>43020</v>
      </c>
      <c r="G275" s="144" t="s">
        <v>728</v>
      </c>
      <c r="H275" s="42" t="str">
        <f t="shared" si="54"/>
        <v>0314097377</v>
      </c>
      <c r="I275" s="199" t="s">
        <v>369</v>
      </c>
      <c r="J275" s="194">
        <v>65421860</v>
      </c>
      <c r="K275" s="193">
        <v>0.1</v>
      </c>
      <c r="L275" s="194">
        <f t="shared" si="46"/>
        <v>6542186</v>
      </c>
      <c r="M275" s="77">
        <v>4</v>
      </c>
      <c r="N275" s="195"/>
      <c r="O275" s="196"/>
    </row>
    <row r="276" spans="2:15" s="165" customFormat="1" ht="21.75" customHeight="1" x14ac:dyDescent="0.2">
      <c r="B276" s="186">
        <f t="shared" si="44"/>
        <v>260</v>
      </c>
      <c r="C276" s="26"/>
      <c r="D276" s="187" t="str">
        <f t="shared" si="45"/>
        <v>HH/17P</v>
      </c>
      <c r="E276" s="197" t="s">
        <v>945</v>
      </c>
      <c r="F276" s="198">
        <v>43021</v>
      </c>
      <c r="G276" s="144" t="s">
        <v>728</v>
      </c>
      <c r="H276" s="42" t="str">
        <f t="shared" si="54"/>
        <v>0314097377</v>
      </c>
      <c r="I276" s="199" t="s">
        <v>369</v>
      </c>
      <c r="J276" s="194">
        <v>32105120</v>
      </c>
      <c r="K276" s="193">
        <v>0.1</v>
      </c>
      <c r="L276" s="194">
        <f t="shared" si="46"/>
        <v>3210512</v>
      </c>
      <c r="M276" s="77">
        <v>4</v>
      </c>
      <c r="N276" s="195"/>
      <c r="O276" s="196"/>
    </row>
    <row r="277" spans="2:15" s="165" customFormat="1" ht="21.75" customHeight="1" x14ac:dyDescent="0.2">
      <c r="B277" s="186">
        <f t="shared" si="44"/>
        <v>261</v>
      </c>
      <c r="C277" s="26"/>
      <c r="D277" s="187" t="str">
        <f t="shared" si="45"/>
        <v>HH/17P</v>
      </c>
      <c r="E277" s="197" t="s">
        <v>946</v>
      </c>
      <c r="F277" s="198">
        <v>43022</v>
      </c>
      <c r="G277" s="144" t="s">
        <v>728</v>
      </c>
      <c r="H277" s="42" t="str">
        <f t="shared" si="54"/>
        <v>0314097377</v>
      </c>
      <c r="I277" s="199" t="s">
        <v>369</v>
      </c>
      <c r="J277" s="194">
        <v>39458302</v>
      </c>
      <c r="K277" s="193">
        <v>0.1</v>
      </c>
      <c r="L277" s="194">
        <f t="shared" si="46"/>
        <v>3945830</v>
      </c>
      <c r="M277" s="77">
        <v>4</v>
      </c>
      <c r="N277" s="195"/>
      <c r="O277" s="196"/>
    </row>
    <row r="278" spans="2:15" s="165" customFormat="1" ht="21.75" customHeight="1" x14ac:dyDescent="0.2">
      <c r="B278" s="186">
        <f t="shared" si="44"/>
        <v>262</v>
      </c>
      <c r="C278" s="26"/>
      <c r="D278" s="187" t="str">
        <f t="shared" si="45"/>
        <v>HH/17P</v>
      </c>
      <c r="E278" s="197" t="s">
        <v>947</v>
      </c>
      <c r="F278" s="198">
        <v>43024</v>
      </c>
      <c r="G278" s="144" t="s">
        <v>728</v>
      </c>
      <c r="H278" s="42" t="str">
        <f t="shared" si="54"/>
        <v>0314097377</v>
      </c>
      <c r="I278" s="199" t="s">
        <v>369</v>
      </c>
      <c r="J278" s="194">
        <v>26852980</v>
      </c>
      <c r="K278" s="193">
        <v>0.1</v>
      </c>
      <c r="L278" s="194">
        <f t="shared" si="46"/>
        <v>2685298</v>
      </c>
      <c r="M278" s="77">
        <v>4</v>
      </c>
      <c r="N278" s="195"/>
      <c r="O278" s="196"/>
    </row>
    <row r="279" spans="2:15" s="165" customFormat="1" ht="21.75" customHeight="1" x14ac:dyDescent="0.2">
      <c r="B279" s="186">
        <f t="shared" si="44"/>
        <v>263</v>
      </c>
      <c r="C279" s="26"/>
      <c r="D279" s="187" t="str">
        <f t="shared" si="45"/>
        <v>HH/17P</v>
      </c>
      <c r="E279" s="197" t="s">
        <v>948</v>
      </c>
      <c r="F279" s="198">
        <v>43025</v>
      </c>
      <c r="G279" s="144" t="s">
        <v>728</v>
      </c>
      <c r="H279" s="42" t="str">
        <f t="shared" si="54"/>
        <v>0314097377</v>
      </c>
      <c r="I279" s="199" t="s">
        <v>369</v>
      </c>
      <c r="J279" s="194">
        <v>36009345</v>
      </c>
      <c r="K279" s="193">
        <v>0.1</v>
      </c>
      <c r="L279" s="194">
        <f>ROUND(J279*10%,0)-1</f>
        <v>3600934</v>
      </c>
      <c r="M279" s="77">
        <v>4</v>
      </c>
      <c r="N279" s="195"/>
      <c r="O279" s="196"/>
    </row>
    <row r="280" spans="2:15" s="165" customFormat="1" ht="21.75" customHeight="1" x14ac:dyDescent="0.2">
      <c r="B280" s="186">
        <f t="shared" ref="B280" si="55">IF(G280&lt;&gt;"",ROW()-16,"")</f>
        <v>264</v>
      </c>
      <c r="C280" s="26"/>
      <c r="D280" s="187" t="str">
        <f t="shared" ref="D280" si="56">IF(ISNA(VLOOKUP(G280,DSMV,3,0)),"",VLOOKUP(G280,DSMV,3,0))</f>
        <v>HH/17P</v>
      </c>
      <c r="E280" s="197" t="s">
        <v>973</v>
      </c>
      <c r="F280" s="198">
        <v>43029</v>
      </c>
      <c r="G280" s="144" t="s">
        <v>728</v>
      </c>
      <c r="H280" s="42" t="str">
        <f t="shared" ref="H280" si="57">IF(ISNA(VLOOKUP(G280,DSMV,2,0)),"",VLOOKUP(G280,DSMV,2,0))</f>
        <v>0314097377</v>
      </c>
      <c r="I280" s="199" t="s">
        <v>369</v>
      </c>
      <c r="J280" s="194">
        <v>70424760</v>
      </c>
      <c r="K280" s="193">
        <v>0.1</v>
      </c>
      <c r="L280" s="194">
        <f t="shared" ref="L280" si="58">ROUND(J280*10%,0)</f>
        <v>7042476</v>
      </c>
      <c r="M280" s="77">
        <v>4</v>
      </c>
      <c r="N280" s="195"/>
      <c r="O280" s="196"/>
    </row>
    <row r="281" spans="2:15" s="165" customFormat="1" ht="21.75" customHeight="1" x14ac:dyDescent="0.2">
      <c r="B281" s="186">
        <f t="shared" si="44"/>
        <v>265</v>
      </c>
      <c r="C281" s="26"/>
      <c r="D281" s="187" t="str">
        <f t="shared" si="45"/>
        <v>HH/17P</v>
      </c>
      <c r="E281" s="197" t="s">
        <v>949</v>
      </c>
      <c r="F281" s="198">
        <v>43029</v>
      </c>
      <c r="G281" s="144" t="s">
        <v>728</v>
      </c>
      <c r="H281" s="42" t="str">
        <f t="shared" si="54"/>
        <v>0314097377</v>
      </c>
      <c r="I281" s="199" t="s">
        <v>369</v>
      </c>
      <c r="J281" s="194">
        <v>32632240</v>
      </c>
      <c r="K281" s="193">
        <v>0.1</v>
      </c>
      <c r="L281" s="194">
        <f t="shared" si="46"/>
        <v>3263224</v>
      </c>
      <c r="M281" s="77">
        <v>4</v>
      </c>
      <c r="N281" s="195"/>
      <c r="O281" s="196"/>
    </row>
    <row r="282" spans="2:15" s="165" customFormat="1" ht="21.75" customHeight="1" x14ac:dyDescent="0.2">
      <c r="B282" s="186">
        <f t="shared" si="44"/>
        <v>266</v>
      </c>
      <c r="C282" s="26"/>
      <c r="D282" s="187" t="str">
        <f t="shared" si="45"/>
        <v>HH/17P</v>
      </c>
      <c r="E282" s="197" t="s">
        <v>950</v>
      </c>
      <c r="F282" s="198">
        <v>43032</v>
      </c>
      <c r="G282" s="144" t="s">
        <v>728</v>
      </c>
      <c r="H282" s="42" t="str">
        <f t="shared" si="54"/>
        <v>0314097377</v>
      </c>
      <c r="I282" s="199" t="s">
        <v>369</v>
      </c>
      <c r="J282" s="194">
        <v>43978780</v>
      </c>
      <c r="K282" s="193">
        <v>0.1</v>
      </c>
      <c r="L282" s="194">
        <f t="shared" si="46"/>
        <v>4397878</v>
      </c>
      <c r="M282" s="77">
        <v>4</v>
      </c>
      <c r="N282" s="195"/>
      <c r="O282" s="196"/>
    </row>
    <row r="283" spans="2:15" s="165" customFormat="1" ht="21.75" customHeight="1" x14ac:dyDescent="0.2">
      <c r="B283" s="186">
        <f t="shared" si="44"/>
        <v>267</v>
      </c>
      <c r="C283" s="26"/>
      <c r="D283" s="187" t="str">
        <f t="shared" si="45"/>
        <v>HH/17P</v>
      </c>
      <c r="E283" s="197" t="s">
        <v>951</v>
      </c>
      <c r="F283" s="198">
        <v>43035</v>
      </c>
      <c r="G283" s="144" t="s">
        <v>728</v>
      </c>
      <c r="H283" s="42" t="str">
        <f t="shared" si="54"/>
        <v>0314097377</v>
      </c>
      <c r="I283" s="199" t="s">
        <v>369</v>
      </c>
      <c r="J283" s="194">
        <v>42603715</v>
      </c>
      <c r="K283" s="193">
        <v>0.1</v>
      </c>
      <c r="L283" s="194">
        <f t="shared" si="46"/>
        <v>4260372</v>
      </c>
      <c r="M283" s="77">
        <v>4</v>
      </c>
      <c r="N283" s="195"/>
      <c r="O283" s="196"/>
    </row>
    <row r="284" spans="2:15" s="165" customFormat="1" ht="21.75" customHeight="1" x14ac:dyDescent="0.2">
      <c r="B284" s="186">
        <f t="shared" ref="B284" si="59">IF(G284&lt;&gt;"",ROW()-16,"")</f>
        <v>268</v>
      </c>
      <c r="C284" s="26"/>
      <c r="D284" s="187" t="str">
        <f t="shared" ref="D284" si="60">IF(ISNA(VLOOKUP(G284,DSMV,3,0)),"",VLOOKUP(G284,DSMV,3,0))</f>
        <v>HH/17P</v>
      </c>
      <c r="E284" s="197" t="s">
        <v>974</v>
      </c>
      <c r="F284" s="198">
        <v>43036</v>
      </c>
      <c r="G284" s="144" t="s">
        <v>728</v>
      </c>
      <c r="H284" s="42" t="str">
        <f t="shared" ref="H284" si="61">IF(ISNA(VLOOKUP(G284,DSMV,2,0)),"",VLOOKUP(G284,DSMV,2,0))</f>
        <v>0314097377</v>
      </c>
      <c r="I284" s="199" t="s">
        <v>369</v>
      </c>
      <c r="J284" s="194">
        <v>79870700</v>
      </c>
      <c r="K284" s="193">
        <v>0.1</v>
      </c>
      <c r="L284" s="194">
        <f t="shared" ref="L284" si="62">ROUND(J284*10%,0)</f>
        <v>7987070</v>
      </c>
      <c r="M284" s="77">
        <v>4</v>
      </c>
      <c r="N284" s="195"/>
      <c r="O284" s="196"/>
    </row>
    <row r="285" spans="2:15" s="165" customFormat="1" ht="21.75" customHeight="1" x14ac:dyDescent="0.2">
      <c r="B285" s="186">
        <f t="shared" si="44"/>
        <v>269</v>
      </c>
      <c r="C285" s="26"/>
      <c r="D285" s="187" t="str">
        <f t="shared" si="45"/>
        <v>HH/17P</v>
      </c>
      <c r="E285" s="197" t="s">
        <v>952</v>
      </c>
      <c r="F285" s="198">
        <v>43039</v>
      </c>
      <c r="G285" s="144" t="s">
        <v>728</v>
      </c>
      <c r="H285" s="42" t="str">
        <f t="shared" si="54"/>
        <v>0314097377</v>
      </c>
      <c r="I285" s="199" t="s">
        <v>369</v>
      </c>
      <c r="J285" s="194">
        <v>62799180</v>
      </c>
      <c r="K285" s="193">
        <v>0.1</v>
      </c>
      <c r="L285" s="194">
        <f t="shared" si="46"/>
        <v>6279918</v>
      </c>
      <c r="M285" s="77">
        <v>4</v>
      </c>
      <c r="N285" s="195"/>
      <c r="O285" s="196"/>
    </row>
    <row r="286" spans="2:15" s="165" customFormat="1" ht="21.75" customHeight="1" x14ac:dyDescent="0.2">
      <c r="B286" s="186">
        <f t="shared" si="44"/>
        <v>270</v>
      </c>
      <c r="C286" s="26"/>
      <c r="D286" s="187" t="str">
        <f t="shared" si="45"/>
        <v>HH/17P</v>
      </c>
      <c r="E286" s="197" t="s">
        <v>953</v>
      </c>
      <c r="F286" s="198">
        <v>43040</v>
      </c>
      <c r="G286" s="144" t="s">
        <v>728</v>
      </c>
      <c r="H286" s="42" t="str">
        <f t="shared" si="54"/>
        <v>0314097377</v>
      </c>
      <c r="I286" s="199" t="s">
        <v>369</v>
      </c>
      <c r="J286" s="194">
        <v>189529550</v>
      </c>
      <c r="K286" s="193">
        <v>0.1</v>
      </c>
      <c r="L286" s="194">
        <f t="shared" si="46"/>
        <v>18952955</v>
      </c>
      <c r="M286" s="77">
        <v>4</v>
      </c>
      <c r="N286" s="195"/>
      <c r="O286" s="196"/>
    </row>
    <row r="287" spans="2:15" s="165" customFormat="1" ht="21.75" customHeight="1" x14ac:dyDescent="0.2">
      <c r="B287" s="186">
        <f t="shared" si="44"/>
        <v>271</v>
      </c>
      <c r="C287" s="26"/>
      <c r="D287" s="187" t="str">
        <f t="shared" si="45"/>
        <v>HH/17P</v>
      </c>
      <c r="E287" s="197" t="s">
        <v>954</v>
      </c>
      <c r="F287" s="198">
        <v>43042</v>
      </c>
      <c r="G287" s="144" t="s">
        <v>728</v>
      </c>
      <c r="H287" s="42" t="str">
        <f t="shared" si="54"/>
        <v>0314097377</v>
      </c>
      <c r="I287" s="199" t="s">
        <v>369</v>
      </c>
      <c r="J287" s="194">
        <v>33624100</v>
      </c>
      <c r="K287" s="193">
        <v>0.1</v>
      </c>
      <c r="L287" s="194">
        <f t="shared" si="46"/>
        <v>3362410</v>
      </c>
      <c r="M287" s="77">
        <v>4</v>
      </c>
      <c r="N287" s="195"/>
      <c r="O287" s="196"/>
    </row>
    <row r="288" spans="2:15" s="165" customFormat="1" ht="21.75" customHeight="1" x14ac:dyDescent="0.2">
      <c r="B288" s="186">
        <f t="shared" si="44"/>
        <v>272</v>
      </c>
      <c r="C288" s="26"/>
      <c r="D288" s="187" t="str">
        <f t="shared" si="45"/>
        <v>HH/17P</v>
      </c>
      <c r="E288" s="197" t="s">
        <v>955</v>
      </c>
      <c r="F288" s="198">
        <v>43045</v>
      </c>
      <c r="G288" s="144" t="s">
        <v>728</v>
      </c>
      <c r="H288" s="42" t="str">
        <f t="shared" si="54"/>
        <v>0314097377</v>
      </c>
      <c r="I288" s="199" t="s">
        <v>369</v>
      </c>
      <c r="J288" s="194">
        <v>23783457</v>
      </c>
      <c r="K288" s="193">
        <v>0.1</v>
      </c>
      <c r="L288" s="194">
        <f t="shared" si="46"/>
        <v>2378346</v>
      </c>
      <c r="M288" s="77">
        <v>4</v>
      </c>
      <c r="N288" s="195"/>
      <c r="O288" s="196"/>
    </row>
    <row r="289" spans="2:15" s="165" customFormat="1" ht="21.75" customHeight="1" x14ac:dyDescent="0.2">
      <c r="B289" s="186">
        <f t="shared" si="44"/>
        <v>273</v>
      </c>
      <c r="C289" s="26"/>
      <c r="D289" s="187" t="str">
        <f t="shared" si="45"/>
        <v>HH/17P</v>
      </c>
      <c r="E289" s="197" t="s">
        <v>956</v>
      </c>
      <c r="F289" s="198">
        <v>43047</v>
      </c>
      <c r="G289" s="144" t="s">
        <v>728</v>
      </c>
      <c r="H289" s="42" t="str">
        <f t="shared" si="54"/>
        <v>0314097377</v>
      </c>
      <c r="I289" s="199" t="s">
        <v>369</v>
      </c>
      <c r="J289" s="194">
        <v>19727080</v>
      </c>
      <c r="K289" s="193">
        <v>0.1</v>
      </c>
      <c r="L289" s="194">
        <f t="shared" si="46"/>
        <v>1972708</v>
      </c>
      <c r="M289" s="77">
        <v>4</v>
      </c>
      <c r="N289" s="195"/>
      <c r="O289" s="196"/>
    </row>
    <row r="290" spans="2:15" s="165" customFormat="1" ht="21.75" customHeight="1" x14ac:dyDescent="0.2">
      <c r="B290" s="186">
        <f t="shared" si="44"/>
        <v>274</v>
      </c>
      <c r="C290" s="26"/>
      <c r="D290" s="187" t="str">
        <f t="shared" si="45"/>
        <v>HH/17P</v>
      </c>
      <c r="E290" s="197" t="s">
        <v>957</v>
      </c>
      <c r="F290" s="198">
        <v>43050</v>
      </c>
      <c r="G290" s="144" t="s">
        <v>728</v>
      </c>
      <c r="H290" s="42" t="str">
        <f t="shared" si="54"/>
        <v>0314097377</v>
      </c>
      <c r="I290" s="199" t="s">
        <v>369</v>
      </c>
      <c r="J290" s="194">
        <v>14681682</v>
      </c>
      <c r="K290" s="193">
        <v>0.1</v>
      </c>
      <c r="L290" s="194">
        <f t="shared" si="46"/>
        <v>1468168</v>
      </c>
      <c r="M290" s="77">
        <v>4</v>
      </c>
      <c r="N290" s="195"/>
      <c r="O290" s="196"/>
    </row>
    <row r="291" spans="2:15" s="165" customFormat="1" ht="21.75" customHeight="1" x14ac:dyDescent="0.2">
      <c r="B291" s="186">
        <f t="shared" si="44"/>
        <v>275</v>
      </c>
      <c r="C291" s="26"/>
      <c r="D291" s="187" t="str">
        <f t="shared" si="45"/>
        <v>HH/17P</v>
      </c>
      <c r="E291" s="197" t="s">
        <v>624</v>
      </c>
      <c r="F291" s="198">
        <v>43052</v>
      </c>
      <c r="G291" s="144" t="s">
        <v>728</v>
      </c>
      <c r="H291" s="42" t="str">
        <f t="shared" si="54"/>
        <v>0314097377</v>
      </c>
      <c r="I291" s="199" t="s">
        <v>369</v>
      </c>
      <c r="J291" s="194">
        <v>22260350</v>
      </c>
      <c r="K291" s="193">
        <v>0.1</v>
      </c>
      <c r="L291" s="194">
        <f t="shared" si="46"/>
        <v>2226035</v>
      </c>
      <c r="M291" s="77">
        <v>4</v>
      </c>
      <c r="N291" s="195"/>
      <c r="O291" s="196"/>
    </row>
    <row r="292" spans="2:15" s="165" customFormat="1" ht="21.75" customHeight="1" x14ac:dyDescent="0.2">
      <c r="B292" s="186">
        <f t="shared" ref="B292" si="63">IF(G292&lt;&gt;"",ROW()-16,"")</f>
        <v>276</v>
      </c>
      <c r="C292" s="26"/>
      <c r="D292" s="187" t="str">
        <f t="shared" ref="D292" si="64">IF(ISNA(VLOOKUP(G292,DSMV,3,0)),"",VLOOKUP(G292,DSMV,3,0))</f>
        <v>HH/17P</v>
      </c>
      <c r="E292" s="197" t="s">
        <v>733</v>
      </c>
      <c r="F292" s="198">
        <v>43055</v>
      </c>
      <c r="G292" s="144" t="s">
        <v>728</v>
      </c>
      <c r="H292" s="42" t="str">
        <f t="shared" ref="H292" si="65">IF(ISNA(VLOOKUP(G292,DSMV,2,0)),"",VLOOKUP(G292,DSMV,2,0))</f>
        <v>0314097377</v>
      </c>
      <c r="I292" s="199" t="s">
        <v>369</v>
      </c>
      <c r="J292" s="194">
        <v>17419500</v>
      </c>
      <c r="K292" s="193">
        <v>0.1</v>
      </c>
      <c r="L292" s="194">
        <f t="shared" ref="L292" si="66">ROUND(J292*10%,0)</f>
        <v>1741950</v>
      </c>
      <c r="M292" s="77">
        <v>4</v>
      </c>
      <c r="N292" s="195"/>
      <c r="O292" s="196"/>
    </row>
    <row r="293" spans="2:15" s="165" customFormat="1" ht="21.75" customHeight="1" x14ac:dyDescent="0.2">
      <c r="B293" s="186">
        <f t="shared" si="44"/>
        <v>277</v>
      </c>
      <c r="C293" s="26"/>
      <c r="D293" s="187" t="str">
        <f t="shared" si="45"/>
        <v>HH/17P</v>
      </c>
      <c r="E293" s="197" t="s">
        <v>958</v>
      </c>
      <c r="F293" s="198">
        <v>43057</v>
      </c>
      <c r="G293" s="144" t="s">
        <v>728</v>
      </c>
      <c r="H293" s="42" t="str">
        <f t="shared" si="54"/>
        <v>0314097377</v>
      </c>
      <c r="I293" s="199" t="s">
        <v>369</v>
      </c>
      <c r="J293" s="194">
        <v>19882450</v>
      </c>
      <c r="K293" s="193">
        <v>0.1</v>
      </c>
      <c r="L293" s="194">
        <f t="shared" si="46"/>
        <v>1988245</v>
      </c>
      <c r="M293" s="77">
        <v>4</v>
      </c>
      <c r="N293" s="195"/>
      <c r="O293" s="196"/>
    </row>
    <row r="294" spans="2:15" s="165" customFormat="1" ht="21.75" customHeight="1" x14ac:dyDescent="0.2">
      <c r="B294" s="186">
        <f t="shared" si="44"/>
        <v>278</v>
      </c>
      <c r="C294" s="26"/>
      <c r="D294" s="187" t="str">
        <f t="shared" si="45"/>
        <v>HH/17P</v>
      </c>
      <c r="E294" s="197" t="s">
        <v>959</v>
      </c>
      <c r="F294" s="198">
        <v>43059</v>
      </c>
      <c r="G294" s="144" t="s">
        <v>728</v>
      </c>
      <c r="H294" s="42" t="str">
        <f t="shared" si="54"/>
        <v>0314097377</v>
      </c>
      <c r="I294" s="199" t="s">
        <v>369</v>
      </c>
      <c r="J294" s="194">
        <v>21828040</v>
      </c>
      <c r="K294" s="193">
        <v>0.1</v>
      </c>
      <c r="L294" s="194">
        <f t="shared" si="46"/>
        <v>2182804</v>
      </c>
      <c r="M294" s="77">
        <v>4</v>
      </c>
      <c r="N294" s="195"/>
      <c r="O294" s="196"/>
    </row>
    <row r="295" spans="2:15" s="165" customFormat="1" ht="21.75" customHeight="1" x14ac:dyDescent="0.2">
      <c r="B295" s="186">
        <f t="shared" si="44"/>
        <v>279</v>
      </c>
      <c r="C295" s="26"/>
      <c r="D295" s="187" t="str">
        <f t="shared" si="45"/>
        <v>HH/17P</v>
      </c>
      <c r="E295" s="197" t="s">
        <v>960</v>
      </c>
      <c r="F295" s="198">
        <v>43061</v>
      </c>
      <c r="G295" s="144" t="s">
        <v>728</v>
      </c>
      <c r="H295" s="42" t="str">
        <f t="shared" si="54"/>
        <v>0314097377</v>
      </c>
      <c r="I295" s="199" t="s">
        <v>369</v>
      </c>
      <c r="J295" s="194">
        <v>23498386</v>
      </c>
      <c r="K295" s="193">
        <v>0.1</v>
      </c>
      <c r="L295" s="194">
        <f t="shared" si="46"/>
        <v>2349839</v>
      </c>
      <c r="M295" s="77">
        <v>4</v>
      </c>
      <c r="N295" s="195"/>
      <c r="O295" s="196"/>
    </row>
    <row r="296" spans="2:15" s="165" customFormat="1" ht="21.75" customHeight="1" x14ac:dyDescent="0.2">
      <c r="B296" s="186">
        <f t="shared" ref="B296:B332" si="67">IF(G296&lt;&gt;"",ROW()-16,"")</f>
        <v>280</v>
      </c>
      <c r="C296" s="26"/>
      <c r="D296" s="187" t="str">
        <f t="shared" ref="D296:D332" si="68">IF(ISNA(VLOOKUP(G296,DSMV,3,0)),"",VLOOKUP(G296,DSMV,3,0))</f>
        <v>HH/17P</v>
      </c>
      <c r="E296" s="197" t="s">
        <v>735</v>
      </c>
      <c r="F296" s="198">
        <v>43062</v>
      </c>
      <c r="G296" s="144" t="s">
        <v>728</v>
      </c>
      <c r="H296" s="42" t="str">
        <f t="shared" ref="H296:H332" si="69">IF(ISNA(VLOOKUP(G296,DSMV,2,0)),"",VLOOKUP(G296,DSMV,2,0))</f>
        <v>0314097377</v>
      </c>
      <c r="I296" s="199" t="s">
        <v>369</v>
      </c>
      <c r="J296" s="194">
        <v>18183232</v>
      </c>
      <c r="K296" s="193">
        <v>0.1</v>
      </c>
      <c r="L296" s="194">
        <f t="shared" ref="L296:L332" si="70">ROUND(J296*10%,0)</f>
        <v>1818323</v>
      </c>
      <c r="M296" s="77">
        <v>4</v>
      </c>
      <c r="N296" s="195"/>
      <c r="O296" s="196"/>
    </row>
    <row r="297" spans="2:15" s="165" customFormat="1" ht="21.75" customHeight="1" x14ac:dyDescent="0.2">
      <c r="B297" s="186">
        <f t="shared" si="67"/>
        <v>281</v>
      </c>
      <c r="C297" s="26"/>
      <c r="D297" s="187" t="str">
        <f t="shared" si="68"/>
        <v>HH/17P</v>
      </c>
      <c r="E297" s="197" t="s">
        <v>961</v>
      </c>
      <c r="F297" s="198">
        <v>43066</v>
      </c>
      <c r="G297" s="144" t="s">
        <v>728</v>
      </c>
      <c r="H297" s="42" t="str">
        <f t="shared" si="69"/>
        <v>0314097377</v>
      </c>
      <c r="I297" s="199" t="s">
        <v>369</v>
      </c>
      <c r="J297" s="194">
        <v>61343232</v>
      </c>
      <c r="K297" s="193">
        <v>0.1</v>
      </c>
      <c r="L297" s="194">
        <f t="shared" si="70"/>
        <v>6134323</v>
      </c>
      <c r="M297" s="77">
        <v>4</v>
      </c>
      <c r="N297" s="195"/>
      <c r="O297" s="196"/>
    </row>
    <row r="298" spans="2:15" s="165" customFormat="1" ht="21.75" customHeight="1" x14ac:dyDescent="0.2">
      <c r="B298" s="186">
        <f t="shared" si="67"/>
        <v>282</v>
      </c>
      <c r="C298" s="26"/>
      <c r="D298" s="187" t="str">
        <f t="shared" si="68"/>
        <v>HH/17P</v>
      </c>
      <c r="E298" s="197" t="s">
        <v>962</v>
      </c>
      <c r="F298" s="198">
        <v>43067</v>
      </c>
      <c r="G298" s="144" t="s">
        <v>728</v>
      </c>
      <c r="H298" s="42" t="str">
        <f t="shared" si="69"/>
        <v>0314097377</v>
      </c>
      <c r="I298" s="199" t="s">
        <v>369</v>
      </c>
      <c r="J298" s="194">
        <v>38571509</v>
      </c>
      <c r="K298" s="193">
        <v>0.1</v>
      </c>
      <c r="L298" s="194">
        <f t="shared" si="70"/>
        <v>3857151</v>
      </c>
      <c r="M298" s="77">
        <v>4</v>
      </c>
      <c r="N298" s="195"/>
      <c r="O298" s="196"/>
    </row>
    <row r="299" spans="2:15" s="165" customFormat="1" ht="21.75" customHeight="1" x14ac:dyDescent="0.2">
      <c r="B299" s="186">
        <f t="shared" si="67"/>
        <v>283</v>
      </c>
      <c r="C299" s="26"/>
      <c r="D299" s="187" t="str">
        <f t="shared" si="68"/>
        <v>TD/16P</v>
      </c>
      <c r="E299" s="200" t="s">
        <v>975</v>
      </c>
      <c r="F299" s="198">
        <v>43070</v>
      </c>
      <c r="G299" s="144" t="s">
        <v>765</v>
      </c>
      <c r="H299" s="42" t="str">
        <f t="shared" si="69"/>
        <v>0313768671</v>
      </c>
      <c r="I299" s="199" t="s">
        <v>369</v>
      </c>
      <c r="J299" s="194">
        <v>27214195</v>
      </c>
      <c r="K299" s="193">
        <v>0.1</v>
      </c>
      <c r="L299" s="194">
        <f>ROUND(J299*10%,0)-1</f>
        <v>2721419</v>
      </c>
      <c r="M299" s="77">
        <v>4</v>
      </c>
      <c r="N299" s="195"/>
      <c r="O299" s="196"/>
    </row>
    <row r="300" spans="2:15" s="165" customFormat="1" ht="21.75" customHeight="1" x14ac:dyDescent="0.2">
      <c r="B300" s="186">
        <f t="shared" si="67"/>
        <v>284</v>
      </c>
      <c r="C300" s="26"/>
      <c r="D300" s="187" t="str">
        <f t="shared" si="68"/>
        <v>MG/17P</v>
      </c>
      <c r="E300" s="200" t="s">
        <v>727</v>
      </c>
      <c r="F300" s="198">
        <v>43071</v>
      </c>
      <c r="G300" s="144" t="s">
        <v>976</v>
      </c>
      <c r="H300" s="42" t="str">
        <f t="shared" si="69"/>
        <v>0314582750</v>
      </c>
      <c r="I300" s="199" t="s">
        <v>369</v>
      </c>
      <c r="J300" s="194">
        <v>61231870</v>
      </c>
      <c r="K300" s="193">
        <v>0.1</v>
      </c>
      <c r="L300" s="194">
        <f t="shared" si="70"/>
        <v>6123187</v>
      </c>
      <c r="M300" s="77">
        <v>4</v>
      </c>
      <c r="N300" s="195"/>
      <c r="O300" s="196"/>
    </row>
    <row r="301" spans="2:15" s="165" customFormat="1" ht="21.75" customHeight="1" x14ac:dyDescent="0.2">
      <c r="B301" s="186">
        <f t="shared" si="67"/>
        <v>285</v>
      </c>
      <c r="C301" s="26"/>
      <c r="D301" s="187" t="str">
        <f t="shared" si="68"/>
        <v>HH/17P</v>
      </c>
      <c r="E301" s="200" t="s">
        <v>979</v>
      </c>
      <c r="F301" s="198">
        <v>43073</v>
      </c>
      <c r="G301" s="144" t="s">
        <v>728</v>
      </c>
      <c r="H301" s="42" t="str">
        <f t="shared" si="69"/>
        <v>0314097377</v>
      </c>
      <c r="I301" s="199" t="s">
        <v>369</v>
      </c>
      <c r="J301" s="194">
        <v>35257950</v>
      </c>
      <c r="K301" s="193">
        <v>0.1</v>
      </c>
      <c r="L301" s="194">
        <f>ROUND(J301*10%,0)</f>
        <v>3525795</v>
      </c>
      <c r="M301" s="77">
        <v>4</v>
      </c>
      <c r="N301" s="195"/>
      <c r="O301" s="196"/>
    </row>
    <row r="302" spans="2:15" s="165" customFormat="1" ht="21.75" customHeight="1" x14ac:dyDescent="0.2">
      <c r="B302" s="186">
        <f t="shared" si="67"/>
        <v>286</v>
      </c>
      <c r="C302" s="26"/>
      <c r="D302" s="187" t="str">
        <f t="shared" si="68"/>
        <v>HH/17P</v>
      </c>
      <c r="E302" s="200" t="s">
        <v>980</v>
      </c>
      <c r="F302" s="198">
        <v>43076</v>
      </c>
      <c r="G302" s="144" t="s">
        <v>728</v>
      </c>
      <c r="H302" s="42" t="str">
        <f t="shared" si="69"/>
        <v>0314097377</v>
      </c>
      <c r="I302" s="199" t="s">
        <v>369</v>
      </c>
      <c r="J302" s="194">
        <v>121009790</v>
      </c>
      <c r="K302" s="193">
        <v>0.1</v>
      </c>
      <c r="L302" s="194">
        <f t="shared" si="70"/>
        <v>12100979</v>
      </c>
      <c r="M302" s="77">
        <v>4</v>
      </c>
      <c r="N302" s="195"/>
      <c r="O302" s="196"/>
    </row>
    <row r="303" spans="2:15" s="165" customFormat="1" ht="21.75" customHeight="1" x14ac:dyDescent="0.2">
      <c r="B303" s="186">
        <f t="shared" si="67"/>
        <v>287</v>
      </c>
      <c r="C303" s="26"/>
      <c r="D303" s="187" t="str">
        <f t="shared" si="68"/>
        <v>HH/17P</v>
      </c>
      <c r="E303" s="200" t="s">
        <v>981</v>
      </c>
      <c r="F303" s="198">
        <v>43078</v>
      </c>
      <c r="G303" s="144" t="s">
        <v>728</v>
      </c>
      <c r="H303" s="42" t="str">
        <f t="shared" si="69"/>
        <v>0314097377</v>
      </c>
      <c r="I303" s="199" t="s">
        <v>369</v>
      </c>
      <c r="J303" s="194">
        <v>19097424</v>
      </c>
      <c r="K303" s="193">
        <v>0.1</v>
      </c>
      <c r="L303" s="194">
        <f t="shared" si="70"/>
        <v>1909742</v>
      </c>
      <c r="M303" s="77">
        <v>4</v>
      </c>
      <c r="N303" s="195"/>
      <c r="O303" s="196"/>
    </row>
    <row r="304" spans="2:15" s="165" customFormat="1" ht="21.75" customHeight="1" x14ac:dyDescent="0.2">
      <c r="B304" s="186">
        <f t="shared" si="67"/>
        <v>288</v>
      </c>
      <c r="C304" s="26"/>
      <c r="D304" s="187" t="str">
        <f t="shared" si="68"/>
        <v>HH/17P</v>
      </c>
      <c r="E304" s="197" t="s">
        <v>982</v>
      </c>
      <c r="F304" s="198">
        <v>43081</v>
      </c>
      <c r="G304" s="144" t="s">
        <v>728</v>
      </c>
      <c r="H304" s="42" t="str">
        <f t="shared" si="69"/>
        <v>0314097377</v>
      </c>
      <c r="I304" s="199" t="s">
        <v>369</v>
      </c>
      <c r="J304" s="194">
        <v>142641842</v>
      </c>
      <c r="K304" s="193">
        <v>0.1</v>
      </c>
      <c r="L304" s="194">
        <f t="shared" si="70"/>
        <v>14264184</v>
      </c>
      <c r="M304" s="77">
        <v>4</v>
      </c>
      <c r="N304" s="195"/>
      <c r="O304" s="196"/>
    </row>
    <row r="305" spans="2:15" s="165" customFormat="1" ht="21.75" customHeight="1" x14ac:dyDescent="0.2">
      <c r="B305" s="186">
        <f t="shared" si="67"/>
        <v>289</v>
      </c>
      <c r="C305" s="26"/>
      <c r="D305" s="187" t="str">
        <f t="shared" si="68"/>
        <v>HH/17P</v>
      </c>
      <c r="E305" s="200" t="s">
        <v>983</v>
      </c>
      <c r="F305" s="198">
        <v>43082</v>
      </c>
      <c r="G305" s="144" t="s">
        <v>728</v>
      </c>
      <c r="H305" s="42" t="str">
        <f t="shared" si="69"/>
        <v>0314097377</v>
      </c>
      <c r="I305" s="199" t="s">
        <v>369</v>
      </c>
      <c r="J305" s="194">
        <v>54001104</v>
      </c>
      <c r="K305" s="193">
        <v>0.1</v>
      </c>
      <c r="L305" s="194">
        <f t="shared" si="70"/>
        <v>5400110</v>
      </c>
      <c r="M305" s="77">
        <v>4</v>
      </c>
      <c r="N305" s="195"/>
      <c r="O305" s="196"/>
    </row>
    <row r="306" spans="2:15" s="165" customFormat="1" ht="21.75" customHeight="1" x14ac:dyDescent="0.2">
      <c r="B306" s="186">
        <f t="shared" si="67"/>
        <v>290</v>
      </c>
      <c r="C306" s="26"/>
      <c r="D306" s="187" t="str">
        <f t="shared" si="68"/>
        <v>HH/17P</v>
      </c>
      <c r="E306" s="200" t="s">
        <v>984</v>
      </c>
      <c r="F306" s="198">
        <v>43084</v>
      </c>
      <c r="G306" s="144" t="s">
        <v>728</v>
      </c>
      <c r="H306" s="42" t="str">
        <f t="shared" si="69"/>
        <v>0314097377</v>
      </c>
      <c r="I306" s="199" t="s">
        <v>369</v>
      </c>
      <c r="J306" s="194">
        <v>104083220</v>
      </c>
      <c r="K306" s="193">
        <v>0.1</v>
      </c>
      <c r="L306" s="194">
        <f t="shared" si="70"/>
        <v>10408322</v>
      </c>
      <c r="M306" s="77">
        <v>4</v>
      </c>
      <c r="N306" s="195"/>
      <c r="O306" s="196"/>
    </row>
    <row r="307" spans="2:15" s="165" customFormat="1" ht="21.75" customHeight="1" x14ac:dyDescent="0.2">
      <c r="B307" s="186">
        <f t="shared" si="67"/>
        <v>291</v>
      </c>
      <c r="C307" s="26"/>
      <c r="D307" s="187" t="str">
        <f t="shared" si="68"/>
        <v>HH/17P</v>
      </c>
      <c r="E307" s="200" t="s">
        <v>985</v>
      </c>
      <c r="F307" s="198">
        <v>43085</v>
      </c>
      <c r="G307" s="144" t="s">
        <v>728</v>
      </c>
      <c r="H307" s="42" t="str">
        <f t="shared" si="69"/>
        <v>0314097377</v>
      </c>
      <c r="I307" s="199" t="s">
        <v>369</v>
      </c>
      <c r="J307" s="194">
        <v>55415370</v>
      </c>
      <c r="K307" s="193">
        <v>0.1</v>
      </c>
      <c r="L307" s="194">
        <f t="shared" si="70"/>
        <v>5541537</v>
      </c>
      <c r="M307" s="77">
        <v>4</v>
      </c>
      <c r="N307" s="195"/>
      <c r="O307" s="196"/>
    </row>
    <row r="308" spans="2:15" s="165" customFormat="1" ht="21.75" customHeight="1" x14ac:dyDescent="0.2">
      <c r="B308" s="186">
        <f t="shared" si="67"/>
        <v>292</v>
      </c>
      <c r="C308" s="26"/>
      <c r="D308" s="187" t="str">
        <f t="shared" si="68"/>
        <v>HH/17P</v>
      </c>
      <c r="E308" s="200" t="s">
        <v>986</v>
      </c>
      <c r="F308" s="198">
        <v>43087</v>
      </c>
      <c r="G308" s="144" t="s">
        <v>728</v>
      </c>
      <c r="H308" s="42" t="str">
        <f t="shared" si="69"/>
        <v>0314097377</v>
      </c>
      <c r="I308" s="199" t="s">
        <v>369</v>
      </c>
      <c r="J308" s="194">
        <v>30672084</v>
      </c>
      <c r="K308" s="193">
        <v>0.1</v>
      </c>
      <c r="L308" s="194">
        <f t="shared" si="70"/>
        <v>3067208</v>
      </c>
      <c r="M308" s="77">
        <v>4</v>
      </c>
      <c r="N308" s="195"/>
      <c r="O308" s="196"/>
    </row>
    <row r="309" spans="2:15" s="165" customFormat="1" ht="21.75" customHeight="1" x14ac:dyDescent="0.2">
      <c r="B309" s="186">
        <f t="shared" si="67"/>
        <v>293</v>
      </c>
      <c r="C309" s="26"/>
      <c r="D309" s="187" t="str">
        <f t="shared" si="68"/>
        <v>HH/17P</v>
      </c>
      <c r="E309" s="200" t="s">
        <v>987</v>
      </c>
      <c r="F309" s="198">
        <v>43088</v>
      </c>
      <c r="G309" s="144" t="s">
        <v>728</v>
      </c>
      <c r="H309" s="42" t="str">
        <f t="shared" si="69"/>
        <v>0314097377</v>
      </c>
      <c r="I309" s="199" t="s">
        <v>369</v>
      </c>
      <c r="J309" s="194">
        <v>126747700</v>
      </c>
      <c r="K309" s="193">
        <v>0.1</v>
      </c>
      <c r="L309" s="194">
        <f t="shared" si="70"/>
        <v>12674770</v>
      </c>
      <c r="M309" s="77">
        <v>4</v>
      </c>
      <c r="N309" s="195"/>
      <c r="O309" s="196"/>
    </row>
    <row r="310" spans="2:15" s="165" customFormat="1" ht="21.75" customHeight="1" x14ac:dyDescent="0.2">
      <c r="B310" s="186">
        <f t="shared" si="67"/>
        <v>294</v>
      </c>
      <c r="C310" s="26"/>
      <c r="D310" s="187" t="str">
        <f t="shared" si="68"/>
        <v>HH/17P</v>
      </c>
      <c r="E310" s="200" t="s">
        <v>988</v>
      </c>
      <c r="F310" s="198">
        <v>43090</v>
      </c>
      <c r="G310" s="144" t="s">
        <v>728</v>
      </c>
      <c r="H310" s="42" t="str">
        <f t="shared" si="69"/>
        <v>0314097377</v>
      </c>
      <c r="I310" s="199" t="s">
        <v>369</v>
      </c>
      <c r="J310" s="194">
        <v>27749332</v>
      </c>
      <c r="K310" s="193">
        <v>0.1</v>
      </c>
      <c r="L310" s="194">
        <f t="shared" si="70"/>
        <v>2774933</v>
      </c>
      <c r="M310" s="77">
        <v>4</v>
      </c>
      <c r="N310" s="195"/>
      <c r="O310" s="196"/>
    </row>
    <row r="311" spans="2:15" s="165" customFormat="1" ht="21.75" customHeight="1" x14ac:dyDescent="0.2">
      <c r="B311" s="186">
        <f t="shared" si="67"/>
        <v>295</v>
      </c>
      <c r="C311" s="26"/>
      <c r="D311" s="187" t="str">
        <f t="shared" si="68"/>
        <v>HH/17P</v>
      </c>
      <c r="E311" s="200" t="s">
        <v>989</v>
      </c>
      <c r="F311" s="198">
        <v>43091</v>
      </c>
      <c r="G311" s="144" t="s">
        <v>728</v>
      </c>
      <c r="H311" s="42" t="str">
        <f t="shared" si="69"/>
        <v>0314097377</v>
      </c>
      <c r="I311" s="199" t="s">
        <v>369</v>
      </c>
      <c r="J311" s="194">
        <v>81621624</v>
      </c>
      <c r="K311" s="193">
        <v>0.1</v>
      </c>
      <c r="L311" s="194">
        <f t="shared" si="70"/>
        <v>8162162</v>
      </c>
      <c r="M311" s="77">
        <v>4</v>
      </c>
      <c r="N311" s="195"/>
      <c r="O311" s="196"/>
    </row>
    <row r="312" spans="2:15" s="165" customFormat="1" ht="21.75" customHeight="1" x14ac:dyDescent="0.2">
      <c r="B312" s="186">
        <f t="shared" si="67"/>
        <v>296</v>
      </c>
      <c r="C312" s="26"/>
      <c r="D312" s="187" t="str">
        <f t="shared" si="68"/>
        <v>HH/17P</v>
      </c>
      <c r="E312" s="200" t="s">
        <v>990</v>
      </c>
      <c r="F312" s="198">
        <v>43092</v>
      </c>
      <c r="G312" s="144" t="s">
        <v>728</v>
      </c>
      <c r="H312" s="42" t="str">
        <f t="shared" si="69"/>
        <v>0314097377</v>
      </c>
      <c r="I312" s="199" t="s">
        <v>369</v>
      </c>
      <c r="J312" s="194">
        <v>150479000</v>
      </c>
      <c r="K312" s="193">
        <v>0.1</v>
      </c>
      <c r="L312" s="194">
        <f t="shared" si="70"/>
        <v>15047900</v>
      </c>
      <c r="M312" s="77">
        <v>4</v>
      </c>
      <c r="N312" s="195"/>
      <c r="O312" s="196"/>
    </row>
    <row r="313" spans="2:15" s="165" customFormat="1" ht="21.75" customHeight="1" x14ac:dyDescent="0.2">
      <c r="B313" s="186">
        <f t="shared" si="67"/>
        <v>297</v>
      </c>
      <c r="C313" s="26"/>
      <c r="D313" s="187" t="str">
        <f t="shared" si="68"/>
        <v>HH/17P</v>
      </c>
      <c r="E313" s="200" t="s">
        <v>991</v>
      </c>
      <c r="F313" s="198">
        <v>43094</v>
      </c>
      <c r="G313" s="144" t="s">
        <v>728</v>
      </c>
      <c r="H313" s="42" t="str">
        <f t="shared" si="69"/>
        <v>0314097377</v>
      </c>
      <c r="I313" s="199" t="s">
        <v>369</v>
      </c>
      <c r="J313" s="194">
        <v>87225897</v>
      </c>
      <c r="K313" s="193">
        <v>0.1</v>
      </c>
      <c r="L313" s="194">
        <f>ROUND(J313*10%,0)-1</f>
        <v>8722589</v>
      </c>
      <c r="M313" s="77">
        <v>4</v>
      </c>
      <c r="N313" s="195"/>
      <c r="O313" s="196"/>
    </row>
    <row r="314" spans="2:15" s="165" customFormat="1" ht="21.75" customHeight="1" x14ac:dyDescent="0.2">
      <c r="B314" s="186">
        <f t="shared" si="67"/>
        <v>298</v>
      </c>
      <c r="C314" s="26"/>
      <c r="D314" s="187" t="str">
        <f t="shared" si="68"/>
        <v>HH/17P</v>
      </c>
      <c r="E314" s="200" t="s">
        <v>992</v>
      </c>
      <c r="F314" s="198">
        <v>43095</v>
      </c>
      <c r="G314" s="144" t="s">
        <v>728</v>
      </c>
      <c r="H314" s="42" t="str">
        <f t="shared" si="69"/>
        <v>0314097377</v>
      </c>
      <c r="I314" s="199" t="s">
        <v>369</v>
      </c>
      <c r="J314" s="194">
        <v>124278780</v>
      </c>
      <c r="K314" s="193">
        <v>0.1</v>
      </c>
      <c r="L314" s="194">
        <f t="shared" si="70"/>
        <v>12427878</v>
      </c>
      <c r="M314" s="77">
        <v>4</v>
      </c>
      <c r="N314" s="195"/>
      <c r="O314" s="196"/>
    </row>
    <row r="315" spans="2:15" s="165" customFormat="1" ht="21.75" customHeight="1" x14ac:dyDescent="0.2">
      <c r="B315" s="186">
        <f t="shared" si="67"/>
        <v>299</v>
      </c>
      <c r="C315" s="26"/>
      <c r="D315" s="187" t="str">
        <f t="shared" si="68"/>
        <v>HH/17P</v>
      </c>
      <c r="E315" s="200" t="s">
        <v>993</v>
      </c>
      <c r="F315" s="198">
        <v>43096</v>
      </c>
      <c r="G315" s="144" t="s">
        <v>728</v>
      </c>
      <c r="H315" s="42" t="str">
        <f t="shared" si="69"/>
        <v>0314097377</v>
      </c>
      <c r="I315" s="199" t="s">
        <v>369</v>
      </c>
      <c r="J315" s="194">
        <v>249343745</v>
      </c>
      <c r="K315" s="193">
        <v>0.1</v>
      </c>
      <c r="L315" s="194">
        <f t="shared" si="70"/>
        <v>24934375</v>
      </c>
      <c r="M315" s="77">
        <v>4</v>
      </c>
      <c r="N315" s="195"/>
      <c r="O315" s="196"/>
    </row>
    <row r="316" spans="2:15" s="165" customFormat="1" ht="21.75" customHeight="1" x14ac:dyDescent="0.2">
      <c r="B316" s="186">
        <f t="shared" si="67"/>
        <v>300</v>
      </c>
      <c r="C316" s="26"/>
      <c r="D316" s="187" t="str">
        <f t="shared" si="68"/>
        <v>HH/17P</v>
      </c>
      <c r="E316" s="200" t="s">
        <v>994</v>
      </c>
      <c r="F316" s="198">
        <v>43097</v>
      </c>
      <c r="G316" s="144" t="s">
        <v>728</v>
      </c>
      <c r="H316" s="42" t="str">
        <f t="shared" si="69"/>
        <v>0314097377</v>
      </c>
      <c r="I316" s="199" t="s">
        <v>369</v>
      </c>
      <c r="J316" s="194">
        <v>152054100</v>
      </c>
      <c r="K316" s="193">
        <v>0.1</v>
      </c>
      <c r="L316" s="194">
        <f t="shared" si="70"/>
        <v>15205410</v>
      </c>
      <c r="M316" s="77">
        <v>4</v>
      </c>
      <c r="N316" s="195"/>
      <c r="O316" s="196"/>
    </row>
    <row r="317" spans="2:15" s="165" customFormat="1" ht="21.75" customHeight="1" x14ac:dyDescent="0.2">
      <c r="B317" s="186">
        <f t="shared" si="67"/>
        <v>301</v>
      </c>
      <c r="C317" s="26"/>
      <c r="D317" s="187" t="str">
        <f t="shared" si="68"/>
        <v>HH/17P</v>
      </c>
      <c r="E317" s="200" t="s">
        <v>995</v>
      </c>
      <c r="F317" s="198">
        <v>43098</v>
      </c>
      <c r="G317" s="144" t="s">
        <v>728</v>
      </c>
      <c r="H317" s="42" t="str">
        <f t="shared" si="69"/>
        <v>0314097377</v>
      </c>
      <c r="I317" s="199" t="s">
        <v>369</v>
      </c>
      <c r="J317" s="194">
        <v>68944016</v>
      </c>
      <c r="K317" s="193">
        <v>0.1</v>
      </c>
      <c r="L317" s="194">
        <f t="shared" si="70"/>
        <v>6894402</v>
      </c>
      <c r="M317" s="77">
        <v>4</v>
      </c>
      <c r="N317" s="195"/>
      <c r="O317" s="196"/>
    </row>
    <row r="318" spans="2:15" s="165" customFormat="1" ht="21.75" customHeight="1" x14ac:dyDescent="0.2">
      <c r="B318" s="186">
        <f t="shared" ref="B318" si="71">IF(G318&lt;&gt;"",ROW()-16,"")</f>
        <v>302</v>
      </c>
      <c r="C318" s="26"/>
      <c r="D318" s="187" t="str">
        <f t="shared" ref="D318" si="72">IF(ISNA(VLOOKUP(G318,DSMV,3,0)),"",VLOOKUP(G318,DSMV,3,0))</f>
        <v>HH/17P</v>
      </c>
      <c r="E318" s="200" t="s">
        <v>1013</v>
      </c>
      <c r="F318" s="198">
        <v>43094</v>
      </c>
      <c r="G318" s="144" t="s">
        <v>728</v>
      </c>
      <c r="H318" s="42" t="str">
        <f t="shared" ref="H318" si="73">IF(ISNA(VLOOKUP(G318,DSMV,2,0)),"",VLOOKUP(G318,DSMV,2,0))</f>
        <v>0314097377</v>
      </c>
      <c r="I318" s="199" t="s">
        <v>369</v>
      </c>
      <c r="J318" s="194">
        <v>98808500</v>
      </c>
      <c r="K318" s="193">
        <v>0.1</v>
      </c>
      <c r="L318" s="194">
        <f t="shared" ref="L318" si="74">ROUND(J318*10%,0)</f>
        <v>9880850</v>
      </c>
      <c r="M318" s="77">
        <v>4</v>
      </c>
      <c r="N318" s="195"/>
      <c r="O318" s="196"/>
    </row>
    <row r="319" spans="2:15" s="165" customFormat="1" ht="21.75" customHeight="1" x14ac:dyDescent="0.2">
      <c r="B319" s="186" t="str">
        <f t="shared" si="67"/>
        <v/>
      </c>
      <c r="C319" s="26"/>
      <c r="D319" s="187" t="str">
        <f t="shared" si="68"/>
        <v/>
      </c>
      <c r="E319" s="197" t="s">
        <v>442</v>
      </c>
      <c r="F319" s="198">
        <v>43016</v>
      </c>
      <c r="G319" s="199"/>
      <c r="H319" s="42" t="str">
        <f t="shared" si="69"/>
        <v/>
      </c>
      <c r="I319" s="199" t="s">
        <v>436</v>
      </c>
      <c r="J319" s="194">
        <v>50000</v>
      </c>
      <c r="K319" s="193">
        <v>0.1</v>
      </c>
      <c r="L319" s="194">
        <f t="shared" si="70"/>
        <v>5000</v>
      </c>
      <c r="M319" s="77">
        <v>4</v>
      </c>
      <c r="N319" s="195"/>
      <c r="O319" s="196"/>
    </row>
    <row r="320" spans="2:15" s="165" customFormat="1" ht="21.75" customHeight="1" x14ac:dyDescent="0.2">
      <c r="B320" s="186" t="str">
        <f t="shared" si="67"/>
        <v/>
      </c>
      <c r="C320" s="26"/>
      <c r="D320" s="187" t="str">
        <f t="shared" si="68"/>
        <v/>
      </c>
      <c r="E320" s="197" t="s">
        <v>442</v>
      </c>
      <c r="F320" s="198">
        <v>43027</v>
      </c>
      <c r="G320" s="199"/>
      <c r="H320" s="42" t="str">
        <f t="shared" si="69"/>
        <v/>
      </c>
      <c r="I320" s="199" t="s">
        <v>434</v>
      </c>
      <c r="J320" s="194">
        <v>20000</v>
      </c>
      <c r="K320" s="193">
        <v>0.1</v>
      </c>
      <c r="L320" s="194">
        <f t="shared" si="70"/>
        <v>2000</v>
      </c>
      <c r="M320" s="77">
        <v>4</v>
      </c>
      <c r="N320" s="195"/>
      <c r="O320" s="196"/>
    </row>
    <row r="321" spans="2:15" s="165" customFormat="1" ht="21.75" customHeight="1" x14ac:dyDescent="0.2">
      <c r="B321" s="186" t="str">
        <f t="shared" si="67"/>
        <v/>
      </c>
      <c r="C321" s="26"/>
      <c r="D321" s="187" t="str">
        <f t="shared" si="68"/>
        <v/>
      </c>
      <c r="E321" s="197" t="s">
        <v>442</v>
      </c>
      <c r="F321" s="198">
        <v>43033</v>
      </c>
      <c r="G321" s="199"/>
      <c r="H321" s="42" t="str">
        <f t="shared" si="69"/>
        <v/>
      </c>
      <c r="I321" s="199" t="s">
        <v>438</v>
      </c>
      <c r="J321" s="194">
        <v>10000</v>
      </c>
      <c r="K321" s="193">
        <v>0.1</v>
      </c>
      <c r="L321" s="194">
        <f t="shared" si="70"/>
        <v>1000</v>
      </c>
      <c r="M321" s="77">
        <v>4</v>
      </c>
      <c r="N321" s="195"/>
      <c r="O321" s="196"/>
    </row>
    <row r="322" spans="2:15" s="165" customFormat="1" ht="21.75" customHeight="1" x14ac:dyDescent="0.2">
      <c r="B322" s="186" t="str">
        <f t="shared" si="67"/>
        <v/>
      </c>
      <c r="C322" s="26"/>
      <c r="D322" s="187" t="str">
        <f t="shared" si="68"/>
        <v/>
      </c>
      <c r="E322" s="197" t="s">
        <v>442</v>
      </c>
      <c r="F322" s="198">
        <v>43035</v>
      </c>
      <c r="G322" s="199"/>
      <c r="H322" s="42" t="str">
        <f t="shared" si="69"/>
        <v/>
      </c>
      <c r="I322" s="199" t="s">
        <v>841</v>
      </c>
      <c r="J322" s="194">
        <v>10000</v>
      </c>
      <c r="K322" s="193">
        <v>0.1</v>
      </c>
      <c r="L322" s="194">
        <f t="shared" si="70"/>
        <v>1000</v>
      </c>
      <c r="M322" s="77">
        <v>4</v>
      </c>
      <c r="N322" s="195"/>
      <c r="O322" s="196"/>
    </row>
    <row r="323" spans="2:15" s="165" customFormat="1" ht="21.75" customHeight="1" x14ac:dyDescent="0.2">
      <c r="B323" s="186" t="str">
        <f t="shared" si="67"/>
        <v/>
      </c>
      <c r="C323" s="26"/>
      <c r="D323" s="187" t="str">
        <f t="shared" si="68"/>
        <v/>
      </c>
      <c r="E323" s="197" t="s">
        <v>442</v>
      </c>
      <c r="F323" s="198">
        <v>43035</v>
      </c>
      <c r="G323" s="199"/>
      <c r="H323" s="42" t="str">
        <f t="shared" si="69"/>
        <v/>
      </c>
      <c r="I323" s="199" t="s">
        <v>434</v>
      </c>
      <c r="J323" s="194"/>
      <c r="K323" s="193">
        <v>0.1</v>
      </c>
      <c r="L323" s="194">
        <f t="shared" si="70"/>
        <v>0</v>
      </c>
      <c r="M323" s="77">
        <v>4</v>
      </c>
      <c r="N323" s="195"/>
      <c r="O323" s="196"/>
    </row>
    <row r="324" spans="2:15" s="165" customFormat="1" ht="21.75" customHeight="1" x14ac:dyDescent="0.2">
      <c r="B324" s="186" t="str">
        <f t="shared" si="67"/>
        <v/>
      </c>
      <c r="C324" s="26"/>
      <c r="D324" s="187" t="str">
        <f t="shared" si="68"/>
        <v/>
      </c>
      <c r="E324" s="197" t="s">
        <v>442</v>
      </c>
      <c r="F324" s="198">
        <v>43052</v>
      </c>
      <c r="G324" s="199"/>
      <c r="H324" s="42" t="str">
        <f t="shared" si="69"/>
        <v/>
      </c>
      <c r="I324" s="199" t="s">
        <v>434</v>
      </c>
      <c r="J324" s="194">
        <v>60000</v>
      </c>
      <c r="K324" s="193">
        <v>0.1</v>
      </c>
      <c r="L324" s="194">
        <f t="shared" si="70"/>
        <v>6000</v>
      </c>
      <c r="M324" s="77">
        <v>4</v>
      </c>
      <c r="N324" s="195"/>
      <c r="O324" s="196"/>
    </row>
    <row r="325" spans="2:15" s="165" customFormat="1" ht="21.75" customHeight="1" x14ac:dyDescent="0.2">
      <c r="B325" s="186" t="str">
        <f t="shared" si="67"/>
        <v/>
      </c>
      <c r="C325" s="26"/>
      <c r="D325" s="187" t="str">
        <f t="shared" si="68"/>
        <v/>
      </c>
      <c r="E325" s="197" t="s">
        <v>442</v>
      </c>
      <c r="F325" s="198">
        <v>43053</v>
      </c>
      <c r="G325" s="199"/>
      <c r="H325" s="42" t="str">
        <f t="shared" si="69"/>
        <v/>
      </c>
      <c r="I325" s="199" t="s">
        <v>996</v>
      </c>
      <c r="J325" s="194">
        <v>20000</v>
      </c>
      <c r="K325" s="193">
        <v>0.1</v>
      </c>
      <c r="L325" s="194">
        <f t="shared" si="70"/>
        <v>2000</v>
      </c>
      <c r="M325" s="77">
        <v>4</v>
      </c>
      <c r="N325" s="195"/>
      <c r="O325" s="196"/>
    </row>
    <row r="326" spans="2:15" s="165" customFormat="1" ht="21.75" customHeight="1" x14ac:dyDescent="0.2">
      <c r="B326" s="186" t="str">
        <f t="shared" si="67"/>
        <v/>
      </c>
      <c r="C326" s="26"/>
      <c r="D326" s="187" t="str">
        <f t="shared" si="68"/>
        <v/>
      </c>
      <c r="E326" s="197" t="s">
        <v>442</v>
      </c>
      <c r="F326" s="198">
        <v>43058</v>
      </c>
      <c r="G326" s="199"/>
      <c r="H326" s="42" t="str">
        <f t="shared" si="69"/>
        <v/>
      </c>
      <c r="I326" s="199" t="s">
        <v>436</v>
      </c>
      <c r="J326" s="194">
        <v>50000</v>
      </c>
      <c r="K326" s="193">
        <v>0.1</v>
      </c>
      <c r="L326" s="194">
        <f t="shared" si="70"/>
        <v>5000</v>
      </c>
      <c r="M326" s="77">
        <v>4</v>
      </c>
      <c r="N326" s="195"/>
      <c r="O326" s="196"/>
    </row>
    <row r="327" spans="2:15" s="165" customFormat="1" ht="21.75" customHeight="1" x14ac:dyDescent="0.2">
      <c r="B327" s="186" t="str">
        <f t="shared" si="67"/>
        <v/>
      </c>
      <c r="C327" s="26"/>
      <c r="D327" s="187" t="str">
        <f t="shared" si="68"/>
        <v/>
      </c>
      <c r="E327" s="197" t="s">
        <v>442</v>
      </c>
      <c r="F327" s="198">
        <v>43061</v>
      </c>
      <c r="G327" s="199"/>
      <c r="H327" s="42" t="str">
        <f t="shared" si="69"/>
        <v/>
      </c>
      <c r="I327" s="199" t="s">
        <v>434</v>
      </c>
      <c r="J327" s="194">
        <v>659604</v>
      </c>
      <c r="K327" s="193">
        <v>0.1</v>
      </c>
      <c r="L327" s="194">
        <f t="shared" si="70"/>
        <v>65960</v>
      </c>
      <c r="M327" s="77">
        <v>4</v>
      </c>
      <c r="N327" s="195"/>
      <c r="O327" s="196"/>
    </row>
    <row r="328" spans="2:15" s="165" customFormat="1" ht="21.75" customHeight="1" x14ac:dyDescent="0.2">
      <c r="B328" s="186" t="str">
        <f t="shared" si="67"/>
        <v/>
      </c>
      <c r="C328" s="26"/>
      <c r="D328" s="187" t="str">
        <f t="shared" si="68"/>
        <v/>
      </c>
      <c r="E328" s="197" t="s">
        <v>442</v>
      </c>
      <c r="F328" s="198">
        <v>43064</v>
      </c>
      <c r="G328" s="199"/>
      <c r="H328" s="42" t="str">
        <f t="shared" si="69"/>
        <v/>
      </c>
      <c r="I328" s="199" t="s">
        <v>438</v>
      </c>
      <c r="J328" s="194">
        <v>20000</v>
      </c>
      <c r="K328" s="193">
        <v>0.1</v>
      </c>
      <c r="L328" s="194">
        <f t="shared" si="70"/>
        <v>2000</v>
      </c>
      <c r="M328" s="77">
        <v>4</v>
      </c>
      <c r="N328" s="195"/>
      <c r="O328" s="196"/>
    </row>
    <row r="329" spans="2:15" s="165" customFormat="1" ht="21.75" customHeight="1" x14ac:dyDescent="0.2">
      <c r="B329" s="186" t="str">
        <f t="shared" si="67"/>
        <v/>
      </c>
      <c r="C329" s="26"/>
      <c r="D329" s="187" t="str">
        <f t="shared" si="68"/>
        <v/>
      </c>
      <c r="E329" s="197" t="s">
        <v>442</v>
      </c>
      <c r="F329" s="198">
        <v>43084</v>
      </c>
      <c r="G329" s="199"/>
      <c r="H329" s="42" t="str">
        <f t="shared" si="69"/>
        <v/>
      </c>
      <c r="I329" s="199" t="s">
        <v>434</v>
      </c>
      <c r="J329" s="194">
        <v>20000</v>
      </c>
      <c r="K329" s="193">
        <v>0.1</v>
      </c>
      <c r="L329" s="194">
        <f t="shared" si="70"/>
        <v>2000</v>
      </c>
      <c r="M329" s="77">
        <v>4</v>
      </c>
      <c r="N329" s="195"/>
      <c r="O329" s="196"/>
    </row>
    <row r="330" spans="2:15" s="165" customFormat="1" ht="21.75" customHeight="1" x14ac:dyDescent="0.2">
      <c r="B330" s="186" t="str">
        <f t="shared" si="67"/>
        <v/>
      </c>
      <c r="C330" s="26"/>
      <c r="D330" s="187" t="str">
        <f t="shared" si="68"/>
        <v/>
      </c>
      <c r="E330" s="197" t="s">
        <v>442</v>
      </c>
      <c r="F330" s="198">
        <v>43084</v>
      </c>
      <c r="G330" s="199"/>
      <c r="H330" s="42" t="str">
        <f t="shared" si="69"/>
        <v/>
      </c>
      <c r="I330" s="199" t="s">
        <v>997</v>
      </c>
      <c r="J330" s="194">
        <v>20000</v>
      </c>
      <c r="K330" s="193">
        <v>0.1</v>
      </c>
      <c r="L330" s="194">
        <f t="shared" si="70"/>
        <v>2000</v>
      </c>
      <c r="M330" s="77">
        <v>4</v>
      </c>
      <c r="N330" s="195"/>
      <c r="O330" s="196"/>
    </row>
    <row r="331" spans="2:15" s="165" customFormat="1" ht="21.75" customHeight="1" x14ac:dyDescent="0.2">
      <c r="B331" s="186" t="str">
        <f t="shared" si="67"/>
        <v/>
      </c>
      <c r="C331" s="26"/>
      <c r="D331" s="187" t="str">
        <f t="shared" si="68"/>
        <v/>
      </c>
      <c r="E331" s="197" t="s">
        <v>442</v>
      </c>
      <c r="F331" s="198">
        <v>43092</v>
      </c>
      <c r="G331" s="199"/>
      <c r="H331" s="42" t="str">
        <f t="shared" si="69"/>
        <v/>
      </c>
      <c r="I331" s="199" t="s">
        <v>436</v>
      </c>
      <c r="J331" s="194">
        <v>50000</v>
      </c>
      <c r="K331" s="193">
        <v>0.1</v>
      </c>
      <c r="L331" s="194">
        <f t="shared" si="70"/>
        <v>5000</v>
      </c>
      <c r="M331" s="77">
        <v>4</v>
      </c>
      <c r="N331" s="195"/>
      <c r="O331" s="196"/>
    </row>
    <row r="332" spans="2:15" s="165" customFormat="1" ht="21.75" customHeight="1" x14ac:dyDescent="0.2">
      <c r="B332" s="186" t="str">
        <f t="shared" si="67"/>
        <v/>
      </c>
      <c r="C332" s="26"/>
      <c r="D332" s="187" t="str">
        <f t="shared" si="68"/>
        <v/>
      </c>
      <c r="E332" s="197" t="s">
        <v>442</v>
      </c>
      <c r="F332" s="198">
        <v>43095</v>
      </c>
      <c r="G332" s="199"/>
      <c r="H332" s="42" t="str">
        <f t="shared" si="69"/>
        <v/>
      </c>
      <c r="I332" s="199" t="s">
        <v>434</v>
      </c>
      <c r="J332" s="194">
        <v>251374</v>
      </c>
      <c r="K332" s="193">
        <v>0.1</v>
      </c>
      <c r="L332" s="194">
        <f t="shared" si="70"/>
        <v>25137</v>
      </c>
      <c r="M332" s="77">
        <v>4</v>
      </c>
      <c r="N332" s="195"/>
      <c r="O332" s="196"/>
    </row>
    <row r="333" spans="2:15" s="165" customFormat="1" ht="21.75" customHeight="1" x14ac:dyDescent="0.2">
      <c r="B333" s="186" t="str">
        <f t="shared" si="44"/>
        <v/>
      </c>
      <c r="C333" s="26"/>
      <c r="D333" s="187" t="str">
        <f t="shared" si="45"/>
        <v/>
      </c>
      <c r="E333" s="197" t="s">
        <v>442</v>
      </c>
      <c r="F333" s="198">
        <v>43096</v>
      </c>
      <c r="G333" s="199"/>
      <c r="H333" s="42" t="str">
        <f t="shared" si="54"/>
        <v/>
      </c>
      <c r="I333" s="199" t="s">
        <v>434</v>
      </c>
      <c r="J333" s="194">
        <v>570357</v>
      </c>
      <c r="K333" s="193">
        <v>0.1</v>
      </c>
      <c r="L333" s="194">
        <f t="shared" si="46"/>
        <v>57036</v>
      </c>
      <c r="M333" s="77">
        <v>4</v>
      </c>
      <c r="N333" s="195"/>
      <c r="O333" s="196"/>
    </row>
    <row r="334" spans="2:15" s="165" customFormat="1" ht="21.75" customHeight="1" x14ac:dyDescent="0.2">
      <c r="B334" s="186" t="str">
        <f t="shared" si="44"/>
        <v/>
      </c>
      <c r="C334" s="26"/>
      <c r="D334" s="187" t="str">
        <f t="shared" si="45"/>
        <v/>
      </c>
      <c r="E334" s="197" t="s">
        <v>442</v>
      </c>
      <c r="F334" s="198">
        <v>43098</v>
      </c>
      <c r="G334" s="199"/>
      <c r="H334" s="42" t="str">
        <f t="shared" si="54"/>
        <v/>
      </c>
      <c r="I334" s="199" t="s">
        <v>434</v>
      </c>
      <c r="J334" s="194">
        <v>546164</v>
      </c>
      <c r="K334" s="193">
        <v>0.1</v>
      </c>
      <c r="L334" s="194">
        <f t="shared" si="46"/>
        <v>54616</v>
      </c>
      <c r="M334" s="77">
        <v>4</v>
      </c>
      <c r="N334" s="195"/>
      <c r="O334" s="196"/>
    </row>
    <row r="335" spans="2:15" s="165" customFormat="1" ht="21.75" customHeight="1" x14ac:dyDescent="0.2">
      <c r="B335" s="186" t="str">
        <f t="shared" si="44"/>
        <v/>
      </c>
      <c r="C335" s="26"/>
      <c r="D335" s="187" t="str">
        <f t="shared" si="45"/>
        <v/>
      </c>
      <c r="E335" s="197" t="s">
        <v>442</v>
      </c>
      <c r="F335" s="198">
        <v>43100</v>
      </c>
      <c r="G335" s="199"/>
      <c r="H335" s="42" t="str">
        <f t="shared" si="54"/>
        <v/>
      </c>
      <c r="I335" s="199" t="s">
        <v>438</v>
      </c>
      <c r="J335" s="194">
        <v>20000</v>
      </c>
      <c r="K335" s="193">
        <v>0.1</v>
      </c>
      <c r="L335" s="194">
        <f t="shared" si="46"/>
        <v>2000</v>
      </c>
      <c r="M335" s="77">
        <v>4</v>
      </c>
      <c r="N335" s="195"/>
      <c r="O335" s="196"/>
    </row>
    <row r="336" spans="2:15" s="165" customFormat="1" ht="21.75" customHeight="1" x14ac:dyDescent="0.2">
      <c r="B336" s="186" t="str">
        <f t="shared" si="44"/>
        <v/>
      </c>
      <c r="C336" s="26"/>
      <c r="D336" s="187" t="str">
        <f t="shared" si="45"/>
        <v/>
      </c>
      <c r="E336" s="197" t="s">
        <v>443</v>
      </c>
      <c r="F336" s="198">
        <v>43029</v>
      </c>
      <c r="G336" s="199"/>
      <c r="H336" s="42" t="str">
        <f t="shared" si="54"/>
        <v/>
      </c>
      <c r="I336" s="199" t="s">
        <v>664</v>
      </c>
      <c r="J336" s="194">
        <v>15400</v>
      </c>
      <c r="K336" s="193">
        <v>0.1</v>
      </c>
      <c r="L336" s="194">
        <f t="shared" si="46"/>
        <v>1540</v>
      </c>
      <c r="M336" s="77">
        <v>4</v>
      </c>
      <c r="N336" s="195"/>
      <c r="O336" s="196"/>
    </row>
    <row r="337" spans="2:15" s="165" customFormat="1" ht="21.75" customHeight="1" x14ac:dyDescent="0.2">
      <c r="B337" s="186" t="str">
        <f t="shared" si="44"/>
        <v/>
      </c>
      <c r="C337" s="26"/>
      <c r="D337" s="187" t="str">
        <f t="shared" si="45"/>
        <v/>
      </c>
      <c r="E337" s="197" t="s">
        <v>443</v>
      </c>
      <c r="F337" s="198">
        <v>43029</v>
      </c>
      <c r="G337" s="199"/>
      <c r="H337" s="42" t="str">
        <f t="shared" si="54"/>
        <v/>
      </c>
      <c r="I337" s="199" t="s">
        <v>434</v>
      </c>
      <c r="J337" s="194">
        <v>58300</v>
      </c>
      <c r="K337" s="193">
        <v>0.1</v>
      </c>
      <c r="L337" s="194">
        <f t="shared" si="46"/>
        <v>5830</v>
      </c>
      <c r="M337" s="77">
        <v>4</v>
      </c>
      <c r="N337" s="195"/>
      <c r="O337" s="196"/>
    </row>
    <row r="338" spans="2:15" s="165" customFormat="1" ht="21.75" customHeight="1" x14ac:dyDescent="0.2">
      <c r="B338" s="186" t="str">
        <f t="shared" si="44"/>
        <v/>
      </c>
      <c r="C338" s="26"/>
      <c r="D338" s="187" t="str">
        <f t="shared" si="45"/>
        <v/>
      </c>
      <c r="E338" s="197" t="s">
        <v>443</v>
      </c>
      <c r="F338" s="198">
        <v>43061</v>
      </c>
      <c r="G338" s="199"/>
      <c r="H338" s="42" t="str">
        <f t="shared" si="54"/>
        <v/>
      </c>
      <c r="I338" s="199" t="s">
        <v>664</v>
      </c>
      <c r="J338" s="194">
        <v>21600</v>
      </c>
      <c r="K338" s="193">
        <v>0.1</v>
      </c>
      <c r="L338" s="194">
        <f t="shared" si="46"/>
        <v>2160</v>
      </c>
      <c r="M338" s="77">
        <v>4</v>
      </c>
      <c r="N338" s="195"/>
      <c r="O338" s="196"/>
    </row>
    <row r="339" spans="2:15" s="165" customFormat="1" ht="21.75" customHeight="1" x14ac:dyDescent="0.2">
      <c r="B339" s="186" t="str">
        <f t="shared" si="44"/>
        <v/>
      </c>
      <c r="C339" s="26"/>
      <c r="D339" s="187" t="str">
        <f t="shared" si="45"/>
        <v/>
      </c>
      <c r="E339" s="197" t="s">
        <v>443</v>
      </c>
      <c r="F339" s="198">
        <v>43062</v>
      </c>
      <c r="G339" s="199"/>
      <c r="H339" s="42" t="str">
        <f t="shared" si="54"/>
        <v/>
      </c>
      <c r="I339" s="199" t="s">
        <v>664</v>
      </c>
      <c r="J339" s="194">
        <v>40000</v>
      </c>
      <c r="K339" s="193">
        <v>0.1</v>
      </c>
      <c r="L339" s="194">
        <f t="shared" si="46"/>
        <v>4000</v>
      </c>
      <c r="M339" s="77">
        <v>4</v>
      </c>
      <c r="N339" s="195"/>
      <c r="O339" s="196"/>
    </row>
    <row r="340" spans="2:15" s="165" customFormat="1" ht="21.75" customHeight="1" x14ac:dyDescent="0.2">
      <c r="B340" s="186" t="str">
        <f t="shared" si="44"/>
        <v/>
      </c>
      <c r="C340" s="26"/>
      <c r="D340" s="187" t="str">
        <f t="shared" si="45"/>
        <v/>
      </c>
      <c r="E340" s="197" t="s">
        <v>443</v>
      </c>
      <c r="F340" s="198">
        <v>43062</v>
      </c>
      <c r="G340" s="199"/>
      <c r="H340" s="42" t="str">
        <f t="shared" si="54"/>
        <v/>
      </c>
      <c r="I340" s="199" t="s">
        <v>664</v>
      </c>
      <c r="J340" s="194">
        <v>16000</v>
      </c>
      <c r="K340" s="193">
        <v>0.1</v>
      </c>
      <c r="L340" s="194">
        <f t="shared" si="46"/>
        <v>1600</v>
      </c>
      <c r="M340" s="77">
        <v>4</v>
      </c>
      <c r="N340" s="195"/>
      <c r="O340" s="196"/>
    </row>
    <row r="341" spans="2:15" s="165" customFormat="1" ht="21.75" customHeight="1" x14ac:dyDescent="0.2">
      <c r="B341" s="186" t="str">
        <f t="shared" si="44"/>
        <v/>
      </c>
      <c r="C341" s="26"/>
      <c r="D341" s="187" t="str">
        <f t="shared" si="45"/>
        <v/>
      </c>
      <c r="E341" s="197" t="s">
        <v>443</v>
      </c>
      <c r="F341" s="198">
        <v>43063</v>
      </c>
      <c r="G341" s="199"/>
      <c r="H341" s="42" t="str">
        <f t="shared" si="54"/>
        <v/>
      </c>
      <c r="I341" s="199" t="s">
        <v>664</v>
      </c>
      <c r="J341" s="194">
        <v>10000</v>
      </c>
      <c r="K341" s="193">
        <v>0.1</v>
      </c>
      <c r="L341" s="194">
        <f t="shared" si="46"/>
        <v>1000</v>
      </c>
      <c r="M341" s="77">
        <v>4</v>
      </c>
      <c r="N341" s="195"/>
      <c r="O341" s="196"/>
    </row>
    <row r="342" spans="2:15" s="165" customFormat="1" ht="21.75" customHeight="1" x14ac:dyDescent="0.2">
      <c r="B342" s="186" t="str">
        <f t="shared" si="44"/>
        <v/>
      </c>
      <c r="C342" s="26"/>
      <c r="D342" s="187" t="str">
        <f t="shared" si="45"/>
        <v/>
      </c>
      <c r="E342" s="197" t="s">
        <v>443</v>
      </c>
      <c r="F342" s="198">
        <v>43063</v>
      </c>
      <c r="G342" s="199"/>
      <c r="H342" s="42" t="str">
        <f t="shared" si="54"/>
        <v/>
      </c>
      <c r="I342" s="199" t="s">
        <v>434</v>
      </c>
      <c r="J342" s="194">
        <v>63200</v>
      </c>
      <c r="K342" s="193">
        <v>0.1</v>
      </c>
      <c r="L342" s="194">
        <f t="shared" si="46"/>
        <v>6320</v>
      </c>
      <c r="M342" s="77">
        <v>4</v>
      </c>
      <c r="N342" s="195"/>
      <c r="O342" s="196"/>
    </row>
    <row r="343" spans="2:15" s="165" customFormat="1" ht="21.75" customHeight="1" x14ac:dyDescent="0.2">
      <c r="B343" s="186" t="str">
        <f t="shared" si="44"/>
        <v/>
      </c>
      <c r="C343" s="26"/>
      <c r="D343" s="187" t="str">
        <f t="shared" si="45"/>
        <v/>
      </c>
      <c r="E343" s="197" t="s">
        <v>443</v>
      </c>
      <c r="F343" s="198">
        <v>43070</v>
      </c>
      <c r="G343" s="199"/>
      <c r="H343" s="42" t="str">
        <f t="shared" si="54"/>
        <v/>
      </c>
      <c r="I343" s="199" t="s">
        <v>664</v>
      </c>
      <c r="J343" s="194">
        <v>10000</v>
      </c>
      <c r="K343" s="193">
        <v>0.1</v>
      </c>
      <c r="L343" s="194">
        <f t="shared" si="46"/>
        <v>1000</v>
      </c>
      <c r="M343" s="77">
        <v>4</v>
      </c>
      <c r="N343" s="195"/>
      <c r="O343" s="196"/>
    </row>
    <row r="344" spans="2:15" s="165" customFormat="1" ht="21.75" customHeight="1" x14ac:dyDescent="0.2">
      <c r="B344" s="186" t="str">
        <f t="shared" si="44"/>
        <v/>
      </c>
      <c r="C344" s="26"/>
      <c r="D344" s="187" t="str">
        <f t="shared" si="45"/>
        <v/>
      </c>
      <c r="E344" s="197" t="s">
        <v>443</v>
      </c>
      <c r="F344" s="198">
        <v>43078</v>
      </c>
      <c r="G344" s="199"/>
      <c r="H344" s="42" t="str">
        <f t="shared" si="54"/>
        <v/>
      </c>
      <c r="I344" s="199" t="s">
        <v>438</v>
      </c>
      <c r="J344" s="194">
        <v>40000</v>
      </c>
      <c r="K344" s="193">
        <v>0.1</v>
      </c>
      <c r="L344" s="194">
        <f t="shared" si="46"/>
        <v>4000</v>
      </c>
      <c r="M344" s="77">
        <v>4</v>
      </c>
      <c r="N344" s="195"/>
      <c r="O344" s="196"/>
    </row>
    <row r="345" spans="2:15" s="165" customFormat="1" ht="21.75" customHeight="1" x14ac:dyDescent="0.2">
      <c r="B345" s="186" t="str">
        <f t="shared" si="44"/>
        <v/>
      </c>
      <c r="C345" s="26"/>
      <c r="D345" s="187" t="str">
        <f t="shared" si="45"/>
        <v/>
      </c>
      <c r="E345" s="197" t="s">
        <v>443</v>
      </c>
      <c r="F345" s="198">
        <v>43092</v>
      </c>
      <c r="G345" s="199"/>
      <c r="H345" s="42" t="str">
        <f t="shared" si="54"/>
        <v/>
      </c>
      <c r="I345" s="199" t="s">
        <v>434</v>
      </c>
      <c r="J345" s="194">
        <v>68500</v>
      </c>
      <c r="K345" s="193">
        <v>0.1</v>
      </c>
      <c r="L345" s="194">
        <f t="shared" si="46"/>
        <v>6850</v>
      </c>
      <c r="M345" s="77">
        <v>4</v>
      </c>
      <c r="N345" s="195"/>
      <c r="O345" s="196"/>
    </row>
    <row r="346" spans="2:15" s="165" customFormat="1" ht="21.75" customHeight="1" x14ac:dyDescent="0.2">
      <c r="B346" s="186" t="str">
        <f t="shared" ref="B346:B350" si="75">IF(G346&lt;&gt;"",ROW()-16,"")</f>
        <v/>
      </c>
      <c r="C346" s="26"/>
      <c r="D346" s="187" t="str">
        <f t="shared" ref="D346:D350" si="76">IF(ISNA(VLOOKUP(G346,DSMV,3,0)),"",VLOOKUP(G346,DSMV,3,0))</f>
        <v/>
      </c>
      <c r="E346" s="197" t="s">
        <v>443</v>
      </c>
      <c r="F346" s="198">
        <v>43092</v>
      </c>
      <c r="G346" s="199"/>
      <c r="H346" s="42" t="str">
        <f t="shared" si="8"/>
        <v/>
      </c>
      <c r="I346" s="199" t="s">
        <v>664</v>
      </c>
      <c r="J346" s="194">
        <v>10000</v>
      </c>
      <c r="K346" s="193">
        <v>0.1</v>
      </c>
      <c r="L346" s="194">
        <f t="shared" si="43"/>
        <v>1000</v>
      </c>
      <c r="M346" s="77">
        <v>4</v>
      </c>
      <c r="N346" s="195"/>
      <c r="O346" s="196"/>
    </row>
    <row r="347" spans="2:15" s="165" customFormat="1" ht="21.75" customHeight="1" x14ac:dyDescent="0.2">
      <c r="B347" s="186">
        <f t="shared" si="75"/>
        <v>331</v>
      </c>
      <c r="C347" s="26"/>
      <c r="D347" s="187" t="str">
        <f t="shared" si="76"/>
        <v>HH/17P</v>
      </c>
      <c r="E347" s="197" t="s">
        <v>1000</v>
      </c>
      <c r="F347" s="198">
        <v>43035</v>
      </c>
      <c r="G347" s="199" t="s">
        <v>889</v>
      </c>
      <c r="H347" s="42" t="str">
        <f t="shared" si="8"/>
        <v>3700339682</v>
      </c>
      <c r="I347" s="199" t="s">
        <v>998</v>
      </c>
      <c r="J347" s="194">
        <v>4500000</v>
      </c>
      <c r="K347" s="193">
        <v>0.1</v>
      </c>
      <c r="L347" s="194">
        <f t="shared" si="43"/>
        <v>450000</v>
      </c>
      <c r="M347" s="77">
        <v>4</v>
      </c>
      <c r="N347" s="195"/>
      <c r="O347" s="196"/>
    </row>
    <row r="348" spans="2:15" s="165" customFormat="1" ht="21.75" customHeight="1" x14ac:dyDescent="0.2">
      <c r="B348" s="186">
        <f t="shared" si="75"/>
        <v>332</v>
      </c>
      <c r="C348" s="26"/>
      <c r="D348" s="187" t="str">
        <f t="shared" si="76"/>
        <v>TV/17P</v>
      </c>
      <c r="E348" s="197" t="s">
        <v>1001</v>
      </c>
      <c r="F348" s="198">
        <v>43039</v>
      </c>
      <c r="G348" s="199" t="s">
        <v>890</v>
      </c>
      <c r="H348" s="42" t="str">
        <f t="shared" si="8"/>
        <v>0104478506</v>
      </c>
      <c r="I348" s="199" t="s">
        <v>392</v>
      </c>
      <c r="J348" s="194">
        <v>1729200</v>
      </c>
      <c r="K348" s="193">
        <v>0.1</v>
      </c>
      <c r="L348" s="194">
        <f t="shared" si="43"/>
        <v>172920</v>
      </c>
      <c r="M348" s="77">
        <v>4</v>
      </c>
      <c r="N348" s="195"/>
      <c r="O348" s="196"/>
    </row>
    <row r="349" spans="2:15" s="165" customFormat="1" ht="21.75" customHeight="1" x14ac:dyDescent="0.2">
      <c r="B349" s="186" t="str">
        <f t="shared" si="75"/>
        <v/>
      </c>
      <c r="C349" s="26"/>
      <c r="D349" s="187" t="str">
        <f t="shared" si="76"/>
        <v/>
      </c>
      <c r="E349" s="197"/>
      <c r="F349" s="198">
        <v>43039</v>
      </c>
      <c r="G349" s="199"/>
      <c r="H349" s="42" t="str">
        <f t="shared" si="8"/>
        <v/>
      </c>
      <c r="I349" s="199" t="s">
        <v>445</v>
      </c>
      <c r="J349" s="194">
        <v>313636</v>
      </c>
      <c r="K349" s="193">
        <v>0.1</v>
      </c>
      <c r="L349" s="194">
        <f t="shared" si="43"/>
        <v>31364</v>
      </c>
      <c r="M349" s="77">
        <v>4</v>
      </c>
      <c r="N349" s="195"/>
      <c r="O349" s="196"/>
    </row>
    <row r="350" spans="2:15" s="165" customFormat="1" ht="21.75" customHeight="1" x14ac:dyDescent="0.2">
      <c r="B350" s="186" t="str">
        <f t="shared" si="75"/>
        <v/>
      </c>
      <c r="C350" s="26"/>
      <c r="D350" s="187" t="str">
        <f t="shared" si="76"/>
        <v/>
      </c>
      <c r="E350" s="197"/>
      <c r="F350" s="198">
        <v>43069</v>
      </c>
      <c r="G350" s="199"/>
      <c r="H350" s="42" t="str">
        <f t="shared" si="8"/>
        <v/>
      </c>
      <c r="I350" s="199" t="s">
        <v>445</v>
      </c>
      <c r="J350" s="194">
        <v>322727</v>
      </c>
      <c r="K350" s="193">
        <v>0.1</v>
      </c>
      <c r="L350" s="194">
        <f t="shared" si="43"/>
        <v>32273</v>
      </c>
      <c r="M350" s="77">
        <v>4</v>
      </c>
      <c r="N350" s="195"/>
      <c r="O350" s="196"/>
    </row>
    <row r="351" spans="2:15" s="165" customFormat="1" ht="21.75" customHeight="1" x14ac:dyDescent="0.2">
      <c r="B351" s="186" t="str">
        <f t="shared" ref="B351:B355" si="77">IF(G351&lt;&gt;"",ROW()-16,"")</f>
        <v/>
      </c>
      <c r="C351" s="26"/>
      <c r="D351" s="187" t="str">
        <f t="shared" si="7"/>
        <v/>
      </c>
      <c r="E351" s="197"/>
      <c r="F351" s="198">
        <v>43100</v>
      </c>
      <c r="G351" s="199"/>
      <c r="H351" s="42" t="str">
        <f t="shared" si="8"/>
        <v/>
      </c>
      <c r="I351" s="199" t="s">
        <v>445</v>
      </c>
      <c r="J351" s="194">
        <v>377273</v>
      </c>
      <c r="K351" s="193">
        <v>0.1</v>
      </c>
      <c r="L351" s="194">
        <f t="shared" si="43"/>
        <v>37727</v>
      </c>
      <c r="M351" s="77">
        <v>4</v>
      </c>
      <c r="N351" s="195"/>
      <c r="O351" s="196"/>
    </row>
    <row r="352" spans="2:15" s="165" customFormat="1" ht="21.75" customHeight="1" x14ac:dyDescent="0.2">
      <c r="B352" s="186">
        <f t="shared" si="77"/>
        <v>336</v>
      </c>
      <c r="C352" s="26"/>
      <c r="D352" s="187" t="str">
        <f t="shared" si="7"/>
        <v>PK/17P</v>
      </c>
      <c r="E352" s="197" t="s">
        <v>1002</v>
      </c>
      <c r="F352" s="198">
        <v>43041</v>
      </c>
      <c r="G352" s="199" t="s">
        <v>808</v>
      </c>
      <c r="H352" s="42" t="str">
        <f t="shared" si="8"/>
        <v>4200240380</v>
      </c>
      <c r="I352" s="199" t="s">
        <v>392</v>
      </c>
      <c r="J352" s="194">
        <v>996136</v>
      </c>
      <c r="K352" s="193">
        <v>0.1</v>
      </c>
      <c r="L352" s="194">
        <f t="shared" si="43"/>
        <v>99614</v>
      </c>
      <c r="M352" s="77">
        <v>4</v>
      </c>
      <c r="N352" s="195"/>
      <c r="O352" s="196"/>
    </row>
    <row r="353" spans="2:15" s="165" customFormat="1" ht="21.75" customHeight="1" x14ac:dyDescent="0.2">
      <c r="B353" s="186">
        <f t="shared" si="77"/>
        <v>337</v>
      </c>
      <c r="C353" s="26"/>
      <c r="D353" s="187" t="str">
        <f t="shared" si="7"/>
        <v/>
      </c>
      <c r="E353" s="197" t="s">
        <v>1003</v>
      </c>
      <c r="F353" s="198">
        <v>43042</v>
      </c>
      <c r="G353" s="199" t="s">
        <v>1009</v>
      </c>
      <c r="H353" s="42" t="str">
        <f t="shared" si="8"/>
        <v/>
      </c>
      <c r="I353" s="199" t="s">
        <v>392</v>
      </c>
      <c r="J353" s="194">
        <v>1363636</v>
      </c>
      <c r="K353" s="193">
        <v>0.1</v>
      </c>
      <c r="L353" s="194">
        <f t="shared" ref="L353:L358" si="78">ROUND(J353*10%,0)</f>
        <v>136364</v>
      </c>
      <c r="M353" s="77">
        <v>4</v>
      </c>
      <c r="N353" s="195"/>
      <c r="O353" s="196"/>
    </row>
    <row r="354" spans="2:15" s="165" customFormat="1" ht="21.75" customHeight="1" x14ac:dyDescent="0.2">
      <c r="B354" s="186">
        <f t="shared" si="77"/>
        <v>338</v>
      </c>
      <c r="C354" s="26"/>
      <c r="D354" s="187" t="str">
        <f t="shared" si="7"/>
        <v/>
      </c>
      <c r="E354" s="197" t="s">
        <v>1004</v>
      </c>
      <c r="F354" s="198">
        <v>43054</v>
      </c>
      <c r="G354" s="199" t="s">
        <v>1010</v>
      </c>
      <c r="H354" s="42" t="str">
        <f t="shared" si="8"/>
        <v/>
      </c>
      <c r="I354" s="199" t="s">
        <v>392</v>
      </c>
      <c r="J354" s="194">
        <v>1819609</v>
      </c>
      <c r="K354" s="193">
        <v>0.1</v>
      </c>
      <c r="L354" s="194">
        <f t="shared" si="78"/>
        <v>181961</v>
      </c>
      <c r="M354" s="77">
        <v>4</v>
      </c>
      <c r="N354" s="195"/>
      <c r="O354" s="196"/>
    </row>
    <row r="355" spans="2:15" s="165" customFormat="1" ht="21.75" customHeight="1" x14ac:dyDescent="0.2">
      <c r="B355" s="186">
        <f t="shared" si="77"/>
        <v>339</v>
      </c>
      <c r="C355" s="26"/>
      <c r="D355" s="187" t="str">
        <f t="shared" si="7"/>
        <v/>
      </c>
      <c r="E355" s="197" t="s">
        <v>1005</v>
      </c>
      <c r="F355" s="198">
        <v>43054</v>
      </c>
      <c r="G355" s="199" t="s">
        <v>1009</v>
      </c>
      <c r="H355" s="42" t="str">
        <f t="shared" si="8"/>
        <v/>
      </c>
      <c r="I355" s="199" t="s">
        <v>392</v>
      </c>
      <c r="J355" s="194">
        <v>909091</v>
      </c>
      <c r="K355" s="193">
        <v>0.1</v>
      </c>
      <c r="L355" s="194">
        <f t="shared" si="78"/>
        <v>90909</v>
      </c>
      <c r="M355" s="77">
        <v>4</v>
      </c>
      <c r="N355" s="195"/>
      <c r="O355" s="196"/>
    </row>
    <row r="356" spans="2:15" s="165" customFormat="1" ht="21.75" customHeight="1" x14ac:dyDescent="0.2">
      <c r="B356" s="186">
        <f t="shared" si="6"/>
        <v>340</v>
      </c>
      <c r="C356" s="26"/>
      <c r="D356" s="187" t="str">
        <f t="shared" ref="D356:D358" si="79">IF(ISNA(VLOOKUP(G356,DSMV,3,0)),"",VLOOKUP(G356,DSMV,3,0))</f>
        <v/>
      </c>
      <c r="E356" s="197" t="s">
        <v>1006</v>
      </c>
      <c r="F356" s="198">
        <v>43055</v>
      </c>
      <c r="G356" s="199" t="s">
        <v>1011</v>
      </c>
      <c r="H356" s="42" t="str">
        <f t="shared" ref="H356:H358" si="80">IF(ISNA(VLOOKUP(G356,DSMV,2,0)),"",VLOOKUP(G356,DSMV,2,0))</f>
        <v/>
      </c>
      <c r="I356" s="199" t="s">
        <v>392</v>
      </c>
      <c r="J356" s="194">
        <v>1818817</v>
      </c>
      <c r="K356" s="193">
        <v>0.1</v>
      </c>
      <c r="L356" s="194">
        <f t="shared" si="78"/>
        <v>181882</v>
      </c>
      <c r="M356" s="77">
        <v>4</v>
      </c>
      <c r="N356" s="195"/>
      <c r="O356" s="196"/>
    </row>
    <row r="357" spans="2:15" s="165" customFormat="1" ht="21.75" customHeight="1" x14ac:dyDescent="0.2">
      <c r="B357" s="186">
        <f t="shared" ref="B357:B358" si="81">IF(G357&lt;&gt;"",ROW()-16,"")</f>
        <v>341</v>
      </c>
      <c r="C357" s="26"/>
      <c r="D357" s="187" t="str">
        <f t="shared" si="79"/>
        <v>TV/17P</v>
      </c>
      <c r="E357" s="197" t="s">
        <v>1007</v>
      </c>
      <c r="F357" s="198">
        <v>43069</v>
      </c>
      <c r="G357" s="199" t="s">
        <v>890</v>
      </c>
      <c r="H357" s="42" t="str">
        <f t="shared" si="80"/>
        <v>0104478506</v>
      </c>
      <c r="I357" s="199" t="s">
        <v>392</v>
      </c>
      <c r="J357" s="194">
        <v>4093637</v>
      </c>
      <c r="K357" s="193">
        <v>0.1</v>
      </c>
      <c r="L357" s="194">
        <f t="shared" si="78"/>
        <v>409364</v>
      </c>
      <c r="M357" s="77">
        <v>4</v>
      </c>
      <c r="N357" s="195"/>
      <c r="O357" s="196"/>
    </row>
    <row r="358" spans="2:15" s="165" customFormat="1" ht="21.75" customHeight="1" x14ac:dyDescent="0.2">
      <c r="B358" s="186">
        <f t="shared" si="81"/>
        <v>342</v>
      </c>
      <c r="C358" s="26"/>
      <c r="D358" s="187" t="str">
        <f t="shared" si="79"/>
        <v/>
      </c>
      <c r="E358" s="197" t="s">
        <v>1008</v>
      </c>
      <c r="F358" s="198">
        <v>43071</v>
      </c>
      <c r="G358" s="199" t="s">
        <v>1012</v>
      </c>
      <c r="H358" s="42" t="str">
        <f t="shared" si="80"/>
        <v/>
      </c>
      <c r="I358" s="199" t="s">
        <v>999</v>
      </c>
      <c r="J358" s="194">
        <v>1745455</v>
      </c>
      <c r="K358" s="193">
        <v>0.1</v>
      </c>
      <c r="L358" s="194">
        <f t="shared" si="78"/>
        <v>174546</v>
      </c>
      <c r="M358" s="77">
        <v>4</v>
      </c>
      <c r="N358" s="195"/>
      <c r="O358" s="196"/>
    </row>
    <row r="359" spans="2:15" s="4" customFormat="1" ht="21.75" hidden="1" customHeight="1" x14ac:dyDescent="0.2">
      <c r="B359" s="10" t="str">
        <f>IF(G359&lt;&gt;"",ROW()-16,"")</f>
        <v/>
      </c>
      <c r="C359" s="26"/>
      <c r="D359" s="22"/>
      <c r="E359" s="21"/>
      <c r="F359" s="40"/>
      <c r="G359" s="24"/>
      <c r="H359" s="42"/>
      <c r="I359" s="24"/>
      <c r="J359" s="25"/>
      <c r="K359" s="17"/>
      <c r="L359" s="25"/>
      <c r="M359" s="27"/>
      <c r="N359" s="18"/>
      <c r="O359" s="19"/>
    </row>
    <row r="360" spans="2:15" s="201" customFormat="1" ht="21.75" customHeight="1" x14ac:dyDescent="0.2">
      <c r="B360" s="202" t="s">
        <v>11</v>
      </c>
      <c r="C360" s="29"/>
      <c r="D360" s="203"/>
      <c r="E360" s="204"/>
      <c r="F360" s="203"/>
      <c r="G360" s="203"/>
      <c r="H360" s="203"/>
      <c r="I360" s="203"/>
      <c r="J360" s="205">
        <f>SUBTOTAL(9,J17:J359)</f>
        <v>3696562937</v>
      </c>
      <c r="K360" s="205"/>
      <c r="L360" s="205">
        <f>SUBTOTAL(9,L17:L359)</f>
        <v>369656292</v>
      </c>
      <c r="M360" s="203"/>
      <c r="N360" s="196"/>
    </row>
    <row r="361" spans="2:15" s="28" customFormat="1" ht="21.75" hidden="1" customHeight="1" x14ac:dyDescent="0.2">
      <c r="B361" s="30"/>
      <c r="C361" s="31"/>
      <c r="D361" s="32"/>
      <c r="E361" s="33"/>
      <c r="F361" s="32"/>
      <c r="G361" s="32"/>
      <c r="H361" s="32"/>
      <c r="I361" s="32"/>
      <c r="J361" s="34"/>
      <c r="K361" s="34"/>
      <c r="L361" s="34"/>
      <c r="M361" s="35"/>
      <c r="N361" s="19"/>
    </row>
    <row r="362" spans="2:15" s="165" customFormat="1" ht="21.75" customHeight="1" x14ac:dyDescent="0.2">
      <c r="B362" s="206" t="s">
        <v>70</v>
      </c>
      <c r="C362" s="36"/>
      <c r="D362" s="210"/>
      <c r="E362" s="210"/>
      <c r="F362" s="210"/>
      <c r="G362" s="210"/>
      <c r="H362" s="210"/>
      <c r="I362" s="210"/>
      <c r="J362" s="211"/>
      <c r="K362" s="212"/>
      <c r="L362" s="211"/>
      <c r="M362" s="213"/>
      <c r="N362" s="196"/>
    </row>
    <row r="363" spans="2:15" s="201" customFormat="1" ht="21.75" customHeight="1" x14ac:dyDescent="0.2">
      <c r="B363" s="202" t="s">
        <v>11</v>
      </c>
      <c r="C363" s="29"/>
      <c r="D363" s="203"/>
      <c r="E363" s="204"/>
      <c r="F363" s="203"/>
      <c r="G363" s="203"/>
      <c r="H363" s="203"/>
      <c r="I363" s="203"/>
      <c r="J363" s="214"/>
      <c r="K363" s="214"/>
      <c r="L363" s="214"/>
      <c r="M363" s="203"/>
      <c r="N363" s="196"/>
    </row>
    <row r="364" spans="2:15" s="165" customFormat="1" ht="21.75" customHeight="1" x14ac:dyDescent="0.2">
      <c r="B364" s="206" t="s">
        <v>71</v>
      </c>
      <c r="C364" s="36"/>
      <c r="D364" s="210"/>
      <c r="E364" s="210"/>
      <c r="F364" s="210"/>
      <c r="G364" s="210"/>
      <c r="H364" s="210"/>
      <c r="I364" s="210"/>
      <c r="J364" s="211"/>
      <c r="K364" s="212"/>
      <c r="L364" s="211"/>
      <c r="M364" s="213"/>
      <c r="N364" s="196"/>
    </row>
    <row r="365" spans="2:15" s="165" customFormat="1" ht="21.75" customHeight="1" x14ac:dyDescent="0.2">
      <c r="B365" s="207"/>
      <c r="C365" s="37"/>
      <c r="D365" s="215"/>
      <c r="E365" s="184"/>
      <c r="F365" s="216"/>
      <c r="G365" s="215"/>
      <c r="H365" s="184"/>
      <c r="I365" s="215"/>
      <c r="J365" s="217"/>
      <c r="K365" s="215"/>
      <c r="L365" s="217"/>
      <c r="M365" s="215"/>
      <c r="N365" s="196"/>
    </row>
    <row r="366" spans="2:15" s="201" customFormat="1" ht="21.75" customHeight="1" x14ac:dyDescent="0.2">
      <c r="B366" s="202" t="s">
        <v>11</v>
      </c>
      <c r="C366" s="29"/>
      <c r="D366" s="203"/>
      <c r="E366" s="204"/>
      <c r="F366" s="203"/>
      <c r="G366" s="203"/>
      <c r="H366" s="203"/>
      <c r="I366" s="203"/>
      <c r="J366" s="214"/>
      <c r="K366" s="203"/>
      <c r="L366" s="214"/>
      <c r="M366" s="203"/>
      <c r="N366" s="196"/>
    </row>
    <row r="367" spans="2:15" s="201" customFormat="1" ht="21.75" customHeight="1" x14ac:dyDescent="0.2">
      <c r="B367" s="206" t="s">
        <v>72</v>
      </c>
      <c r="C367" s="36"/>
      <c r="D367" s="210"/>
      <c r="E367" s="210"/>
      <c r="F367" s="210"/>
      <c r="G367" s="210"/>
      <c r="H367" s="210"/>
      <c r="I367" s="210"/>
      <c r="J367" s="211"/>
      <c r="K367" s="212"/>
      <c r="L367" s="211"/>
      <c r="M367" s="213"/>
      <c r="N367" s="196"/>
    </row>
    <row r="368" spans="2:15" s="201" customFormat="1" ht="21.75" customHeight="1" x14ac:dyDescent="0.2">
      <c r="B368" s="207"/>
      <c r="C368" s="37"/>
      <c r="D368" s="215"/>
      <c r="E368" s="184"/>
      <c r="F368" s="216"/>
      <c r="G368" s="215"/>
      <c r="H368" s="184"/>
      <c r="I368" s="215"/>
      <c r="J368" s="217"/>
      <c r="K368" s="215"/>
      <c r="L368" s="217"/>
      <c r="M368" s="215"/>
      <c r="N368" s="196"/>
    </row>
    <row r="369" spans="2:14" s="201" customFormat="1" ht="21.75" customHeight="1" x14ac:dyDescent="0.2">
      <c r="B369" s="202" t="s">
        <v>11</v>
      </c>
      <c r="C369" s="29"/>
      <c r="D369" s="203"/>
      <c r="E369" s="204"/>
      <c r="F369" s="203"/>
      <c r="G369" s="203"/>
      <c r="H369" s="203"/>
      <c r="I369" s="203"/>
      <c r="J369" s="214"/>
      <c r="K369" s="203"/>
      <c r="L369" s="214"/>
      <c r="M369" s="203"/>
      <c r="N369" s="196"/>
    </row>
    <row r="370" spans="2:14" s="165" customFormat="1" ht="21.75" customHeight="1" x14ac:dyDescent="0.2">
      <c r="B370" s="206" t="s">
        <v>40</v>
      </c>
      <c r="C370" s="36"/>
      <c r="D370" s="210"/>
      <c r="E370" s="210"/>
      <c r="F370" s="210"/>
      <c r="G370" s="210"/>
      <c r="H370" s="210"/>
      <c r="I370" s="210"/>
      <c r="J370" s="211"/>
      <c r="K370" s="212"/>
      <c r="L370" s="211"/>
      <c r="M370" s="213"/>
      <c r="N370" s="196"/>
    </row>
    <row r="371" spans="2:14" s="165" customFormat="1" ht="21.75" customHeight="1" x14ac:dyDescent="0.2">
      <c r="B371" s="207"/>
      <c r="C371" s="37"/>
      <c r="D371" s="215"/>
      <c r="E371" s="184"/>
      <c r="F371" s="216"/>
      <c r="G371" s="215"/>
      <c r="H371" s="184"/>
      <c r="I371" s="215"/>
      <c r="J371" s="217"/>
      <c r="K371" s="215"/>
      <c r="L371" s="217"/>
      <c r="M371" s="215"/>
      <c r="N371" s="196"/>
    </row>
    <row r="372" spans="2:14" s="201" customFormat="1" ht="21.75" customHeight="1" x14ac:dyDescent="0.2">
      <c r="B372" s="202" t="s">
        <v>11</v>
      </c>
      <c r="C372" s="29"/>
      <c r="D372" s="203"/>
      <c r="E372" s="204"/>
      <c r="F372" s="203"/>
      <c r="G372" s="203"/>
      <c r="H372" s="203"/>
      <c r="I372" s="203"/>
      <c r="J372" s="214"/>
      <c r="K372" s="203"/>
      <c r="L372" s="214"/>
      <c r="M372" s="203"/>
      <c r="N372" s="161"/>
    </row>
    <row r="373" spans="2:14" s="165" customFormat="1" ht="15" x14ac:dyDescent="0.2">
      <c r="C373" s="4"/>
      <c r="D373" s="168"/>
      <c r="E373" s="169"/>
      <c r="F373" s="165" t="s">
        <v>283</v>
      </c>
      <c r="G373" s="168"/>
      <c r="H373" s="161">
        <f>J360</f>
        <v>3696562937</v>
      </c>
      <c r="I373" s="168"/>
      <c r="K373" s="170"/>
      <c r="M373" s="168"/>
      <c r="N373" s="196"/>
    </row>
    <row r="374" spans="2:14" s="165" customFormat="1" ht="15" x14ac:dyDescent="0.2">
      <c r="C374" s="4"/>
      <c r="D374" s="168"/>
      <c r="E374" s="169"/>
      <c r="F374" s="165" t="s">
        <v>284</v>
      </c>
      <c r="G374" s="168"/>
      <c r="H374" s="161">
        <f>L360</f>
        <v>369656292</v>
      </c>
      <c r="I374" s="168"/>
      <c r="K374" s="170"/>
      <c r="M374" s="168"/>
      <c r="N374" s="196"/>
    </row>
    <row r="375" spans="2:14" s="165" customFormat="1" ht="15" x14ac:dyDescent="0.2">
      <c r="B375" s="208"/>
      <c r="C375" s="38"/>
      <c r="D375" s="168"/>
      <c r="E375" s="169"/>
      <c r="F375" s="168"/>
      <c r="G375" s="168"/>
      <c r="H375" s="168"/>
      <c r="I375" s="168"/>
      <c r="J375" s="163" t="str">
        <f>"Bình Dương, "&amp;IF($O$14=1,"Ngày 31 Tháng 03  ",IF($O$14=2,"Ngày 30 Tháng 06  ",IF($O$14=3,"Ngày 30 Tháng 09  ",IF($O$14=4,"Ngày 31 Tháng 12  "))))&amp;"Năm  "&amp;YEAR(F17)</f>
        <v>Bình Dương, Ngày 31 Tháng 12  Năm  2017</v>
      </c>
      <c r="K375" s="163"/>
      <c r="N375" s="196"/>
    </row>
    <row r="376" spans="2:14" s="165" customFormat="1" ht="15" x14ac:dyDescent="0.2">
      <c r="C376" s="4"/>
      <c r="D376" s="168"/>
      <c r="E376" s="169"/>
      <c r="F376" s="168"/>
      <c r="G376" s="168"/>
      <c r="H376" s="168"/>
      <c r="I376" s="168"/>
      <c r="J376" s="169" t="s">
        <v>15</v>
      </c>
      <c r="K376" s="169"/>
      <c r="L376" s="169"/>
      <c r="M376" s="169"/>
    </row>
    <row r="377" spans="2:14" s="165" customFormat="1" ht="15" x14ac:dyDescent="0.2">
      <c r="C377" s="4"/>
      <c r="D377" s="168"/>
      <c r="E377" s="169"/>
      <c r="F377" s="168"/>
      <c r="G377" s="168"/>
      <c r="H377" s="168"/>
      <c r="I377" s="168"/>
      <c r="J377" s="169" t="s">
        <v>16</v>
      </c>
      <c r="K377" s="169"/>
      <c r="L377" s="169"/>
      <c r="M377" s="169"/>
    </row>
    <row r="378" spans="2:14" s="165" customFormat="1" ht="15" x14ac:dyDescent="0.2">
      <c r="C378" s="4"/>
      <c r="D378" s="168"/>
      <c r="E378" s="169"/>
      <c r="F378" s="168"/>
      <c r="G378" s="168"/>
      <c r="H378" s="168"/>
      <c r="I378" s="168"/>
      <c r="J378" s="169" t="s">
        <v>17</v>
      </c>
      <c r="K378" s="169"/>
      <c r="L378" s="169"/>
      <c r="M378" s="169"/>
    </row>
    <row r="379" spans="2:14" s="165" customFormat="1" ht="15" x14ac:dyDescent="0.2">
      <c r="C379" s="4"/>
      <c r="D379" s="168"/>
      <c r="E379" s="169"/>
      <c r="F379" s="168"/>
      <c r="G379" s="168"/>
      <c r="H379" s="168"/>
      <c r="I379" s="168"/>
      <c r="K379" s="170"/>
      <c r="M379" s="168"/>
    </row>
    <row r="380" spans="2:14" s="209" customFormat="1" ht="15" x14ac:dyDescent="0.25">
      <c r="C380" s="1"/>
    </row>
    <row r="381" spans="2:14" s="209" customFormat="1" ht="15" x14ac:dyDescent="0.25">
      <c r="C381" s="1"/>
    </row>
  </sheetData>
  <autoFilter ref="A15:O359">
    <filterColumn colId="12">
      <filters>
        <filter val="4"/>
      </filters>
    </filterColumn>
  </autoFilter>
  <sortState ref="A181:Q191">
    <sortCondition ref="F181:F191"/>
  </sortState>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printOptions horizontalCentered="1"/>
  <pageMargins left="0" right="0" top="0.14000000000000001"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P382"/>
  <sheetViews>
    <sheetView topLeftCell="A12" zoomScale="90" zoomScaleNormal="90" workbookViewId="0">
      <pane ySplit="14" topLeftCell="A360" activePane="bottomLeft" state="frozen"/>
      <selection activeCell="A12" sqref="A12"/>
      <selection pane="bottomLeft" activeCell="L369" sqref="L369"/>
    </sheetView>
  </sheetViews>
  <sheetFormatPr defaultRowHeight="12.75" x14ac:dyDescent="0.2"/>
  <cols>
    <col min="1" max="1" width="2.140625" style="164" customWidth="1"/>
    <col min="2" max="2" width="5.5703125" style="164" customWidth="1"/>
    <col min="3" max="3" width="13.7109375" style="164" customWidth="1"/>
    <col min="4" max="4" width="8.5703125" style="164" customWidth="1"/>
    <col min="5" max="5" width="10.7109375" style="164" customWidth="1"/>
    <col min="6" max="6" width="12" style="164" customWidth="1"/>
    <col min="7" max="7" width="48" style="164" customWidth="1"/>
    <col min="8" max="8" width="16.140625" style="164" customWidth="1"/>
    <col min="9" max="9" width="20.5703125" style="164" customWidth="1"/>
    <col min="10" max="11" width="15.5703125" style="164" customWidth="1"/>
    <col min="12" max="12" width="7.140625" style="164" customWidth="1"/>
    <col min="13" max="13" width="12" style="164" bestFit="1" customWidth="1"/>
    <col min="14" max="15" width="9.140625" style="164"/>
    <col min="16" max="16" width="13.5703125" style="164" bestFit="1" customWidth="1"/>
    <col min="17" max="16384" width="9.140625" style="164"/>
  </cols>
  <sheetData>
    <row r="1" spans="1:14" s="78" customFormat="1" ht="15" x14ac:dyDescent="0.2">
      <c r="B1" s="114"/>
      <c r="C1" s="114"/>
      <c r="D1" s="114"/>
      <c r="E1" s="114"/>
      <c r="F1" s="114"/>
      <c r="G1" s="114"/>
      <c r="H1" s="114"/>
      <c r="I1" s="114"/>
      <c r="L1" s="114"/>
    </row>
    <row r="2" spans="1:14" s="78" customFormat="1" ht="15" x14ac:dyDescent="0.2">
      <c r="B2" s="114"/>
      <c r="C2" s="114"/>
      <c r="D2" s="114"/>
      <c r="E2" s="114"/>
      <c r="F2" s="114"/>
      <c r="G2" s="114"/>
      <c r="H2" s="114"/>
      <c r="I2" s="114"/>
      <c r="L2" s="114"/>
    </row>
    <row r="3" spans="1:14" s="78" customFormat="1" ht="15" x14ac:dyDescent="0.2">
      <c r="B3" s="115"/>
      <c r="C3" s="115"/>
      <c r="D3" s="114"/>
      <c r="E3" s="114"/>
      <c r="F3" s="114"/>
      <c r="G3" s="114"/>
      <c r="H3" s="114"/>
      <c r="I3" s="114"/>
      <c r="L3" s="114"/>
    </row>
    <row r="4" spans="1:14" s="78" customFormat="1" ht="28.5" customHeight="1" x14ac:dyDescent="0.2">
      <c r="B4" s="116" t="s">
        <v>18</v>
      </c>
      <c r="C4" s="116"/>
      <c r="D4" s="116"/>
      <c r="E4" s="116"/>
      <c r="F4" s="116"/>
      <c r="G4" s="116"/>
      <c r="H4" s="116"/>
      <c r="I4" s="116"/>
      <c r="J4" s="116"/>
      <c r="K4" s="116"/>
      <c r="L4" s="116"/>
    </row>
    <row r="5" spans="1:14" s="78" customFormat="1" ht="15" hidden="1" x14ac:dyDescent="0.2">
      <c r="A5" s="78" t="s">
        <v>31</v>
      </c>
      <c r="B5" s="117"/>
      <c r="C5" s="117"/>
      <c r="D5" s="117"/>
      <c r="E5" s="117"/>
      <c r="F5" s="117"/>
      <c r="G5" s="117"/>
      <c r="H5" s="117"/>
      <c r="I5" s="117"/>
      <c r="J5" s="117"/>
      <c r="K5" s="117"/>
      <c r="L5" s="117"/>
    </row>
    <row r="6" spans="1:14" s="78" customFormat="1" ht="15" x14ac:dyDescent="0.2">
      <c r="B6" s="118" t="s">
        <v>0</v>
      </c>
      <c r="C6" s="118"/>
      <c r="D6" s="118"/>
      <c r="E6" s="118"/>
      <c r="F6" s="118"/>
      <c r="G6" s="118"/>
      <c r="H6" s="118"/>
      <c r="I6" s="118"/>
      <c r="J6" s="118"/>
      <c r="K6" s="118"/>
      <c r="L6" s="118"/>
    </row>
    <row r="7" spans="1:14" s="78" customFormat="1" ht="15" x14ac:dyDescent="0.2">
      <c r="B7" s="118" t="str">
        <f>"Kỳ tính thuế: Quý "&amp;N14&amp;" Năm "&amp;YEAR($F$26)</f>
        <v>Kỳ tính thuế: Quý 4 Năm 2017</v>
      </c>
      <c r="C7" s="118"/>
      <c r="D7" s="118"/>
      <c r="E7" s="118"/>
      <c r="F7" s="118"/>
      <c r="G7" s="118"/>
      <c r="H7" s="118"/>
      <c r="I7" s="118"/>
      <c r="J7" s="118"/>
      <c r="K7" s="118"/>
      <c r="L7" s="118"/>
    </row>
    <row r="8" spans="1:14" s="78" customFormat="1" ht="15" x14ac:dyDescent="0.2">
      <c r="B8" s="119"/>
      <c r="C8" s="119"/>
      <c r="D8" s="114"/>
      <c r="E8" s="114"/>
      <c r="F8" s="114"/>
      <c r="G8" s="114"/>
      <c r="H8" s="114"/>
      <c r="I8" s="114"/>
      <c r="L8" s="114"/>
    </row>
    <row r="9" spans="1:14" s="78" customFormat="1" ht="15" x14ac:dyDescent="0.2">
      <c r="B9" s="78" t="s">
        <v>286</v>
      </c>
    </row>
    <row r="10" spans="1:14" s="78" customFormat="1" ht="15" x14ac:dyDescent="0.2">
      <c r="B10" s="78" t="s">
        <v>285</v>
      </c>
    </row>
    <row r="11" spans="1:14" s="78" customFormat="1" ht="15" x14ac:dyDescent="0.2">
      <c r="B11" s="120" t="s">
        <v>1</v>
      </c>
      <c r="C11" s="120"/>
      <c r="D11" s="120"/>
      <c r="E11" s="120"/>
      <c r="F11" s="120"/>
      <c r="G11" s="120"/>
      <c r="H11" s="120"/>
      <c r="I11" s="120"/>
      <c r="J11" s="120"/>
      <c r="K11" s="120"/>
      <c r="L11" s="120"/>
    </row>
    <row r="12" spans="1:14" s="78" customFormat="1" ht="12.75" customHeight="1" x14ac:dyDescent="0.2">
      <c r="B12" s="121" t="s">
        <v>2</v>
      </c>
      <c r="C12" s="121"/>
      <c r="D12" s="121"/>
      <c r="E12" s="121"/>
      <c r="F12" s="121"/>
      <c r="G12" s="121" t="s">
        <v>3</v>
      </c>
      <c r="H12" s="121" t="s">
        <v>29</v>
      </c>
      <c r="I12" s="121" t="s">
        <v>4</v>
      </c>
      <c r="J12" s="121" t="s">
        <v>30</v>
      </c>
      <c r="K12" s="121" t="s">
        <v>5</v>
      </c>
      <c r="L12" s="121" t="s">
        <v>6</v>
      </c>
    </row>
    <row r="13" spans="1:14" s="78" customFormat="1" ht="4.5" customHeight="1" x14ac:dyDescent="0.2">
      <c r="B13" s="121"/>
      <c r="C13" s="121"/>
      <c r="D13" s="121"/>
      <c r="E13" s="121"/>
      <c r="F13" s="121"/>
      <c r="G13" s="121"/>
      <c r="H13" s="121"/>
      <c r="I13" s="121"/>
      <c r="J13" s="121"/>
      <c r="K13" s="121"/>
      <c r="L13" s="121"/>
    </row>
    <row r="14" spans="1:14" s="78" customFormat="1" ht="40.5" customHeight="1" x14ac:dyDescent="0.2">
      <c r="B14" s="121"/>
      <c r="C14" s="122" t="s">
        <v>43</v>
      </c>
      <c r="D14" s="122" t="s">
        <v>7</v>
      </c>
      <c r="E14" s="122" t="s">
        <v>8</v>
      </c>
      <c r="F14" s="122" t="s">
        <v>9</v>
      </c>
      <c r="G14" s="121"/>
      <c r="H14" s="121"/>
      <c r="I14" s="121"/>
      <c r="J14" s="121"/>
      <c r="K14" s="121"/>
      <c r="L14" s="121"/>
      <c r="N14" s="123">
        <v>4</v>
      </c>
    </row>
    <row r="15" spans="1:14" s="78" customFormat="1" ht="15" x14ac:dyDescent="0.2">
      <c r="B15" s="124" t="s">
        <v>19</v>
      </c>
      <c r="C15" s="124" t="s">
        <v>20</v>
      </c>
      <c r="D15" s="124" t="s">
        <v>21</v>
      </c>
      <c r="E15" s="124" t="s">
        <v>22</v>
      </c>
      <c r="F15" s="124" t="s">
        <v>23</v>
      </c>
      <c r="G15" s="124" t="s">
        <v>24</v>
      </c>
      <c r="H15" s="124" t="s">
        <v>25</v>
      </c>
      <c r="I15" s="125" t="s">
        <v>26</v>
      </c>
      <c r="J15" s="125" t="s">
        <v>27</v>
      </c>
      <c r="K15" s="124" t="s">
        <v>28</v>
      </c>
      <c r="L15" s="124" t="s">
        <v>44</v>
      </c>
    </row>
    <row r="16" spans="1:14" s="78" customFormat="1" ht="21" hidden="1" customHeight="1" x14ac:dyDescent="0.2">
      <c r="B16" s="126" t="s">
        <v>46</v>
      </c>
      <c r="C16" s="127"/>
      <c r="D16" s="127"/>
      <c r="E16" s="127"/>
      <c r="F16" s="127"/>
      <c r="G16" s="127"/>
      <c r="H16" s="127"/>
      <c r="I16" s="127"/>
      <c r="J16" s="128"/>
      <c r="K16" s="128"/>
      <c r="L16" s="129"/>
    </row>
    <row r="17" spans="2:12" s="78" customFormat="1" ht="21" hidden="1" customHeight="1" x14ac:dyDescent="0.2">
      <c r="B17" s="130"/>
      <c r="C17" s="130"/>
      <c r="D17" s="130"/>
      <c r="E17" s="130"/>
      <c r="F17" s="131"/>
      <c r="G17" s="130"/>
      <c r="H17" s="124"/>
      <c r="I17" s="130"/>
      <c r="J17" s="132"/>
      <c r="K17" s="132"/>
      <c r="L17" s="130"/>
    </row>
    <row r="18" spans="2:12" s="135" customFormat="1" ht="21" hidden="1" customHeight="1" x14ac:dyDescent="0.2">
      <c r="B18" s="133" t="s">
        <v>11</v>
      </c>
      <c r="C18" s="133"/>
      <c r="D18" s="133"/>
      <c r="E18" s="133"/>
      <c r="F18" s="133"/>
      <c r="G18" s="133"/>
      <c r="H18" s="133"/>
      <c r="I18" s="133"/>
      <c r="J18" s="134"/>
      <c r="K18" s="134"/>
      <c r="L18" s="133"/>
    </row>
    <row r="19" spans="2:12" s="78" customFormat="1" ht="21" hidden="1" customHeight="1" x14ac:dyDescent="0.2">
      <c r="B19" s="126" t="s">
        <v>12</v>
      </c>
      <c r="C19" s="127"/>
      <c r="D19" s="127"/>
      <c r="E19" s="127"/>
      <c r="F19" s="127"/>
      <c r="G19" s="127"/>
      <c r="H19" s="127"/>
      <c r="I19" s="127"/>
      <c r="J19" s="128"/>
      <c r="K19" s="128"/>
      <c r="L19" s="136"/>
    </row>
    <row r="20" spans="2:12" s="78" customFormat="1" ht="21" hidden="1" customHeight="1" x14ac:dyDescent="0.2">
      <c r="B20" s="124"/>
      <c r="C20" s="137"/>
      <c r="D20" s="137"/>
      <c r="E20" s="138"/>
      <c r="F20" s="131"/>
      <c r="G20" s="139"/>
      <c r="H20" s="139"/>
      <c r="I20" s="139"/>
      <c r="J20" s="132"/>
      <c r="K20" s="132"/>
      <c r="L20" s="130"/>
    </row>
    <row r="21" spans="2:12" s="135" customFormat="1" ht="21" hidden="1" customHeight="1" x14ac:dyDescent="0.2">
      <c r="B21" s="133" t="s">
        <v>11</v>
      </c>
      <c r="C21" s="133"/>
      <c r="D21" s="133"/>
      <c r="E21" s="133"/>
      <c r="F21" s="133"/>
      <c r="G21" s="133"/>
      <c r="H21" s="133"/>
      <c r="I21" s="133"/>
      <c r="J21" s="134"/>
      <c r="K21" s="134"/>
      <c r="L21" s="133"/>
    </row>
    <row r="22" spans="2:12" s="78" customFormat="1" ht="21" hidden="1" customHeight="1" x14ac:dyDescent="0.2">
      <c r="B22" s="126" t="s">
        <v>13</v>
      </c>
      <c r="C22" s="127"/>
      <c r="D22" s="127"/>
      <c r="E22" s="127"/>
      <c r="F22" s="127"/>
      <c r="G22" s="127"/>
      <c r="H22" s="127"/>
      <c r="I22" s="127"/>
      <c r="J22" s="128"/>
      <c r="K22" s="128"/>
      <c r="L22" s="136"/>
    </row>
    <row r="23" spans="2:12" s="78" customFormat="1" ht="21" hidden="1" customHeight="1" x14ac:dyDescent="0.2">
      <c r="B23" s="130"/>
      <c r="C23" s="130"/>
      <c r="D23" s="130"/>
      <c r="E23" s="130"/>
      <c r="F23" s="131"/>
      <c r="G23" s="130"/>
      <c r="H23" s="124"/>
      <c r="I23" s="130"/>
      <c r="J23" s="132"/>
      <c r="K23" s="132"/>
      <c r="L23" s="130"/>
    </row>
    <row r="24" spans="2:12" s="135" customFormat="1" ht="21" hidden="1" customHeight="1" x14ac:dyDescent="0.2">
      <c r="B24" s="133" t="s">
        <v>11</v>
      </c>
      <c r="C24" s="133"/>
      <c r="D24" s="133"/>
      <c r="E24" s="133"/>
      <c r="F24" s="133"/>
      <c r="G24" s="133"/>
      <c r="H24" s="133"/>
      <c r="I24" s="133"/>
      <c r="J24" s="134"/>
      <c r="K24" s="134"/>
      <c r="L24" s="133"/>
    </row>
    <row r="25" spans="2:12" s="135" customFormat="1" ht="21" customHeight="1" x14ac:dyDescent="0.2">
      <c r="B25" s="140" t="s">
        <v>14</v>
      </c>
      <c r="C25" s="141"/>
      <c r="D25" s="141"/>
      <c r="E25" s="141"/>
      <c r="F25" s="141"/>
      <c r="G25" s="141"/>
      <c r="H25" s="141"/>
      <c r="I25" s="141"/>
      <c r="J25" s="142"/>
      <c r="K25" s="142"/>
      <c r="L25" s="143"/>
    </row>
    <row r="26" spans="2:12" s="78" customFormat="1" ht="21" hidden="1" customHeight="1" x14ac:dyDescent="0.2">
      <c r="B26" s="71">
        <f>IF(G26&lt;&gt;"",ROW()-25,"")</f>
        <v>1</v>
      </c>
      <c r="C26" s="72" t="s">
        <v>85</v>
      </c>
      <c r="D26" s="72" t="s">
        <v>86</v>
      </c>
      <c r="E26" s="73" t="s">
        <v>292</v>
      </c>
      <c r="F26" s="74">
        <v>42739</v>
      </c>
      <c r="G26" s="144" t="s">
        <v>120</v>
      </c>
      <c r="H26" s="75" t="str">
        <f t="shared" ref="H26:H59" si="0">IF(ISNA(VLOOKUP(G26,DSBR,2,0)),"",VLOOKUP(G26,DSBR,2,0))</f>
        <v>0307717894</v>
      </c>
      <c r="I26" s="145" t="s">
        <v>369</v>
      </c>
      <c r="J26" s="76">
        <v>36616000</v>
      </c>
      <c r="K26" s="76">
        <v>3661600</v>
      </c>
      <c r="L26" s="77">
        <v>1</v>
      </c>
    </row>
    <row r="27" spans="2:12" s="78" customFormat="1" ht="21" hidden="1" customHeight="1" x14ac:dyDescent="0.2">
      <c r="B27" s="71">
        <f t="shared" ref="B27:B91" si="1">IF(G27&lt;&gt;"",ROW()-25,"")</f>
        <v>2</v>
      </c>
      <c r="C27" s="72" t="s">
        <v>85</v>
      </c>
      <c r="D27" s="72" t="s">
        <v>86</v>
      </c>
      <c r="E27" s="73" t="s">
        <v>293</v>
      </c>
      <c r="F27" s="74">
        <v>42741</v>
      </c>
      <c r="G27" s="144" t="s">
        <v>311</v>
      </c>
      <c r="H27" s="75" t="str">
        <f t="shared" si="0"/>
        <v>3702473556</v>
      </c>
      <c r="I27" s="145" t="s">
        <v>369</v>
      </c>
      <c r="J27" s="76">
        <v>650000</v>
      </c>
      <c r="K27" s="76">
        <v>65000</v>
      </c>
      <c r="L27" s="77">
        <v>1</v>
      </c>
    </row>
    <row r="28" spans="2:12" s="78" customFormat="1" ht="21" hidden="1" customHeight="1" x14ac:dyDescent="0.2">
      <c r="B28" s="71">
        <f t="shared" si="1"/>
        <v>3</v>
      </c>
      <c r="C28" s="72" t="s">
        <v>85</v>
      </c>
      <c r="D28" s="72" t="s">
        <v>86</v>
      </c>
      <c r="E28" s="73" t="s">
        <v>294</v>
      </c>
      <c r="F28" s="74">
        <v>42741</v>
      </c>
      <c r="G28" s="144" t="s">
        <v>103</v>
      </c>
      <c r="H28" s="75" t="str">
        <f t="shared" si="0"/>
        <v>3603093803</v>
      </c>
      <c r="I28" s="145" t="s">
        <v>369</v>
      </c>
      <c r="J28" s="76">
        <v>1673000</v>
      </c>
      <c r="K28" s="76">
        <v>167300</v>
      </c>
      <c r="L28" s="77">
        <v>1</v>
      </c>
    </row>
    <row r="29" spans="2:12" s="78" customFormat="1" ht="21" hidden="1" customHeight="1" x14ac:dyDescent="0.2">
      <c r="B29" s="71">
        <f t="shared" si="1"/>
        <v>4</v>
      </c>
      <c r="C29" s="72" t="s">
        <v>85</v>
      </c>
      <c r="D29" s="72" t="s">
        <v>86</v>
      </c>
      <c r="E29" s="73" t="s">
        <v>295</v>
      </c>
      <c r="F29" s="74">
        <v>42741</v>
      </c>
      <c r="G29" s="144" t="s">
        <v>312</v>
      </c>
      <c r="H29" s="75" t="str">
        <f t="shared" si="0"/>
        <v>1101819710</v>
      </c>
      <c r="I29" s="145" t="s">
        <v>371</v>
      </c>
      <c r="J29" s="76">
        <v>310800000</v>
      </c>
      <c r="K29" s="76">
        <v>31080000</v>
      </c>
      <c r="L29" s="77">
        <v>1</v>
      </c>
    </row>
    <row r="30" spans="2:12" s="78" customFormat="1" ht="21" hidden="1" customHeight="1" x14ac:dyDescent="0.2">
      <c r="B30" s="71">
        <f t="shared" si="1"/>
        <v>5</v>
      </c>
      <c r="C30" s="72" t="s">
        <v>85</v>
      </c>
      <c r="D30" s="72" t="s">
        <v>86</v>
      </c>
      <c r="E30" s="73" t="s">
        <v>296</v>
      </c>
      <c r="F30" s="74">
        <v>42745</v>
      </c>
      <c r="G30" s="144" t="s">
        <v>313</v>
      </c>
      <c r="H30" s="75" t="str">
        <f t="shared" si="0"/>
        <v>0311925230</v>
      </c>
      <c r="I30" s="145" t="s">
        <v>372</v>
      </c>
      <c r="J30" s="76">
        <v>1600000</v>
      </c>
      <c r="K30" s="76">
        <v>160000</v>
      </c>
      <c r="L30" s="77">
        <v>1</v>
      </c>
    </row>
    <row r="31" spans="2:12" s="78" customFormat="1" ht="21" hidden="1" customHeight="1" x14ac:dyDescent="0.2">
      <c r="B31" s="71">
        <f t="shared" si="1"/>
        <v>6</v>
      </c>
      <c r="C31" s="72" t="s">
        <v>85</v>
      </c>
      <c r="D31" s="72" t="s">
        <v>86</v>
      </c>
      <c r="E31" s="73" t="s">
        <v>297</v>
      </c>
      <c r="F31" s="74">
        <v>42745</v>
      </c>
      <c r="G31" s="144" t="s">
        <v>95</v>
      </c>
      <c r="H31" s="75" t="str">
        <f t="shared" si="0"/>
        <v>0311731926</v>
      </c>
      <c r="I31" s="145" t="s">
        <v>369</v>
      </c>
      <c r="J31" s="76">
        <v>2409000</v>
      </c>
      <c r="K31" s="76">
        <v>240900</v>
      </c>
      <c r="L31" s="77">
        <v>1</v>
      </c>
    </row>
    <row r="32" spans="2:12" s="78" customFormat="1" ht="21" hidden="1" customHeight="1" x14ac:dyDescent="0.2">
      <c r="B32" s="71">
        <f t="shared" si="1"/>
        <v>7</v>
      </c>
      <c r="C32" s="72" t="s">
        <v>85</v>
      </c>
      <c r="D32" s="72" t="s">
        <v>86</v>
      </c>
      <c r="E32" s="73" t="s">
        <v>298</v>
      </c>
      <c r="F32" s="74">
        <v>42747</v>
      </c>
      <c r="G32" s="144" t="s">
        <v>142</v>
      </c>
      <c r="H32" s="75" t="str">
        <f t="shared" si="0"/>
        <v>0313919539</v>
      </c>
      <c r="I32" s="145" t="s">
        <v>370</v>
      </c>
      <c r="J32" s="76">
        <v>4807000</v>
      </c>
      <c r="K32" s="76">
        <v>480700</v>
      </c>
      <c r="L32" s="77">
        <v>1</v>
      </c>
    </row>
    <row r="33" spans="2:12" s="78" customFormat="1" ht="21" hidden="1" customHeight="1" x14ac:dyDescent="0.2">
      <c r="B33" s="71">
        <f t="shared" si="1"/>
        <v>8</v>
      </c>
      <c r="C33" s="72" t="s">
        <v>85</v>
      </c>
      <c r="D33" s="72" t="s">
        <v>86</v>
      </c>
      <c r="E33" s="73" t="s">
        <v>299</v>
      </c>
      <c r="F33" s="74">
        <v>42749</v>
      </c>
      <c r="G33" s="144" t="s">
        <v>136</v>
      </c>
      <c r="H33" s="75" t="str">
        <f t="shared" si="0"/>
        <v>3702440303</v>
      </c>
      <c r="I33" s="145" t="s">
        <v>370</v>
      </c>
      <c r="J33" s="76">
        <v>5460000</v>
      </c>
      <c r="K33" s="76">
        <v>546000</v>
      </c>
      <c r="L33" s="77">
        <v>1</v>
      </c>
    </row>
    <row r="34" spans="2:12" s="78" customFormat="1" ht="21" hidden="1" customHeight="1" x14ac:dyDescent="0.2">
      <c r="B34" s="71">
        <f t="shared" si="1"/>
        <v>9</v>
      </c>
      <c r="C34" s="72" t="s">
        <v>85</v>
      </c>
      <c r="D34" s="72" t="s">
        <v>86</v>
      </c>
      <c r="E34" s="73" t="s">
        <v>300</v>
      </c>
      <c r="F34" s="74">
        <v>42751</v>
      </c>
      <c r="G34" s="144" t="s">
        <v>103</v>
      </c>
      <c r="H34" s="75" t="str">
        <f t="shared" si="0"/>
        <v>3603093803</v>
      </c>
      <c r="I34" s="145" t="s">
        <v>369</v>
      </c>
      <c r="J34" s="76">
        <v>637900</v>
      </c>
      <c r="K34" s="76">
        <v>63790</v>
      </c>
      <c r="L34" s="77">
        <v>1</v>
      </c>
    </row>
    <row r="35" spans="2:12" s="78" customFormat="1" ht="21" hidden="1" customHeight="1" x14ac:dyDescent="0.2">
      <c r="B35" s="71">
        <f t="shared" si="1"/>
        <v>10</v>
      </c>
      <c r="C35" s="72" t="s">
        <v>85</v>
      </c>
      <c r="D35" s="72" t="s">
        <v>86</v>
      </c>
      <c r="E35" s="73" t="s">
        <v>301</v>
      </c>
      <c r="F35" s="74">
        <v>42753</v>
      </c>
      <c r="G35" s="144" t="s">
        <v>114</v>
      </c>
      <c r="H35" s="75" t="str">
        <f t="shared" si="0"/>
        <v>0311270753</v>
      </c>
      <c r="I35" s="145" t="s">
        <v>372</v>
      </c>
      <c r="J35" s="76">
        <v>2000000</v>
      </c>
      <c r="K35" s="76">
        <v>200000</v>
      </c>
      <c r="L35" s="77">
        <v>1</v>
      </c>
    </row>
    <row r="36" spans="2:12" s="78" customFormat="1" ht="21" hidden="1" customHeight="1" x14ac:dyDescent="0.2">
      <c r="B36" s="71">
        <f t="shared" si="1"/>
        <v>11</v>
      </c>
      <c r="C36" s="72" t="s">
        <v>85</v>
      </c>
      <c r="D36" s="72" t="s">
        <v>86</v>
      </c>
      <c r="E36" s="73" t="s">
        <v>302</v>
      </c>
      <c r="F36" s="74">
        <v>42753</v>
      </c>
      <c r="G36" s="144" t="s">
        <v>130</v>
      </c>
      <c r="H36" s="75" t="str">
        <f t="shared" si="0"/>
        <v>3601409272</v>
      </c>
      <c r="I36" s="145" t="s">
        <v>370</v>
      </c>
      <c r="J36" s="76">
        <v>17850000</v>
      </c>
      <c r="K36" s="76">
        <v>1785000</v>
      </c>
      <c r="L36" s="77">
        <v>1</v>
      </c>
    </row>
    <row r="37" spans="2:12" s="78" customFormat="1" ht="21" hidden="1" customHeight="1" x14ac:dyDescent="0.2">
      <c r="B37" s="71">
        <f t="shared" si="1"/>
        <v>12</v>
      </c>
      <c r="C37" s="72" t="s">
        <v>85</v>
      </c>
      <c r="D37" s="72" t="s">
        <v>86</v>
      </c>
      <c r="E37" s="73" t="s">
        <v>303</v>
      </c>
      <c r="F37" s="74">
        <v>42753</v>
      </c>
      <c r="G37" s="144" t="s">
        <v>313</v>
      </c>
      <c r="H37" s="75" t="str">
        <f t="shared" si="0"/>
        <v>0311925230</v>
      </c>
      <c r="I37" s="145" t="s">
        <v>372</v>
      </c>
      <c r="J37" s="76">
        <v>4600000</v>
      </c>
      <c r="K37" s="76">
        <v>460000</v>
      </c>
      <c r="L37" s="77">
        <v>1</v>
      </c>
    </row>
    <row r="38" spans="2:12" s="78" customFormat="1" ht="21" hidden="1" customHeight="1" x14ac:dyDescent="0.2">
      <c r="B38" s="71">
        <f t="shared" si="1"/>
        <v>13</v>
      </c>
      <c r="C38" s="72" t="s">
        <v>85</v>
      </c>
      <c r="D38" s="72" t="s">
        <v>86</v>
      </c>
      <c r="E38" s="73" t="s">
        <v>304</v>
      </c>
      <c r="F38" s="74">
        <v>42754</v>
      </c>
      <c r="G38" s="144" t="s">
        <v>130</v>
      </c>
      <c r="H38" s="75" t="str">
        <f t="shared" si="0"/>
        <v>3601409272</v>
      </c>
      <c r="I38" s="145" t="s">
        <v>370</v>
      </c>
      <c r="J38" s="76">
        <v>16957500</v>
      </c>
      <c r="K38" s="76">
        <v>1695750</v>
      </c>
      <c r="L38" s="77">
        <v>1</v>
      </c>
    </row>
    <row r="39" spans="2:12" s="78" customFormat="1" ht="21" hidden="1" customHeight="1" x14ac:dyDescent="0.2">
      <c r="B39" s="71">
        <f t="shared" si="1"/>
        <v>14</v>
      </c>
      <c r="C39" s="72" t="s">
        <v>85</v>
      </c>
      <c r="D39" s="72" t="s">
        <v>86</v>
      </c>
      <c r="E39" s="73" t="s">
        <v>305</v>
      </c>
      <c r="F39" s="74">
        <v>42755</v>
      </c>
      <c r="G39" s="144" t="s">
        <v>90</v>
      </c>
      <c r="H39" s="75" t="str">
        <f t="shared" si="0"/>
        <v>3701770098</v>
      </c>
      <c r="I39" s="145" t="s">
        <v>369</v>
      </c>
      <c r="J39" s="76">
        <v>276600000</v>
      </c>
      <c r="K39" s="76">
        <v>27660000</v>
      </c>
      <c r="L39" s="77">
        <v>1</v>
      </c>
    </row>
    <row r="40" spans="2:12" s="78" customFormat="1" ht="21" hidden="1" customHeight="1" x14ac:dyDescent="0.2">
      <c r="B40" s="71">
        <f t="shared" si="1"/>
        <v>15</v>
      </c>
      <c r="C40" s="72" t="s">
        <v>85</v>
      </c>
      <c r="D40" s="72" t="s">
        <v>86</v>
      </c>
      <c r="E40" s="73" t="s">
        <v>306</v>
      </c>
      <c r="F40" s="74">
        <v>42755</v>
      </c>
      <c r="G40" s="144" t="s">
        <v>314</v>
      </c>
      <c r="H40" s="75" t="str">
        <f t="shared" si="0"/>
        <v>0313961227</v>
      </c>
      <c r="I40" s="145" t="s">
        <v>369</v>
      </c>
      <c r="J40" s="76">
        <v>3000000</v>
      </c>
      <c r="K40" s="76">
        <v>300000</v>
      </c>
      <c r="L40" s="77">
        <v>1</v>
      </c>
    </row>
    <row r="41" spans="2:12" s="78" customFormat="1" ht="21" hidden="1" customHeight="1" x14ac:dyDescent="0.2">
      <c r="B41" s="71" t="str">
        <f t="shared" si="1"/>
        <v/>
      </c>
      <c r="C41" s="72" t="s">
        <v>85</v>
      </c>
      <c r="D41" s="72" t="s">
        <v>86</v>
      </c>
      <c r="E41" s="73" t="s">
        <v>318</v>
      </c>
      <c r="F41" s="74"/>
      <c r="G41" s="144"/>
      <c r="H41" s="75"/>
      <c r="I41" s="145"/>
      <c r="J41" s="76"/>
      <c r="K41" s="76"/>
      <c r="L41" s="77">
        <v>1</v>
      </c>
    </row>
    <row r="42" spans="2:12" s="78" customFormat="1" ht="21" hidden="1" customHeight="1" x14ac:dyDescent="0.2">
      <c r="B42" s="71">
        <f t="shared" si="1"/>
        <v>17</v>
      </c>
      <c r="C42" s="72" t="s">
        <v>85</v>
      </c>
      <c r="D42" s="72" t="s">
        <v>86</v>
      </c>
      <c r="E42" s="73" t="s">
        <v>307</v>
      </c>
      <c r="F42" s="74">
        <v>42756</v>
      </c>
      <c r="G42" s="144" t="s">
        <v>130</v>
      </c>
      <c r="H42" s="75" t="str">
        <f>IF(ISNA(VLOOKUP(G42,DSBR,2,0)),"",VLOOKUP(G42,DSBR,2,0))</f>
        <v>3601409272</v>
      </c>
      <c r="I42" s="145" t="s">
        <v>370</v>
      </c>
      <c r="J42" s="76">
        <v>15300000</v>
      </c>
      <c r="K42" s="76">
        <v>1530000</v>
      </c>
      <c r="L42" s="77">
        <v>1</v>
      </c>
    </row>
    <row r="43" spans="2:12" s="78" customFormat="1" ht="21" hidden="1" customHeight="1" x14ac:dyDescent="0.2">
      <c r="B43" s="71">
        <f t="shared" si="1"/>
        <v>18</v>
      </c>
      <c r="C43" s="72" t="s">
        <v>85</v>
      </c>
      <c r="D43" s="72" t="s">
        <v>86</v>
      </c>
      <c r="E43" s="73" t="s">
        <v>308</v>
      </c>
      <c r="F43" s="74">
        <v>42758</v>
      </c>
      <c r="G43" s="144" t="s">
        <v>130</v>
      </c>
      <c r="H43" s="75" t="str">
        <f t="shared" si="0"/>
        <v>3601409272</v>
      </c>
      <c r="I43" s="145" t="s">
        <v>370</v>
      </c>
      <c r="J43" s="76">
        <v>17042500</v>
      </c>
      <c r="K43" s="76">
        <v>1704250</v>
      </c>
      <c r="L43" s="77">
        <v>1</v>
      </c>
    </row>
    <row r="44" spans="2:12" s="78" customFormat="1" ht="21" hidden="1" customHeight="1" x14ac:dyDescent="0.2">
      <c r="B44" s="71">
        <f t="shared" si="1"/>
        <v>19</v>
      </c>
      <c r="C44" s="72" t="s">
        <v>85</v>
      </c>
      <c r="D44" s="72" t="s">
        <v>86</v>
      </c>
      <c r="E44" s="73" t="s">
        <v>309</v>
      </c>
      <c r="F44" s="74">
        <v>42758</v>
      </c>
      <c r="G44" s="144" t="s">
        <v>315</v>
      </c>
      <c r="H44" s="75" t="str">
        <f t="shared" si="0"/>
        <v>3700339107</v>
      </c>
      <c r="I44" s="145" t="s">
        <v>372</v>
      </c>
      <c r="J44" s="76">
        <v>13300000</v>
      </c>
      <c r="K44" s="76">
        <v>1330000</v>
      </c>
      <c r="L44" s="77">
        <v>1</v>
      </c>
    </row>
    <row r="45" spans="2:12" s="78" customFormat="1" ht="21" hidden="1" customHeight="1" x14ac:dyDescent="0.2">
      <c r="B45" s="71">
        <f t="shared" si="1"/>
        <v>20</v>
      </c>
      <c r="C45" s="72" t="s">
        <v>85</v>
      </c>
      <c r="D45" s="72" t="s">
        <v>86</v>
      </c>
      <c r="E45" s="73" t="s">
        <v>310</v>
      </c>
      <c r="F45" s="74">
        <v>42758</v>
      </c>
      <c r="G45" s="144" t="s">
        <v>94</v>
      </c>
      <c r="H45" s="75" t="str">
        <f t="shared" si="0"/>
        <v>3701773902</v>
      </c>
      <c r="I45" s="145" t="s">
        <v>369</v>
      </c>
      <c r="J45" s="76">
        <v>91890083</v>
      </c>
      <c r="K45" s="76">
        <v>9189008</v>
      </c>
      <c r="L45" s="77">
        <v>1</v>
      </c>
    </row>
    <row r="46" spans="2:12" s="78" customFormat="1" ht="21" hidden="1" customHeight="1" x14ac:dyDescent="0.2">
      <c r="B46" s="71">
        <f t="shared" si="1"/>
        <v>21</v>
      </c>
      <c r="C46" s="72" t="s">
        <v>85</v>
      </c>
      <c r="D46" s="72" t="s">
        <v>86</v>
      </c>
      <c r="E46" s="73" t="s">
        <v>319</v>
      </c>
      <c r="F46" s="74">
        <v>42759</v>
      </c>
      <c r="G46" s="144" t="s">
        <v>145</v>
      </c>
      <c r="H46" s="75" t="str">
        <f t="shared" si="0"/>
        <v>0313156326</v>
      </c>
      <c r="I46" s="145" t="s">
        <v>369</v>
      </c>
      <c r="J46" s="76">
        <v>13632557</v>
      </c>
      <c r="K46" s="76">
        <v>1363256</v>
      </c>
      <c r="L46" s="77">
        <v>1</v>
      </c>
    </row>
    <row r="47" spans="2:12" s="78" customFormat="1" ht="21" hidden="1" customHeight="1" x14ac:dyDescent="0.2">
      <c r="B47" s="71">
        <f t="shared" si="1"/>
        <v>22</v>
      </c>
      <c r="C47" s="72" t="s">
        <v>85</v>
      </c>
      <c r="D47" s="72" t="s">
        <v>86</v>
      </c>
      <c r="E47" s="73" t="s">
        <v>320</v>
      </c>
      <c r="F47" s="74">
        <v>42772</v>
      </c>
      <c r="G47" s="144" t="s">
        <v>124</v>
      </c>
      <c r="H47" s="75" t="str">
        <f t="shared" si="0"/>
        <v>0307717894</v>
      </c>
      <c r="I47" s="145" t="s">
        <v>369</v>
      </c>
      <c r="J47" s="76">
        <v>40480000</v>
      </c>
      <c r="K47" s="76">
        <v>4048000</v>
      </c>
      <c r="L47" s="77">
        <v>1</v>
      </c>
    </row>
    <row r="48" spans="2:12" s="78" customFormat="1" ht="21" hidden="1" customHeight="1" x14ac:dyDescent="0.2">
      <c r="B48" s="71">
        <f t="shared" si="1"/>
        <v>23</v>
      </c>
      <c r="C48" s="72" t="s">
        <v>85</v>
      </c>
      <c r="D48" s="72" t="s">
        <v>86</v>
      </c>
      <c r="E48" s="73" t="s">
        <v>321</v>
      </c>
      <c r="F48" s="74">
        <v>42773</v>
      </c>
      <c r="G48" s="144" t="s">
        <v>130</v>
      </c>
      <c r="H48" s="75" t="str">
        <f t="shared" si="0"/>
        <v>3601409272</v>
      </c>
      <c r="I48" s="145" t="s">
        <v>370</v>
      </c>
      <c r="J48" s="76">
        <v>17000000</v>
      </c>
      <c r="K48" s="76">
        <v>1700000</v>
      </c>
      <c r="L48" s="77">
        <v>1</v>
      </c>
    </row>
    <row r="49" spans="2:12" s="78" customFormat="1" ht="21" hidden="1" customHeight="1" x14ac:dyDescent="0.2">
      <c r="B49" s="71">
        <f t="shared" si="1"/>
        <v>24</v>
      </c>
      <c r="C49" s="72" t="s">
        <v>85</v>
      </c>
      <c r="D49" s="72" t="s">
        <v>86</v>
      </c>
      <c r="E49" s="73" t="s">
        <v>322</v>
      </c>
      <c r="F49" s="74">
        <v>42779</v>
      </c>
      <c r="G49" s="144" t="s">
        <v>95</v>
      </c>
      <c r="H49" s="75" t="str">
        <f t="shared" si="0"/>
        <v>0311731926</v>
      </c>
      <c r="I49" s="145" t="s">
        <v>369</v>
      </c>
      <c r="J49" s="76">
        <v>2409000</v>
      </c>
      <c r="K49" s="76">
        <v>240900</v>
      </c>
      <c r="L49" s="77">
        <v>1</v>
      </c>
    </row>
    <row r="50" spans="2:12" s="78" customFormat="1" ht="21" hidden="1" customHeight="1" x14ac:dyDescent="0.2">
      <c r="B50" s="71">
        <f t="shared" si="1"/>
        <v>25</v>
      </c>
      <c r="C50" s="72" t="s">
        <v>85</v>
      </c>
      <c r="D50" s="72" t="s">
        <v>86</v>
      </c>
      <c r="E50" s="73" t="s">
        <v>323</v>
      </c>
      <c r="F50" s="74">
        <v>42782</v>
      </c>
      <c r="G50" s="144" t="s">
        <v>103</v>
      </c>
      <c r="H50" s="75" t="str">
        <f t="shared" si="0"/>
        <v>3603093803</v>
      </c>
      <c r="I50" s="145" t="s">
        <v>369</v>
      </c>
      <c r="J50" s="76">
        <v>7280000</v>
      </c>
      <c r="K50" s="76">
        <v>728000</v>
      </c>
      <c r="L50" s="77">
        <v>1</v>
      </c>
    </row>
    <row r="51" spans="2:12" s="78" customFormat="1" ht="21" hidden="1" customHeight="1" x14ac:dyDescent="0.2">
      <c r="B51" s="71" t="str">
        <f t="shared" si="1"/>
        <v/>
      </c>
      <c r="C51" s="72" t="s">
        <v>85</v>
      </c>
      <c r="D51" s="72" t="s">
        <v>86</v>
      </c>
      <c r="E51" s="73" t="s">
        <v>324</v>
      </c>
      <c r="F51" s="74"/>
      <c r="G51" s="144"/>
      <c r="H51" s="75" t="str">
        <f t="shared" si="0"/>
        <v/>
      </c>
      <c r="I51" s="145"/>
      <c r="J51" s="76"/>
      <c r="K51" s="76"/>
      <c r="L51" s="77">
        <v>1</v>
      </c>
    </row>
    <row r="52" spans="2:12" s="78" customFormat="1" ht="21" hidden="1" customHeight="1" x14ac:dyDescent="0.2">
      <c r="B52" s="71" t="str">
        <f t="shared" si="1"/>
        <v/>
      </c>
      <c r="C52" s="72" t="s">
        <v>85</v>
      </c>
      <c r="D52" s="72" t="s">
        <v>86</v>
      </c>
      <c r="E52" s="73" t="s">
        <v>325</v>
      </c>
      <c r="F52" s="74"/>
      <c r="G52" s="144"/>
      <c r="H52" s="75" t="str">
        <f t="shared" si="0"/>
        <v/>
      </c>
      <c r="I52" s="145"/>
      <c r="J52" s="76"/>
      <c r="K52" s="76"/>
      <c r="L52" s="77">
        <v>1</v>
      </c>
    </row>
    <row r="53" spans="2:12" s="78" customFormat="1" ht="21" hidden="1" customHeight="1" x14ac:dyDescent="0.2">
      <c r="B53" s="71" t="str">
        <f t="shared" si="1"/>
        <v/>
      </c>
      <c r="C53" s="72" t="s">
        <v>85</v>
      </c>
      <c r="D53" s="72" t="s">
        <v>86</v>
      </c>
      <c r="E53" s="73" t="s">
        <v>326</v>
      </c>
      <c r="F53" s="74"/>
      <c r="G53" s="144"/>
      <c r="H53" s="75" t="str">
        <f t="shared" si="0"/>
        <v/>
      </c>
      <c r="I53" s="145"/>
      <c r="J53" s="76"/>
      <c r="K53" s="76"/>
      <c r="L53" s="77">
        <v>1</v>
      </c>
    </row>
    <row r="54" spans="2:12" s="78" customFormat="1" ht="21" hidden="1" customHeight="1" x14ac:dyDescent="0.2">
      <c r="B54" s="71">
        <f t="shared" si="1"/>
        <v>29</v>
      </c>
      <c r="C54" s="72" t="s">
        <v>85</v>
      </c>
      <c r="D54" s="72" t="s">
        <v>86</v>
      </c>
      <c r="E54" s="73" t="s">
        <v>327</v>
      </c>
      <c r="F54" s="74">
        <v>42782</v>
      </c>
      <c r="G54" s="144" t="s">
        <v>373</v>
      </c>
      <c r="H54" s="75" t="str">
        <f t="shared" si="0"/>
        <v>0313076430</v>
      </c>
      <c r="I54" s="145" t="s">
        <v>372</v>
      </c>
      <c r="J54" s="76">
        <v>4725000</v>
      </c>
      <c r="K54" s="76">
        <v>472500</v>
      </c>
      <c r="L54" s="77">
        <v>1</v>
      </c>
    </row>
    <row r="55" spans="2:12" s="78" customFormat="1" ht="21" hidden="1" customHeight="1" x14ac:dyDescent="0.2">
      <c r="B55" s="71">
        <f t="shared" si="1"/>
        <v>30</v>
      </c>
      <c r="C55" s="72" t="s">
        <v>85</v>
      </c>
      <c r="D55" s="72" t="s">
        <v>86</v>
      </c>
      <c r="E55" s="73" t="s">
        <v>328</v>
      </c>
      <c r="F55" s="74">
        <v>42783</v>
      </c>
      <c r="G55" s="144" t="s">
        <v>130</v>
      </c>
      <c r="H55" s="75" t="str">
        <f t="shared" si="0"/>
        <v>3601409272</v>
      </c>
      <c r="I55" s="145" t="s">
        <v>370</v>
      </c>
      <c r="J55" s="76">
        <v>16150000</v>
      </c>
      <c r="K55" s="76">
        <v>1615000</v>
      </c>
      <c r="L55" s="77">
        <v>1</v>
      </c>
    </row>
    <row r="56" spans="2:12" s="78" customFormat="1" ht="21" hidden="1" customHeight="1" x14ac:dyDescent="0.2">
      <c r="B56" s="71" t="str">
        <f t="shared" si="1"/>
        <v/>
      </c>
      <c r="C56" s="72" t="s">
        <v>85</v>
      </c>
      <c r="D56" s="72" t="s">
        <v>86</v>
      </c>
      <c r="E56" s="73" t="s">
        <v>329</v>
      </c>
      <c r="F56" s="74"/>
      <c r="G56" s="144"/>
      <c r="H56" s="75" t="str">
        <f t="shared" si="0"/>
        <v/>
      </c>
      <c r="I56" s="145"/>
      <c r="J56" s="76"/>
      <c r="K56" s="76"/>
      <c r="L56" s="77">
        <v>1</v>
      </c>
    </row>
    <row r="57" spans="2:12" s="78" customFormat="1" ht="21" hidden="1" customHeight="1" x14ac:dyDescent="0.2">
      <c r="B57" s="71">
        <f t="shared" si="1"/>
        <v>32</v>
      </c>
      <c r="C57" s="72" t="s">
        <v>85</v>
      </c>
      <c r="D57" s="72" t="s">
        <v>86</v>
      </c>
      <c r="E57" s="73" t="s">
        <v>330</v>
      </c>
      <c r="F57" s="74">
        <v>42786</v>
      </c>
      <c r="G57" s="144" t="s">
        <v>145</v>
      </c>
      <c r="H57" s="75" t="str">
        <f t="shared" si="0"/>
        <v>0313156326</v>
      </c>
      <c r="I57" s="145" t="s">
        <v>370</v>
      </c>
      <c r="J57" s="76">
        <v>16514197</v>
      </c>
      <c r="K57" s="76">
        <v>1651420</v>
      </c>
      <c r="L57" s="77">
        <v>1</v>
      </c>
    </row>
    <row r="58" spans="2:12" s="78" customFormat="1" ht="21" hidden="1" customHeight="1" x14ac:dyDescent="0.2">
      <c r="B58" s="71">
        <f t="shared" si="1"/>
        <v>33</v>
      </c>
      <c r="C58" s="72" t="s">
        <v>85</v>
      </c>
      <c r="D58" s="72" t="s">
        <v>86</v>
      </c>
      <c r="E58" s="73" t="s">
        <v>331</v>
      </c>
      <c r="F58" s="74">
        <v>42788</v>
      </c>
      <c r="G58" s="144" t="s">
        <v>112</v>
      </c>
      <c r="H58" s="75" t="str">
        <f t="shared" si="0"/>
        <v>0310857404</v>
      </c>
      <c r="I58" s="145" t="s">
        <v>370</v>
      </c>
      <c r="J58" s="76">
        <v>8750000</v>
      </c>
      <c r="K58" s="76">
        <v>875000</v>
      </c>
      <c r="L58" s="77">
        <v>1</v>
      </c>
    </row>
    <row r="59" spans="2:12" s="78" customFormat="1" ht="21" hidden="1" customHeight="1" x14ac:dyDescent="0.2">
      <c r="B59" s="71">
        <f t="shared" si="1"/>
        <v>34</v>
      </c>
      <c r="C59" s="72" t="s">
        <v>85</v>
      </c>
      <c r="D59" s="72" t="s">
        <v>86</v>
      </c>
      <c r="E59" s="73" t="s">
        <v>332</v>
      </c>
      <c r="F59" s="74">
        <v>42788</v>
      </c>
      <c r="G59" s="144" t="s">
        <v>376</v>
      </c>
      <c r="H59" s="75" t="str">
        <f t="shared" si="0"/>
        <v>0306011457</v>
      </c>
      <c r="I59" s="145" t="s">
        <v>370</v>
      </c>
      <c r="J59" s="76">
        <v>8000000</v>
      </c>
      <c r="K59" s="76">
        <v>800000</v>
      </c>
      <c r="L59" s="77">
        <v>1</v>
      </c>
    </row>
    <row r="60" spans="2:12" s="78" customFormat="1" ht="21" hidden="1" customHeight="1" x14ac:dyDescent="0.2">
      <c r="B60" s="71">
        <f t="shared" si="1"/>
        <v>35</v>
      </c>
      <c r="C60" s="72" t="s">
        <v>85</v>
      </c>
      <c r="D60" s="72" t="s">
        <v>86</v>
      </c>
      <c r="E60" s="73" t="s">
        <v>333</v>
      </c>
      <c r="F60" s="74">
        <v>42789</v>
      </c>
      <c r="G60" s="144" t="s">
        <v>130</v>
      </c>
      <c r="H60" s="75" t="str">
        <f t="shared" ref="H60:H95" si="2">IF(ISNA(VLOOKUP(G60,DSBR,2,0)),"",VLOOKUP(G60,DSBR,2,0))</f>
        <v>3601409272</v>
      </c>
      <c r="I60" s="145" t="s">
        <v>370</v>
      </c>
      <c r="J60" s="76">
        <v>15300000</v>
      </c>
      <c r="K60" s="76">
        <v>1530000</v>
      </c>
      <c r="L60" s="77">
        <v>1</v>
      </c>
    </row>
    <row r="61" spans="2:12" s="78" customFormat="1" ht="21" hidden="1" customHeight="1" x14ac:dyDescent="0.2">
      <c r="B61" s="71" t="str">
        <f t="shared" si="1"/>
        <v/>
      </c>
      <c r="C61" s="72" t="s">
        <v>85</v>
      </c>
      <c r="D61" s="72" t="s">
        <v>86</v>
      </c>
      <c r="E61" s="73" t="s">
        <v>334</v>
      </c>
      <c r="F61" s="74"/>
      <c r="G61" s="144"/>
      <c r="H61" s="75" t="str">
        <f t="shared" si="2"/>
        <v/>
      </c>
      <c r="I61" s="145"/>
      <c r="J61" s="76"/>
      <c r="K61" s="76"/>
      <c r="L61" s="77">
        <v>1</v>
      </c>
    </row>
    <row r="62" spans="2:12" s="78" customFormat="1" ht="21" hidden="1" customHeight="1" x14ac:dyDescent="0.2">
      <c r="B62" s="71">
        <f t="shared" si="1"/>
        <v>37</v>
      </c>
      <c r="C62" s="72" t="s">
        <v>85</v>
      </c>
      <c r="D62" s="72" t="s">
        <v>86</v>
      </c>
      <c r="E62" s="73" t="s">
        <v>335</v>
      </c>
      <c r="F62" s="74">
        <v>42789</v>
      </c>
      <c r="G62" s="144" t="s">
        <v>136</v>
      </c>
      <c r="H62" s="75" t="str">
        <f t="shared" si="2"/>
        <v>3702440303</v>
      </c>
      <c r="I62" s="145" t="s">
        <v>370</v>
      </c>
      <c r="J62" s="76">
        <v>11161500</v>
      </c>
      <c r="K62" s="76">
        <v>1116150</v>
      </c>
      <c r="L62" s="77">
        <v>1</v>
      </c>
    </row>
    <row r="63" spans="2:12" s="78" customFormat="1" ht="21" hidden="1" customHeight="1" x14ac:dyDescent="0.2">
      <c r="B63" s="71">
        <f t="shared" si="1"/>
        <v>38</v>
      </c>
      <c r="C63" s="72" t="s">
        <v>85</v>
      </c>
      <c r="D63" s="72" t="s">
        <v>86</v>
      </c>
      <c r="E63" s="73" t="s">
        <v>336</v>
      </c>
      <c r="F63" s="74">
        <v>42790</v>
      </c>
      <c r="G63" s="144" t="s">
        <v>315</v>
      </c>
      <c r="H63" s="75" t="str">
        <f t="shared" si="2"/>
        <v>3700339107</v>
      </c>
      <c r="I63" s="145" t="s">
        <v>372</v>
      </c>
      <c r="J63" s="76">
        <v>5500000</v>
      </c>
      <c r="K63" s="76">
        <v>550000</v>
      </c>
      <c r="L63" s="77">
        <v>1</v>
      </c>
    </row>
    <row r="64" spans="2:12" s="78" customFormat="1" ht="21" hidden="1" customHeight="1" x14ac:dyDescent="0.2">
      <c r="B64" s="71">
        <f t="shared" si="1"/>
        <v>39</v>
      </c>
      <c r="C64" s="72" t="s">
        <v>85</v>
      </c>
      <c r="D64" s="72" t="s">
        <v>86</v>
      </c>
      <c r="E64" s="73" t="s">
        <v>337</v>
      </c>
      <c r="F64" s="74">
        <v>42790</v>
      </c>
      <c r="G64" s="144" t="s">
        <v>90</v>
      </c>
      <c r="H64" s="75" t="str">
        <f t="shared" si="2"/>
        <v>3701770098</v>
      </c>
      <c r="I64" s="145" t="s">
        <v>369</v>
      </c>
      <c r="J64" s="76">
        <v>209438500</v>
      </c>
      <c r="K64" s="76">
        <v>20943850</v>
      </c>
      <c r="L64" s="77">
        <v>1</v>
      </c>
    </row>
    <row r="65" spans="2:12" s="78" customFormat="1" ht="21" hidden="1" customHeight="1" x14ac:dyDescent="0.2">
      <c r="B65" s="71">
        <f t="shared" si="1"/>
        <v>40</v>
      </c>
      <c r="C65" s="72" t="s">
        <v>85</v>
      </c>
      <c r="D65" s="72" t="s">
        <v>86</v>
      </c>
      <c r="E65" s="73" t="s">
        <v>338</v>
      </c>
      <c r="F65" s="74">
        <v>42791</v>
      </c>
      <c r="G65" s="144" t="s">
        <v>103</v>
      </c>
      <c r="H65" s="75" t="str">
        <f t="shared" si="2"/>
        <v>3603093803</v>
      </c>
      <c r="I65" s="145" t="s">
        <v>369</v>
      </c>
      <c r="J65" s="76">
        <v>14569000</v>
      </c>
      <c r="K65" s="76">
        <v>1456900</v>
      </c>
      <c r="L65" s="77">
        <v>1</v>
      </c>
    </row>
    <row r="66" spans="2:12" s="78" customFormat="1" ht="21" hidden="1" customHeight="1" x14ac:dyDescent="0.2">
      <c r="B66" s="71">
        <f t="shared" si="1"/>
        <v>41</v>
      </c>
      <c r="C66" s="72" t="s">
        <v>85</v>
      </c>
      <c r="D66" s="72" t="s">
        <v>86</v>
      </c>
      <c r="E66" s="73" t="s">
        <v>339</v>
      </c>
      <c r="F66" s="74">
        <v>42791</v>
      </c>
      <c r="G66" s="144" t="s">
        <v>94</v>
      </c>
      <c r="H66" s="75" t="str">
        <f t="shared" si="2"/>
        <v>3701773902</v>
      </c>
      <c r="I66" s="145" t="s">
        <v>369</v>
      </c>
      <c r="J66" s="76">
        <v>50132225</v>
      </c>
      <c r="K66" s="76">
        <v>5013223</v>
      </c>
      <c r="L66" s="77">
        <v>1</v>
      </c>
    </row>
    <row r="67" spans="2:12" s="78" customFormat="1" ht="21" hidden="1" customHeight="1" x14ac:dyDescent="0.2">
      <c r="B67" s="71">
        <f t="shared" si="1"/>
        <v>42</v>
      </c>
      <c r="C67" s="72" t="s">
        <v>85</v>
      </c>
      <c r="D67" s="72" t="s">
        <v>86</v>
      </c>
      <c r="E67" s="73" t="s">
        <v>340</v>
      </c>
      <c r="F67" s="74">
        <v>42791</v>
      </c>
      <c r="G67" s="144" t="s">
        <v>378</v>
      </c>
      <c r="H67" s="75" t="str">
        <f t="shared" si="2"/>
        <v>3701872678</v>
      </c>
      <c r="I67" s="145" t="s">
        <v>372</v>
      </c>
      <c r="J67" s="76">
        <v>1000000</v>
      </c>
      <c r="K67" s="76">
        <v>100000</v>
      </c>
      <c r="L67" s="77">
        <v>1</v>
      </c>
    </row>
    <row r="68" spans="2:12" s="78" customFormat="1" ht="21" hidden="1" customHeight="1" x14ac:dyDescent="0.2">
      <c r="B68" s="71">
        <f t="shared" si="1"/>
        <v>43</v>
      </c>
      <c r="C68" s="72" t="s">
        <v>85</v>
      </c>
      <c r="D68" s="72" t="s">
        <v>86</v>
      </c>
      <c r="E68" s="73" t="s">
        <v>341</v>
      </c>
      <c r="F68" s="74">
        <v>42793</v>
      </c>
      <c r="G68" s="144" t="s">
        <v>130</v>
      </c>
      <c r="H68" s="75" t="str">
        <f t="shared" si="2"/>
        <v>3601409272</v>
      </c>
      <c r="I68" s="145" t="s">
        <v>370</v>
      </c>
      <c r="J68" s="76">
        <v>13900000</v>
      </c>
      <c r="K68" s="76">
        <v>1390000</v>
      </c>
      <c r="L68" s="77">
        <v>1</v>
      </c>
    </row>
    <row r="69" spans="2:12" s="78" customFormat="1" ht="21" hidden="1" customHeight="1" x14ac:dyDescent="0.2">
      <c r="B69" s="71">
        <f t="shared" si="1"/>
        <v>44</v>
      </c>
      <c r="C69" s="72" t="s">
        <v>85</v>
      </c>
      <c r="D69" s="72" t="s">
        <v>86</v>
      </c>
      <c r="E69" s="73" t="s">
        <v>342</v>
      </c>
      <c r="F69" s="74">
        <v>42794</v>
      </c>
      <c r="G69" s="144" t="s">
        <v>312</v>
      </c>
      <c r="H69" s="75" t="str">
        <f t="shared" si="2"/>
        <v>1101819710</v>
      </c>
      <c r="I69" s="145" t="s">
        <v>371</v>
      </c>
      <c r="J69" s="76">
        <v>352800000</v>
      </c>
      <c r="K69" s="76">
        <v>35280000</v>
      </c>
      <c r="L69" s="77">
        <v>1</v>
      </c>
    </row>
    <row r="70" spans="2:12" s="78" customFormat="1" ht="21" hidden="1" customHeight="1" x14ac:dyDescent="0.2">
      <c r="B70" s="71">
        <f t="shared" si="1"/>
        <v>45</v>
      </c>
      <c r="C70" s="72" t="s">
        <v>85</v>
      </c>
      <c r="D70" s="72" t="s">
        <v>86</v>
      </c>
      <c r="E70" s="73" t="s">
        <v>343</v>
      </c>
      <c r="F70" s="74">
        <v>42800</v>
      </c>
      <c r="G70" s="144" t="s">
        <v>95</v>
      </c>
      <c r="H70" s="75" t="str">
        <f t="shared" si="2"/>
        <v>0311731926</v>
      </c>
      <c r="I70" s="145" t="s">
        <v>369</v>
      </c>
      <c r="J70" s="76">
        <v>1686300</v>
      </c>
      <c r="K70" s="76">
        <v>168630</v>
      </c>
      <c r="L70" s="77">
        <v>1</v>
      </c>
    </row>
    <row r="71" spans="2:12" s="78" customFormat="1" ht="21" hidden="1" customHeight="1" x14ac:dyDescent="0.2">
      <c r="B71" s="71">
        <f t="shared" si="1"/>
        <v>46</v>
      </c>
      <c r="C71" s="72" t="s">
        <v>85</v>
      </c>
      <c r="D71" s="72" t="s">
        <v>86</v>
      </c>
      <c r="E71" s="73" t="s">
        <v>344</v>
      </c>
      <c r="F71" s="74">
        <v>42801</v>
      </c>
      <c r="G71" s="144" t="s">
        <v>120</v>
      </c>
      <c r="H71" s="75" t="str">
        <f t="shared" si="2"/>
        <v>0307717894</v>
      </c>
      <c r="I71" s="145" t="s">
        <v>369</v>
      </c>
      <c r="J71" s="76">
        <v>43700000</v>
      </c>
      <c r="K71" s="76">
        <v>4370000</v>
      </c>
      <c r="L71" s="77">
        <v>1</v>
      </c>
    </row>
    <row r="72" spans="2:12" s="78" customFormat="1" ht="21" hidden="1" customHeight="1" x14ac:dyDescent="0.2">
      <c r="B72" s="71" t="str">
        <f t="shared" si="1"/>
        <v/>
      </c>
      <c r="C72" s="72" t="s">
        <v>85</v>
      </c>
      <c r="D72" s="72" t="s">
        <v>86</v>
      </c>
      <c r="E72" s="73" t="s">
        <v>345</v>
      </c>
      <c r="F72" s="74"/>
      <c r="G72" s="144"/>
      <c r="H72" s="75" t="str">
        <f t="shared" si="2"/>
        <v/>
      </c>
      <c r="I72" s="145"/>
      <c r="J72" s="76"/>
      <c r="K72" s="76"/>
      <c r="L72" s="77">
        <v>1</v>
      </c>
    </row>
    <row r="73" spans="2:12" s="78" customFormat="1" ht="21" hidden="1" customHeight="1" x14ac:dyDescent="0.2">
      <c r="B73" s="71">
        <f t="shared" si="1"/>
        <v>48</v>
      </c>
      <c r="C73" s="72" t="s">
        <v>85</v>
      </c>
      <c r="D73" s="72" t="s">
        <v>86</v>
      </c>
      <c r="E73" s="73" t="s">
        <v>346</v>
      </c>
      <c r="F73" s="74">
        <v>42802</v>
      </c>
      <c r="G73" s="144" t="s">
        <v>129</v>
      </c>
      <c r="H73" s="75" t="str">
        <f>IF(ISNA(VLOOKUP(G73,DSBR,2,0)),"",VLOOKUP(G73,DSBR,2,0))</f>
        <v>0302535072</v>
      </c>
      <c r="I73" s="145" t="s">
        <v>370</v>
      </c>
      <c r="J73" s="76">
        <v>8057500</v>
      </c>
      <c r="K73" s="76">
        <v>805750</v>
      </c>
      <c r="L73" s="77">
        <v>1</v>
      </c>
    </row>
    <row r="74" spans="2:12" s="78" customFormat="1" ht="21" hidden="1" customHeight="1" x14ac:dyDescent="0.2">
      <c r="B74" s="71">
        <f t="shared" si="1"/>
        <v>49</v>
      </c>
      <c r="C74" s="72" t="s">
        <v>85</v>
      </c>
      <c r="D74" s="72" t="s">
        <v>86</v>
      </c>
      <c r="E74" s="73" t="s">
        <v>347</v>
      </c>
      <c r="F74" s="74">
        <v>42803</v>
      </c>
      <c r="G74" s="144" t="s">
        <v>130</v>
      </c>
      <c r="H74" s="75" t="str">
        <f t="shared" si="2"/>
        <v>3601409272</v>
      </c>
      <c r="I74" s="145" t="s">
        <v>370</v>
      </c>
      <c r="J74" s="76">
        <v>16923500</v>
      </c>
      <c r="K74" s="76">
        <v>1692350</v>
      </c>
      <c r="L74" s="77">
        <v>1</v>
      </c>
    </row>
    <row r="75" spans="2:12" s="78" customFormat="1" ht="21" hidden="1" customHeight="1" x14ac:dyDescent="0.2">
      <c r="B75" s="71">
        <f t="shared" si="1"/>
        <v>50</v>
      </c>
      <c r="C75" s="72" t="s">
        <v>85</v>
      </c>
      <c r="D75" s="72" t="s">
        <v>86</v>
      </c>
      <c r="E75" s="73" t="s">
        <v>348</v>
      </c>
      <c r="F75" s="74">
        <v>42805</v>
      </c>
      <c r="G75" s="144" t="s">
        <v>95</v>
      </c>
      <c r="H75" s="75" t="str">
        <f t="shared" si="2"/>
        <v>0311731926</v>
      </c>
      <c r="I75" s="145" t="s">
        <v>369</v>
      </c>
      <c r="J75" s="76">
        <v>4752000</v>
      </c>
      <c r="K75" s="76">
        <v>475200</v>
      </c>
      <c r="L75" s="77">
        <v>1</v>
      </c>
    </row>
    <row r="76" spans="2:12" s="78" customFormat="1" ht="21" hidden="1" customHeight="1" x14ac:dyDescent="0.2">
      <c r="B76" s="71">
        <f t="shared" si="1"/>
        <v>51</v>
      </c>
      <c r="C76" s="72" t="s">
        <v>85</v>
      </c>
      <c r="D76" s="72" t="s">
        <v>86</v>
      </c>
      <c r="E76" s="73" t="s">
        <v>349</v>
      </c>
      <c r="F76" s="74">
        <v>42807</v>
      </c>
      <c r="G76" s="144" t="s">
        <v>130</v>
      </c>
      <c r="H76" s="75" t="str">
        <f t="shared" si="2"/>
        <v>3601409272</v>
      </c>
      <c r="I76" s="145" t="s">
        <v>370</v>
      </c>
      <c r="J76" s="76">
        <v>16065000</v>
      </c>
      <c r="K76" s="76">
        <v>1606500</v>
      </c>
      <c r="L76" s="77">
        <v>1</v>
      </c>
    </row>
    <row r="77" spans="2:12" s="78" customFormat="1" ht="21" hidden="1" customHeight="1" x14ac:dyDescent="0.2">
      <c r="B77" s="71">
        <f t="shared" si="1"/>
        <v>52</v>
      </c>
      <c r="C77" s="72" t="s">
        <v>85</v>
      </c>
      <c r="D77" s="72" t="s">
        <v>86</v>
      </c>
      <c r="E77" s="73" t="s">
        <v>350</v>
      </c>
      <c r="F77" s="74">
        <v>42810</v>
      </c>
      <c r="G77" s="144" t="s">
        <v>102</v>
      </c>
      <c r="H77" s="75" t="str">
        <f t="shared" si="2"/>
        <v>3700529186</v>
      </c>
      <c r="I77" s="145" t="s">
        <v>369</v>
      </c>
      <c r="J77" s="76">
        <v>8661594</v>
      </c>
      <c r="K77" s="76">
        <v>866159</v>
      </c>
      <c r="L77" s="77">
        <v>1</v>
      </c>
    </row>
    <row r="78" spans="2:12" s="78" customFormat="1" ht="21" hidden="1" customHeight="1" x14ac:dyDescent="0.2">
      <c r="B78" s="71">
        <f t="shared" si="1"/>
        <v>53</v>
      </c>
      <c r="C78" s="72" t="s">
        <v>85</v>
      </c>
      <c r="D78" s="72" t="s">
        <v>86</v>
      </c>
      <c r="E78" s="73" t="s">
        <v>351</v>
      </c>
      <c r="F78" s="74">
        <v>42811</v>
      </c>
      <c r="G78" s="144" t="s">
        <v>380</v>
      </c>
      <c r="H78" s="75" t="str">
        <f t="shared" si="2"/>
        <v>0312171963</v>
      </c>
      <c r="I78" s="145" t="s">
        <v>369</v>
      </c>
      <c r="J78" s="76">
        <v>42390130</v>
      </c>
      <c r="K78" s="76">
        <v>4239013</v>
      </c>
      <c r="L78" s="77">
        <v>1</v>
      </c>
    </row>
    <row r="79" spans="2:12" s="78" customFormat="1" ht="21" hidden="1" customHeight="1" x14ac:dyDescent="0.2">
      <c r="B79" s="71">
        <f t="shared" si="1"/>
        <v>54</v>
      </c>
      <c r="C79" s="72" t="s">
        <v>85</v>
      </c>
      <c r="D79" s="72" t="s">
        <v>86</v>
      </c>
      <c r="E79" s="73" t="s">
        <v>352</v>
      </c>
      <c r="F79" s="74">
        <v>42811</v>
      </c>
      <c r="G79" s="144" t="s">
        <v>130</v>
      </c>
      <c r="H79" s="75" t="str">
        <f t="shared" si="2"/>
        <v>3601409272</v>
      </c>
      <c r="I79" s="145" t="s">
        <v>370</v>
      </c>
      <c r="J79" s="76">
        <v>17425000</v>
      </c>
      <c r="K79" s="76">
        <v>1742500</v>
      </c>
      <c r="L79" s="77">
        <v>1</v>
      </c>
    </row>
    <row r="80" spans="2:12" s="78" customFormat="1" ht="21" hidden="1" customHeight="1" x14ac:dyDescent="0.2">
      <c r="B80" s="71">
        <f t="shared" si="1"/>
        <v>55</v>
      </c>
      <c r="C80" s="72" t="s">
        <v>85</v>
      </c>
      <c r="D80" s="72" t="s">
        <v>86</v>
      </c>
      <c r="E80" s="73" t="s">
        <v>353</v>
      </c>
      <c r="F80" s="74">
        <v>42812</v>
      </c>
      <c r="G80" s="144" t="s">
        <v>114</v>
      </c>
      <c r="H80" s="75" t="str">
        <f t="shared" si="2"/>
        <v>0311270753</v>
      </c>
      <c r="I80" s="145" t="s">
        <v>372</v>
      </c>
      <c r="J80" s="76">
        <v>1800000</v>
      </c>
      <c r="K80" s="76">
        <v>180000</v>
      </c>
      <c r="L80" s="77">
        <v>1</v>
      </c>
    </row>
    <row r="81" spans="2:12" s="78" customFormat="1" ht="21" hidden="1" customHeight="1" x14ac:dyDescent="0.2">
      <c r="B81" s="71">
        <f t="shared" si="1"/>
        <v>56</v>
      </c>
      <c r="C81" s="72" t="s">
        <v>85</v>
      </c>
      <c r="D81" s="72" t="s">
        <v>86</v>
      </c>
      <c r="E81" s="73" t="s">
        <v>354</v>
      </c>
      <c r="F81" s="74">
        <v>42814</v>
      </c>
      <c r="G81" s="144" t="s">
        <v>90</v>
      </c>
      <c r="H81" s="75" t="str">
        <f t="shared" si="2"/>
        <v>3701770098</v>
      </c>
      <c r="I81" s="145" t="s">
        <v>369</v>
      </c>
      <c r="J81" s="76">
        <v>276600000</v>
      </c>
      <c r="K81" s="76">
        <v>27660000</v>
      </c>
      <c r="L81" s="77">
        <v>1</v>
      </c>
    </row>
    <row r="82" spans="2:12" s="78" customFormat="1" ht="21" hidden="1" customHeight="1" x14ac:dyDescent="0.2">
      <c r="B82" s="71" t="str">
        <f t="shared" si="1"/>
        <v/>
      </c>
      <c r="C82" s="72" t="s">
        <v>85</v>
      </c>
      <c r="D82" s="72" t="s">
        <v>86</v>
      </c>
      <c r="E82" s="73" t="s">
        <v>355</v>
      </c>
      <c r="F82" s="74"/>
      <c r="G82" s="144"/>
      <c r="H82" s="75" t="str">
        <f t="shared" si="2"/>
        <v/>
      </c>
      <c r="I82" s="145"/>
      <c r="J82" s="76"/>
      <c r="K82" s="76"/>
      <c r="L82" s="77">
        <v>1</v>
      </c>
    </row>
    <row r="83" spans="2:12" s="78" customFormat="1" ht="21" hidden="1" customHeight="1" x14ac:dyDescent="0.2">
      <c r="B83" s="71">
        <f t="shared" si="1"/>
        <v>58</v>
      </c>
      <c r="C83" s="72" t="s">
        <v>85</v>
      </c>
      <c r="D83" s="72" t="s">
        <v>86</v>
      </c>
      <c r="E83" s="73" t="s">
        <v>356</v>
      </c>
      <c r="F83" s="74">
        <v>42814</v>
      </c>
      <c r="G83" s="144" t="s">
        <v>382</v>
      </c>
      <c r="H83" s="75" t="str">
        <f t="shared" si="2"/>
        <v>3700664957</v>
      </c>
      <c r="I83" s="145" t="s">
        <v>369</v>
      </c>
      <c r="J83" s="76">
        <v>17745000</v>
      </c>
      <c r="K83" s="76">
        <v>1774500</v>
      </c>
      <c r="L83" s="77">
        <v>1</v>
      </c>
    </row>
    <row r="84" spans="2:12" s="78" customFormat="1" ht="21" hidden="1" customHeight="1" x14ac:dyDescent="0.2">
      <c r="B84" s="71">
        <f t="shared" si="1"/>
        <v>59</v>
      </c>
      <c r="C84" s="72" t="s">
        <v>85</v>
      </c>
      <c r="D84" s="72" t="s">
        <v>86</v>
      </c>
      <c r="E84" s="73" t="s">
        <v>357</v>
      </c>
      <c r="F84" s="74">
        <v>42818</v>
      </c>
      <c r="G84" s="144" t="s">
        <v>102</v>
      </c>
      <c r="H84" s="75" t="str">
        <f t="shared" si="2"/>
        <v>3700529186</v>
      </c>
      <c r="I84" s="145" t="s">
        <v>369</v>
      </c>
      <c r="J84" s="76">
        <v>6789000</v>
      </c>
      <c r="K84" s="76">
        <v>678900</v>
      </c>
      <c r="L84" s="77">
        <v>1</v>
      </c>
    </row>
    <row r="85" spans="2:12" s="78" customFormat="1" ht="21" hidden="1" customHeight="1" x14ac:dyDescent="0.2">
      <c r="B85" s="71">
        <f t="shared" si="1"/>
        <v>60</v>
      </c>
      <c r="C85" s="72" t="s">
        <v>85</v>
      </c>
      <c r="D85" s="72" t="s">
        <v>86</v>
      </c>
      <c r="E85" s="73" t="s">
        <v>358</v>
      </c>
      <c r="F85" s="74">
        <v>42819</v>
      </c>
      <c r="G85" s="144" t="s">
        <v>117</v>
      </c>
      <c r="H85" s="75" t="str">
        <f t="shared" si="2"/>
        <v>3701755773</v>
      </c>
      <c r="I85" s="145" t="s">
        <v>372</v>
      </c>
      <c r="J85" s="76">
        <v>6440000</v>
      </c>
      <c r="K85" s="76">
        <v>644000</v>
      </c>
      <c r="L85" s="77">
        <v>1</v>
      </c>
    </row>
    <row r="86" spans="2:12" s="78" customFormat="1" ht="21" hidden="1" customHeight="1" x14ac:dyDescent="0.2">
      <c r="B86" s="71">
        <f t="shared" si="1"/>
        <v>61</v>
      </c>
      <c r="C86" s="72" t="s">
        <v>85</v>
      </c>
      <c r="D86" s="72" t="s">
        <v>86</v>
      </c>
      <c r="E86" s="73" t="s">
        <v>359</v>
      </c>
      <c r="F86" s="74">
        <v>42819</v>
      </c>
      <c r="G86" s="144" t="s">
        <v>212</v>
      </c>
      <c r="H86" s="75" t="str">
        <f t="shared" si="2"/>
        <v>3702396291</v>
      </c>
      <c r="I86" s="145" t="s">
        <v>369</v>
      </c>
      <c r="J86" s="76">
        <v>15000000</v>
      </c>
      <c r="K86" s="76">
        <v>1500000</v>
      </c>
      <c r="L86" s="77">
        <v>1</v>
      </c>
    </row>
    <row r="87" spans="2:12" s="78" customFormat="1" ht="21" hidden="1" customHeight="1" x14ac:dyDescent="0.2">
      <c r="B87" s="71">
        <f t="shared" si="1"/>
        <v>62</v>
      </c>
      <c r="C87" s="72" t="s">
        <v>85</v>
      </c>
      <c r="D87" s="72" t="s">
        <v>86</v>
      </c>
      <c r="E87" s="73" t="s">
        <v>360</v>
      </c>
      <c r="F87" s="74">
        <v>42821</v>
      </c>
      <c r="G87" s="144" t="s">
        <v>313</v>
      </c>
      <c r="H87" s="75" t="str">
        <f t="shared" si="2"/>
        <v>0311925230</v>
      </c>
      <c r="I87" s="145" t="s">
        <v>372</v>
      </c>
      <c r="J87" s="76">
        <v>1600000</v>
      </c>
      <c r="K87" s="76">
        <v>160000</v>
      </c>
      <c r="L87" s="77">
        <v>1</v>
      </c>
    </row>
    <row r="88" spans="2:12" s="78" customFormat="1" ht="21" hidden="1" customHeight="1" x14ac:dyDescent="0.2">
      <c r="B88" s="71">
        <f t="shared" si="1"/>
        <v>63</v>
      </c>
      <c r="C88" s="72" t="s">
        <v>85</v>
      </c>
      <c r="D88" s="72" t="s">
        <v>86</v>
      </c>
      <c r="E88" s="73" t="s">
        <v>361</v>
      </c>
      <c r="F88" s="74">
        <v>42821</v>
      </c>
      <c r="G88" s="144" t="s">
        <v>384</v>
      </c>
      <c r="H88" s="75" t="str">
        <f t="shared" si="2"/>
        <v>0305797340</v>
      </c>
      <c r="I88" s="145" t="s">
        <v>372</v>
      </c>
      <c r="J88" s="76">
        <v>1400000</v>
      </c>
      <c r="K88" s="76">
        <v>140000</v>
      </c>
      <c r="L88" s="77">
        <v>1</v>
      </c>
    </row>
    <row r="89" spans="2:12" s="78" customFormat="1" ht="21" hidden="1" customHeight="1" x14ac:dyDescent="0.2">
      <c r="B89" s="71" t="str">
        <f t="shared" si="1"/>
        <v/>
      </c>
      <c r="C89" s="72" t="s">
        <v>85</v>
      </c>
      <c r="D89" s="72" t="s">
        <v>86</v>
      </c>
      <c r="E89" s="73" t="s">
        <v>362</v>
      </c>
      <c r="F89" s="74"/>
      <c r="G89" s="144"/>
      <c r="H89" s="75" t="str">
        <f t="shared" si="2"/>
        <v/>
      </c>
      <c r="I89" s="145"/>
      <c r="J89" s="76"/>
      <c r="K89" s="76"/>
      <c r="L89" s="77">
        <v>1</v>
      </c>
    </row>
    <row r="90" spans="2:12" s="78" customFormat="1" ht="21" hidden="1" customHeight="1" x14ac:dyDescent="0.2">
      <c r="B90" s="71" t="str">
        <f t="shared" si="1"/>
        <v/>
      </c>
      <c r="C90" s="72" t="s">
        <v>85</v>
      </c>
      <c r="D90" s="72" t="s">
        <v>86</v>
      </c>
      <c r="E90" s="73" t="s">
        <v>363</v>
      </c>
      <c r="F90" s="74"/>
      <c r="G90" s="144"/>
      <c r="H90" s="75" t="str">
        <f t="shared" si="2"/>
        <v/>
      </c>
      <c r="I90" s="145"/>
      <c r="J90" s="76"/>
      <c r="K90" s="76"/>
      <c r="L90" s="77">
        <v>1</v>
      </c>
    </row>
    <row r="91" spans="2:12" s="78" customFormat="1" ht="21" hidden="1" customHeight="1" x14ac:dyDescent="0.2">
      <c r="B91" s="71">
        <f t="shared" si="1"/>
        <v>66</v>
      </c>
      <c r="C91" s="72" t="s">
        <v>85</v>
      </c>
      <c r="D91" s="72" t="s">
        <v>86</v>
      </c>
      <c r="E91" s="73" t="s">
        <v>364</v>
      </c>
      <c r="F91" s="74">
        <v>42825</v>
      </c>
      <c r="G91" s="144" t="s">
        <v>386</v>
      </c>
      <c r="H91" s="75" t="str">
        <f t="shared" si="2"/>
        <v>0301937607</v>
      </c>
      <c r="I91" s="145" t="s">
        <v>369</v>
      </c>
      <c r="J91" s="76">
        <v>3397600</v>
      </c>
      <c r="K91" s="76">
        <v>339760</v>
      </c>
      <c r="L91" s="77">
        <v>1</v>
      </c>
    </row>
    <row r="92" spans="2:12" s="78" customFormat="1" ht="21" hidden="1" customHeight="1" x14ac:dyDescent="0.2">
      <c r="B92" s="71">
        <f t="shared" ref="B92:B155" si="3">IF(G92&lt;&gt;"",ROW()-25,"")</f>
        <v>67</v>
      </c>
      <c r="C92" s="72" t="s">
        <v>85</v>
      </c>
      <c r="D92" s="72" t="s">
        <v>86</v>
      </c>
      <c r="E92" s="73" t="s">
        <v>365</v>
      </c>
      <c r="F92" s="74">
        <v>42825</v>
      </c>
      <c r="G92" s="144" t="s">
        <v>128</v>
      </c>
      <c r="H92" s="75" t="str">
        <f t="shared" si="2"/>
        <v>0305875662</v>
      </c>
      <c r="I92" s="145" t="s">
        <v>369</v>
      </c>
      <c r="J92" s="76">
        <v>1817400</v>
      </c>
      <c r="K92" s="76">
        <v>181740</v>
      </c>
      <c r="L92" s="77">
        <v>1</v>
      </c>
    </row>
    <row r="93" spans="2:12" s="78" customFormat="1" ht="21" hidden="1" customHeight="1" x14ac:dyDescent="0.2">
      <c r="B93" s="71">
        <f t="shared" si="3"/>
        <v>68</v>
      </c>
      <c r="C93" s="72" t="s">
        <v>85</v>
      </c>
      <c r="D93" s="72" t="s">
        <v>86</v>
      </c>
      <c r="E93" s="73" t="s">
        <v>366</v>
      </c>
      <c r="F93" s="74">
        <v>42825</v>
      </c>
      <c r="G93" s="144" t="s">
        <v>388</v>
      </c>
      <c r="H93" s="75" t="str">
        <f t="shared" si="2"/>
        <v>0310538052</v>
      </c>
      <c r="I93" s="145" t="s">
        <v>372</v>
      </c>
      <c r="J93" s="76">
        <v>6000000</v>
      </c>
      <c r="K93" s="76">
        <v>600000</v>
      </c>
      <c r="L93" s="77">
        <v>1</v>
      </c>
    </row>
    <row r="94" spans="2:12" s="78" customFormat="1" ht="21" hidden="1" customHeight="1" x14ac:dyDescent="0.2">
      <c r="B94" s="71">
        <f t="shared" si="3"/>
        <v>69</v>
      </c>
      <c r="C94" s="72" t="s">
        <v>85</v>
      </c>
      <c r="D94" s="72" t="s">
        <v>86</v>
      </c>
      <c r="E94" s="73" t="s">
        <v>367</v>
      </c>
      <c r="F94" s="74">
        <v>42825</v>
      </c>
      <c r="G94" s="144" t="s">
        <v>315</v>
      </c>
      <c r="H94" s="75" t="str">
        <f t="shared" si="2"/>
        <v>3700339107</v>
      </c>
      <c r="I94" s="145" t="s">
        <v>372</v>
      </c>
      <c r="J94" s="76">
        <v>2500000</v>
      </c>
      <c r="K94" s="76">
        <v>250000</v>
      </c>
      <c r="L94" s="77">
        <v>1</v>
      </c>
    </row>
    <row r="95" spans="2:12" s="78" customFormat="1" ht="21" hidden="1" customHeight="1" x14ac:dyDescent="0.2">
      <c r="B95" s="71">
        <f t="shared" si="3"/>
        <v>70</v>
      </c>
      <c r="C95" s="72" t="s">
        <v>85</v>
      </c>
      <c r="D95" s="72" t="s">
        <v>86</v>
      </c>
      <c r="E95" s="73" t="s">
        <v>368</v>
      </c>
      <c r="F95" s="74">
        <v>42825</v>
      </c>
      <c r="G95" s="144" t="s">
        <v>94</v>
      </c>
      <c r="H95" s="75" t="str">
        <f t="shared" si="2"/>
        <v>3701773902</v>
      </c>
      <c r="I95" s="145" t="s">
        <v>369</v>
      </c>
      <c r="J95" s="76">
        <v>145954506</v>
      </c>
      <c r="K95" s="76">
        <v>14595451</v>
      </c>
      <c r="L95" s="77">
        <v>1</v>
      </c>
    </row>
    <row r="96" spans="2:12" s="78" customFormat="1" ht="21" hidden="1" customHeight="1" x14ac:dyDescent="0.2">
      <c r="B96" s="71">
        <f t="shared" si="3"/>
        <v>71</v>
      </c>
      <c r="C96" s="72" t="s">
        <v>85</v>
      </c>
      <c r="D96" s="72" t="s">
        <v>86</v>
      </c>
      <c r="E96" s="73" t="s">
        <v>375</v>
      </c>
      <c r="F96" s="74">
        <v>42825</v>
      </c>
      <c r="G96" s="144" t="s">
        <v>312</v>
      </c>
      <c r="H96" s="75" t="str">
        <f t="shared" ref="H96:H114" si="4">IF(ISNA(VLOOKUP(G96,DSBR,2,0)),"",VLOOKUP(G96,DSBR,2,0))</f>
        <v>1101819710</v>
      </c>
      <c r="I96" s="145" t="s">
        <v>371</v>
      </c>
      <c r="J96" s="76">
        <v>213360000</v>
      </c>
      <c r="K96" s="76">
        <v>21336000</v>
      </c>
      <c r="L96" s="77">
        <v>1</v>
      </c>
    </row>
    <row r="97" spans="2:12" s="78" customFormat="1" ht="21" hidden="1" customHeight="1" x14ac:dyDescent="0.2">
      <c r="B97" s="71">
        <f t="shared" si="3"/>
        <v>72</v>
      </c>
      <c r="C97" s="72" t="s">
        <v>85</v>
      </c>
      <c r="D97" s="72" t="s">
        <v>86</v>
      </c>
      <c r="E97" s="73" t="s">
        <v>456</v>
      </c>
      <c r="F97" s="74">
        <v>42829</v>
      </c>
      <c r="G97" s="144" t="s">
        <v>615</v>
      </c>
      <c r="H97" s="75" t="str">
        <f t="shared" si="4"/>
        <v>1100878093</v>
      </c>
      <c r="I97" s="145" t="s">
        <v>369</v>
      </c>
      <c r="J97" s="76">
        <v>17864000</v>
      </c>
      <c r="K97" s="76">
        <f t="shared" ref="K97:K98" si="5">ROUND(J97*10%,0)</f>
        <v>1786400</v>
      </c>
      <c r="L97" s="77">
        <v>2</v>
      </c>
    </row>
    <row r="98" spans="2:12" s="78" customFormat="1" ht="21" hidden="1" customHeight="1" x14ac:dyDescent="0.2">
      <c r="B98" s="71" t="str">
        <f t="shared" si="3"/>
        <v/>
      </c>
      <c r="C98" s="72" t="s">
        <v>85</v>
      </c>
      <c r="D98" s="72" t="s">
        <v>86</v>
      </c>
      <c r="E98" s="73" t="s">
        <v>457</v>
      </c>
      <c r="F98" s="74"/>
      <c r="G98" s="144"/>
      <c r="H98" s="75" t="str">
        <f t="shared" si="4"/>
        <v/>
      </c>
      <c r="I98" s="145"/>
      <c r="J98" s="76"/>
      <c r="K98" s="76">
        <f t="shared" si="5"/>
        <v>0</v>
      </c>
      <c r="L98" s="77">
        <v>2</v>
      </c>
    </row>
    <row r="99" spans="2:12" s="78" customFormat="1" ht="21" hidden="1" customHeight="1" x14ac:dyDescent="0.2">
      <c r="B99" s="71">
        <f t="shared" si="3"/>
        <v>74</v>
      </c>
      <c r="C99" s="72" t="s">
        <v>85</v>
      </c>
      <c r="D99" s="72" t="s">
        <v>86</v>
      </c>
      <c r="E99" s="73" t="s">
        <v>458</v>
      </c>
      <c r="F99" s="74">
        <v>42829</v>
      </c>
      <c r="G99" s="66" t="s">
        <v>535</v>
      </c>
      <c r="H99" s="75" t="str">
        <f t="shared" si="4"/>
        <v>3600677913</v>
      </c>
      <c r="I99" s="145" t="s">
        <v>369</v>
      </c>
      <c r="J99" s="76">
        <v>14608490</v>
      </c>
      <c r="K99" s="76">
        <f>ROUND(J99*10%,0)</f>
        <v>1460849</v>
      </c>
      <c r="L99" s="77">
        <v>2</v>
      </c>
    </row>
    <row r="100" spans="2:12" s="78" customFormat="1" ht="21" hidden="1" customHeight="1" x14ac:dyDescent="0.2">
      <c r="B100" s="71">
        <f t="shared" si="3"/>
        <v>75</v>
      </c>
      <c r="C100" s="72" t="s">
        <v>85</v>
      </c>
      <c r="D100" s="72" t="s">
        <v>86</v>
      </c>
      <c r="E100" s="73" t="s">
        <v>459</v>
      </c>
      <c r="F100" s="74">
        <v>42830</v>
      </c>
      <c r="G100" s="144" t="s">
        <v>142</v>
      </c>
      <c r="H100" s="75" t="str">
        <f t="shared" si="4"/>
        <v>0313919539</v>
      </c>
      <c r="I100" s="145" t="s">
        <v>395</v>
      </c>
      <c r="J100" s="76">
        <v>6546100</v>
      </c>
      <c r="K100" s="76">
        <f t="shared" ref="K100:K163" si="6">ROUND(J100*10%,0)</f>
        <v>654610</v>
      </c>
      <c r="L100" s="77">
        <v>2</v>
      </c>
    </row>
    <row r="101" spans="2:12" s="78" customFormat="1" ht="21" hidden="1" customHeight="1" x14ac:dyDescent="0.2">
      <c r="B101" s="71" t="str">
        <f t="shared" si="3"/>
        <v/>
      </c>
      <c r="C101" s="72" t="s">
        <v>85</v>
      </c>
      <c r="D101" s="72" t="s">
        <v>86</v>
      </c>
      <c r="E101" s="73" t="s">
        <v>460</v>
      </c>
      <c r="F101" s="74"/>
      <c r="G101" s="144"/>
      <c r="H101" s="75" t="str">
        <f t="shared" si="4"/>
        <v/>
      </c>
      <c r="I101" s="145"/>
      <c r="J101" s="76"/>
      <c r="K101" s="76">
        <f t="shared" si="6"/>
        <v>0</v>
      </c>
      <c r="L101" s="77">
        <v>2</v>
      </c>
    </row>
    <row r="102" spans="2:12" s="78" customFormat="1" ht="21" hidden="1" customHeight="1" x14ac:dyDescent="0.2">
      <c r="B102" s="71">
        <f t="shared" si="3"/>
        <v>77</v>
      </c>
      <c r="C102" s="72" t="s">
        <v>85</v>
      </c>
      <c r="D102" s="72" t="s">
        <v>86</v>
      </c>
      <c r="E102" s="73" t="s">
        <v>461</v>
      </c>
      <c r="F102" s="74">
        <v>42832</v>
      </c>
      <c r="G102" s="144" t="s">
        <v>124</v>
      </c>
      <c r="H102" s="75" t="str">
        <f t="shared" si="4"/>
        <v>0307717894</v>
      </c>
      <c r="I102" s="145" t="s">
        <v>369</v>
      </c>
      <c r="J102" s="76">
        <v>43680000</v>
      </c>
      <c r="K102" s="76">
        <f t="shared" si="6"/>
        <v>4368000</v>
      </c>
      <c r="L102" s="77">
        <v>2</v>
      </c>
    </row>
    <row r="103" spans="2:12" s="78" customFormat="1" ht="21" hidden="1" customHeight="1" x14ac:dyDescent="0.2">
      <c r="B103" s="71">
        <f t="shared" si="3"/>
        <v>78</v>
      </c>
      <c r="C103" s="72" t="s">
        <v>85</v>
      </c>
      <c r="D103" s="72" t="s">
        <v>86</v>
      </c>
      <c r="E103" s="73" t="s">
        <v>462</v>
      </c>
      <c r="F103" s="74">
        <v>42832</v>
      </c>
      <c r="G103" s="144" t="s">
        <v>95</v>
      </c>
      <c r="H103" s="75" t="str">
        <f t="shared" si="4"/>
        <v>0311731926</v>
      </c>
      <c r="I103" s="145" t="s">
        <v>369</v>
      </c>
      <c r="J103" s="76">
        <v>2409000</v>
      </c>
      <c r="K103" s="76">
        <f t="shared" si="6"/>
        <v>240900</v>
      </c>
      <c r="L103" s="77">
        <v>2</v>
      </c>
    </row>
    <row r="104" spans="2:12" s="78" customFormat="1" ht="21" hidden="1" customHeight="1" x14ac:dyDescent="0.2">
      <c r="B104" s="71" t="str">
        <f t="shared" si="3"/>
        <v/>
      </c>
      <c r="C104" s="72" t="s">
        <v>85</v>
      </c>
      <c r="D104" s="72" t="s">
        <v>86</v>
      </c>
      <c r="E104" s="73" t="s">
        <v>463</v>
      </c>
      <c r="F104" s="74"/>
      <c r="G104" s="144"/>
      <c r="H104" s="75" t="str">
        <f t="shared" si="4"/>
        <v/>
      </c>
      <c r="I104" s="145"/>
      <c r="J104" s="76"/>
      <c r="K104" s="76">
        <f t="shared" si="6"/>
        <v>0</v>
      </c>
      <c r="L104" s="77">
        <v>2</v>
      </c>
    </row>
    <row r="105" spans="2:12" s="78" customFormat="1" ht="21" hidden="1" customHeight="1" x14ac:dyDescent="0.2">
      <c r="B105" s="71" t="str">
        <f t="shared" si="3"/>
        <v/>
      </c>
      <c r="C105" s="72" t="s">
        <v>85</v>
      </c>
      <c r="D105" s="72" t="s">
        <v>86</v>
      </c>
      <c r="E105" s="73" t="s">
        <v>464</v>
      </c>
      <c r="F105" s="74"/>
      <c r="G105" s="144"/>
      <c r="H105" s="75" t="str">
        <f t="shared" si="4"/>
        <v/>
      </c>
      <c r="I105" s="145"/>
      <c r="J105" s="76"/>
      <c r="K105" s="76">
        <f t="shared" si="6"/>
        <v>0</v>
      </c>
      <c r="L105" s="77">
        <v>2</v>
      </c>
    </row>
    <row r="106" spans="2:12" s="78" customFormat="1" ht="21" hidden="1" customHeight="1" x14ac:dyDescent="0.2">
      <c r="B106" s="71">
        <f t="shared" si="3"/>
        <v>81</v>
      </c>
      <c r="C106" s="72" t="s">
        <v>85</v>
      </c>
      <c r="D106" s="72" t="s">
        <v>86</v>
      </c>
      <c r="E106" s="73" t="s">
        <v>465</v>
      </c>
      <c r="F106" s="74">
        <v>42833</v>
      </c>
      <c r="G106" s="66" t="s">
        <v>535</v>
      </c>
      <c r="H106" s="75" t="str">
        <f t="shared" si="4"/>
        <v>3600677913</v>
      </c>
      <c r="I106" s="145" t="s">
        <v>369</v>
      </c>
      <c r="J106" s="76">
        <v>30895820</v>
      </c>
      <c r="K106" s="76">
        <f t="shared" si="6"/>
        <v>3089582</v>
      </c>
      <c r="L106" s="77">
        <v>2</v>
      </c>
    </row>
    <row r="107" spans="2:12" s="78" customFormat="1" ht="21" hidden="1" customHeight="1" x14ac:dyDescent="0.2">
      <c r="B107" s="71" t="str">
        <f t="shared" si="3"/>
        <v/>
      </c>
      <c r="C107" s="72" t="s">
        <v>85</v>
      </c>
      <c r="D107" s="72" t="s">
        <v>86</v>
      </c>
      <c r="E107" s="73" t="s">
        <v>466</v>
      </c>
      <c r="F107" s="74"/>
      <c r="G107" s="144"/>
      <c r="H107" s="75" t="str">
        <f t="shared" si="4"/>
        <v/>
      </c>
      <c r="I107" s="145"/>
      <c r="J107" s="76"/>
      <c r="K107" s="76">
        <f t="shared" si="6"/>
        <v>0</v>
      </c>
      <c r="L107" s="77">
        <v>2</v>
      </c>
    </row>
    <row r="108" spans="2:12" s="78" customFormat="1" ht="21" hidden="1" customHeight="1" x14ac:dyDescent="0.2">
      <c r="B108" s="71">
        <f t="shared" si="3"/>
        <v>83</v>
      </c>
      <c r="C108" s="72" t="s">
        <v>85</v>
      </c>
      <c r="D108" s="72" t="s">
        <v>86</v>
      </c>
      <c r="E108" s="73" t="s">
        <v>467</v>
      </c>
      <c r="F108" s="74">
        <v>42837</v>
      </c>
      <c r="G108" s="66" t="s">
        <v>537</v>
      </c>
      <c r="H108" s="75" t="str">
        <f t="shared" si="4"/>
        <v>3700363445</v>
      </c>
      <c r="I108" s="145" t="s">
        <v>372</v>
      </c>
      <c r="J108" s="76">
        <v>5000000</v>
      </c>
      <c r="K108" s="76">
        <f t="shared" si="6"/>
        <v>500000</v>
      </c>
      <c r="L108" s="77">
        <v>2</v>
      </c>
    </row>
    <row r="109" spans="2:12" s="78" customFormat="1" ht="21" hidden="1" customHeight="1" x14ac:dyDescent="0.2">
      <c r="B109" s="71">
        <f t="shared" si="3"/>
        <v>84</v>
      </c>
      <c r="C109" s="72" t="s">
        <v>85</v>
      </c>
      <c r="D109" s="72" t="s">
        <v>86</v>
      </c>
      <c r="E109" s="73" t="s">
        <v>468</v>
      </c>
      <c r="F109" s="74">
        <v>42838</v>
      </c>
      <c r="G109" s="144" t="s">
        <v>130</v>
      </c>
      <c r="H109" s="75" t="str">
        <f t="shared" si="4"/>
        <v>3601409272</v>
      </c>
      <c r="I109" s="145" t="s">
        <v>539</v>
      </c>
      <c r="J109" s="76">
        <v>14450000</v>
      </c>
      <c r="K109" s="76">
        <f t="shared" si="6"/>
        <v>1445000</v>
      </c>
      <c r="L109" s="77">
        <v>2</v>
      </c>
    </row>
    <row r="110" spans="2:12" s="78" customFormat="1" ht="21" hidden="1" customHeight="1" x14ac:dyDescent="0.2">
      <c r="B110" s="71" t="str">
        <f t="shared" si="3"/>
        <v/>
      </c>
      <c r="C110" s="72" t="s">
        <v>85</v>
      </c>
      <c r="D110" s="72" t="s">
        <v>86</v>
      </c>
      <c r="E110" s="73" t="s">
        <v>469</v>
      </c>
      <c r="F110" s="74"/>
      <c r="G110" s="144"/>
      <c r="H110" s="75" t="str">
        <f t="shared" si="4"/>
        <v/>
      </c>
      <c r="I110" s="145"/>
      <c r="J110" s="76"/>
      <c r="K110" s="76">
        <f t="shared" si="6"/>
        <v>0</v>
      </c>
      <c r="L110" s="77">
        <v>2</v>
      </c>
    </row>
    <row r="111" spans="2:12" s="78" customFormat="1" ht="21" hidden="1" customHeight="1" x14ac:dyDescent="0.2">
      <c r="B111" s="71" t="str">
        <f t="shared" si="3"/>
        <v/>
      </c>
      <c r="C111" s="72" t="s">
        <v>85</v>
      </c>
      <c r="D111" s="72" t="s">
        <v>86</v>
      </c>
      <c r="E111" s="73" t="s">
        <v>470</v>
      </c>
      <c r="F111" s="74"/>
      <c r="G111" s="144"/>
      <c r="H111" s="75" t="str">
        <f t="shared" si="4"/>
        <v/>
      </c>
      <c r="I111" s="145"/>
      <c r="J111" s="76"/>
      <c r="K111" s="76">
        <f t="shared" si="6"/>
        <v>0</v>
      </c>
      <c r="L111" s="77">
        <v>2</v>
      </c>
    </row>
    <row r="112" spans="2:12" s="78" customFormat="1" ht="21" hidden="1" customHeight="1" x14ac:dyDescent="0.2">
      <c r="B112" s="71">
        <f t="shared" si="3"/>
        <v>87</v>
      </c>
      <c r="C112" s="72" t="s">
        <v>85</v>
      </c>
      <c r="D112" s="72" t="s">
        <v>86</v>
      </c>
      <c r="E112" s="73" t="s">
        <v>471</v>
      </c>
      <c r="F112" s="74">
        <v>42842</v>
      </c>
      <c r="G112" s="144" t="s">
        <v>130</v>
      </c>
      <c r="H112" s="75" t="str">
        <f t="shared" si="4"/>
        <v>3601409272</v>
      </c>
      <c r="I112" s="145" t="s">
        <v>539</v>
      </c>
      <c r="J112" s="76">
        <v>15300000</v>
      </c>
      <c r="K112" s="76">
        <f t="shared" si="6"/>
        <v>1530000</v>
      </c>
      <c r="L112" s="77">
        <v>2</v>
      </c>
    </row>
    <row r="113" spans="2:12" s="78" customFormat="1" ht="21" hidden="1" customHeight="1" x14ac:dyDescent="0.2">
      <c r="B113" s="71">
        <f t="shared" si="3"/>
        <v>88</v>
      </c>
      <c r="C113" s="72" t="s">
        <v>85</v>
      </c>
      <c r="D113" s="72" t="s">
        <v>86</v>
      </c>
      <c r="E113" s="73" t="s">
        <v>472</v>
      </c>
      <c r="F113" s="74">
        <v>42843</v>
      </c>
      <c r="G113" s="144" t="s">
        <v>103</v>
      </c>
      <c r="H113" s="75" t="str">
        <f t="shared" si="4"/>
        <v>3603093803</v>
      </c>
      <c r="I113" s="145" t="s">
        <v>369</v>
      </c>
      <c r="J113" s="76">
        <v>5767000</v>
      </c>
      <c r="K113" s="76">
        <f t="shared" si="6"/>
        <v>576700</v>
      </c>
      <c r="L113" s="77">
        <v>2</v>
      </c>
    </row>
    <row r="114" spans="2:12" s="78" customFormat="1" ht="21" hidden="1" customHeight="1" x14ac:dyDescent="0.2">
      <c r="B114" s="71">
        <f t="shared" si="3"/>
        <v>89</v>
      </c>
      <c r="C114" s="72" t="s">
        <v>85</v>
      </c>
      <c r="D114" s="72" t="s">
        <v>86</v>
      </c>
      <c r="E114" s="73" t="s">
        <v>473</v>
      </c>
      <c r="F114" s="74">
        <v>42843</v>
      </c>
      <c r="G114" s="66" t="s">
        <v>540</v>
      </c>
      <c r="H114" s="75" t="str">
        <f t="shared" si="4"/>
        <v>3700347309</v>
      </c>
      <c r="I114" s="145" t="s">
        <v>372</v>
      </c>
      <c r="J114" s="76">
        <v>7600000</v>
      </c>
      <c r="K114" s="76">
        <f t="shared" si="6"/>
        <v>760000</v>
      </c>
      <c r="L114" s="77">
        <v>2</v>
      </c>
    </row>
    <row r="115" spans="2:12" s="78" customFormat="1" ht="21" hidden="1" customHeight="1" x14ac:dyDescent="0.2">
      <c r="B115" s="71" t="str">
        <f t="shared" si="3"/>
        <v/>
      </c>
      <c r="C115" s="72" t="s">
        <v>85</v>
      </c>
      <c r="D115" s="72" t="s">
        <v>86</v>
      </c>
      <c r="E115" s="73" t="s">
        <v>474</v>
      </c>
      <c r="F115" s="74"/>
      <c r="G115" s="66"/>
      <c r="H115" s="75"/>
      <c r="I115" s="145"/>
      <c r="J115" s="76"/>
      <c r="K115" s="76">
        <f t="shared" si="6"/>
        <v>0</v>
      </c>
      <c r="L115" s="77">
        <v>2</v>
      </c>
    </row>
    <row r="116" spans="2:12" s="78" customFormat="1" ht="21" hidden="1" customHeight="1" x14ac:dyDescent="0.2">
      <c r="B116" s="71">
        <f t="shared" si="3"/>
        <v>91</v>
      </c>
      <c r="C116" s="72" t="s">
        <v>85</v>
      </c>
      <c r="D116" s="72" t="s">
        <v>86</v>
      </c>
      <c r="E116" s="73" t="s">
        <v>475</v>
      </c>
      <c r="F116" s="74">
        <v>42844</v>
      </c>
      <c r="G116" s="66" t="s">
        <v>535</v>
      </c>
      <c r="H116" s="75" t="str">
        <f>IF(ISNA(VLOOKUP(G116,DSBR,2,0)),"",VLOOKUP(G116,DSBR,2,0))</f>
        <v>3600677913</v>
      </c>
      <c r="I116" s="145" t="s">
        <v>369</v>
      </c>
      <c r="J116" s="76">
        <v>25471000</v>
      </c>
      <c r="K116" s="76">
        <f t="shared" si="6"/>
        <v>2547100</v>
      </c>
      <c r="L116" s="77">
        <v>2</v>
      </c>
    </row>
    <row r="117" spans="2:12" s="78" customFormat="1" ht="21" hidden="1" customHeight="1" x14ac:dyDescent="0.2">
      <c r="B117" s="71">
        <f t="shared" si="3"/>
        <v>92</v>
      </c>
      <c r="C117" s="72" t="s">
        <v>85</v>
      </c>
      <c r="D117" s="72" t="s">
        <v>86</v>
      </c>
      <c r="E117" s="73" t="s">
        <v>476</v>
      </c>
      <c r="F117" s="74">
        <v>42844</v>
      </c>
      <c r="G117" s="66" t="s">
        <v>90</v>
      </c>
      <c r="H117" s="75" t="str">
        <f>IF(ISNA(VLOOKUP(G117,DSBR,2,0)),"",VLOOKUP(G117,DSBR,2,0))</f>
        <v>3701770098</v>
      </c>
      <c r="I117" s="145" t="s">
        <v>369</v>
      </c>
      <c r="J117" s="76">
        <v>307250000</v>
      </c>
      <c r="K117" s="76">
        <f t="shared" si="6"/>
        <v>30725000</v>
      </c>
      <c r="L117" s="77">
        <v>2</v>
      </c>
    </row>
    <row r="118" spans="2:12" s="78" customFormat="1" ht="21" hidden="1" customHeight="1" x14ac:dyDescent="0.2">
      <c r="B118" s="71" t="str">
        <f t="shared" si="3"/>
        <v/>
      </c>
      <c r="C118" s="72" t="s">
        <v>85</v>
      </c>
      <c r="D118" s="72" t="s">
        <v>86</v>
      </c>
      <c r="E118" s="73" t="s">
        <v>477</v>
      </c>
      <c r="F118" s="74"/>
      <c r="G118" s="66"/>
      <c r="H118" s="75"/>
      <c r="I118" s="145"/>
      <c r="J118" s="76"/>
      <c r="K118" s="76">
        <f t="shared" si="6"/>
        <v>0</v>
      </c>
      <c r="L118" s="77">
        <v>2</v>
      </c>
    </row>
    <row r="119" spans="2:12" s="78" customFormat="1" ht="21" hidden="1" customHeight="1" x14ac:dyDescent="0.2">
      <c r="B119" s="71">
        <f t="shared" si="3"/>
        <v>94</v>
      </c>
      <c r="C119" s="72" t="s">
        <v>85</v>
      </c>
      <c r="D119" s="72" t="s">
        <v>86</v>
      </c>
      <c r="E119" s="73" t="s">
        <v>478</v>
      </c>
      <c r="F119" s="74">
        <v>42846</v>
      </c>
      <c r="G119" s="66" t="s">
        <v>541</v>
      </c>
      <c r="H119" s="75" t="str">
        <f>IF(ISNA(VLOOKUP(G119,DSBR,2,0)),"",VLOOKUP(G119,DSBR,2,0))</f>
        <v>3702523408</v>
      </c>
      <c r="I119" s="145" t="s">
        <v>369</v>
      </c>
      <c r="J119" s="76">
        <v>8860000</v>
      </c>
      <c r="K119" s="76">
        <f t="shared" si="6"/>
        <v>886000</v>
      </c>
      <c r="L119" s="77">
        <v>2</v>
      </c>
    </row>
    <row r="120" spans="2:12" s="78" customFormat="1" ht="21" hidden="1" customHeight="1" x14ac:dyDescent="0.2">
      <c r="B120" s="71">
        <f t="shared" si="3"/>
        <v>95</v>
      </c>
      <c r="C120" s="72" t="s">
        <v>85</v>
      </c>
      <c r="D120" s="72" t="s">
        <v>86</v>
      </c>
      <c r="E120" s="73" t="s">
        <v>479</v>
      </c>
      <c r="F120" s="74">
        <v>42846</v>
      </c>
      <c r="G120" s="66" t="s">
        <v>130</v>
      </c>
      <c r="H120" s="75" t="str">
        <f>IF(ISNA(VLOOKUP(G120,DSBR,2,0)),"",VLOOKUP(G120,DSBR,2,0))</f>
        <v>3601409272</v>
      </c>
      <c r="I120" s="145" t="s">
        <v>539</v>
      </c>
      <c r="J120" s="76">
        <v>12750000</v>
      </c>
      <c r="K120" s="76">
        <f t="shared" si="6"/>
        <v>1275000</v>
      </c>
      <c r="L120" s="77">
        <v>2</v>
      </c>
    </row>
    <row r="121" spans="2:12" s="78" customFormat="1" ht="21" hidden="1" customHeight="1" x14ac:dyDescent="0.2">
      <c r="B121" s="71" t="str">
        <f t="shared" si="3"/>
        <v/>
      </c>
      <c r="C121" s="72" t="s">
        <v>85</v>
      </c>
      <c r="D121" s="72" t="s">
        <v>86</v>
      </c>
      <c r="E121" s="73" t="s">
        <v>480</v>
      </c>
      <c r="F121" s="74"/>
      <c r="G121" s="67"/>
      <c r="H121" s="75"/>
      <c r="I121" s="145"/>
      <c r="J121" s="76"/>
      <c r="K121" s="76">
        <f t="shared" si="6"/>
        <v>0</v>
      </c>
      <c r="L121" s="77">
        <v>2</v>
      </c>
    </row>
    <row r="122" spans="2:12" s="78" customFormat="1" ht="21" hidden="1" customHeight="1" x14ac:dyDescent="0.2">
      <c r="B122" s="71">
        <f t="shared" si="3"/>
        <v>97</v>
      </c>
      <c r="C122" s="72" t="s">
        <v>85</v>
      </c>
      <c r="D122" s="72" t="s">
        <v>86</v>
      </c>
      <c r="E122" s="73" t="s">
        <v>481</v>
      </c>
      <c r="F122" s="74">
        <v>42851</v>
      </c>
      <c r="G122" s="67" t="s">
        <v>95</v>
      </c>
      <c r="H122" s="75" t="str">
        <f t="shared" ref="H122:H153" si="7">IF(ISNA(VLOOKUP(G122,DSBR,2,0)),"",VLOOKUP(G122,DSBR,2,0))</f>
        <v>0311731926</v>
      </c>
      <c r="I122" s="145" t="s">
        <v>369</v>
      </c>
      <c r="J122" s="76">
        <v>3382500</v>
      </c>
      <c r="K122" s="76">
        <f t="shared" si="6"/>
        <v>338250</v>
      </c>
      <c r="L122" s="77">
        <v>2</v>
      </c>
    </row>
    <row r="123" spans="2:12" s="78" customFormat="1" ht="21" hidden="1" customHeight="1" x14ac:dyDescent="0.2">
      <c r="B123" s="71">
        <f t="shared" si="3"/>
        <v>98</v>
      </c>
      <c r="C123" s="72" t="s">
        <v>85</v>
      </c>
      <c r="D123" s="72" t="s">
        <v>86</v>
      </c>
      <c r="E123" s="73" t="s">
        <v>482</v>
      </c>
      <c r="F123" s="74">
        <v>42851</v>
      </c>
      <c r="G123" s="66" t="s">
        <v>315</v>
      </c>
      <c r="H123" s="75" t="str">
        <f t="shared" si="7"/>
        <v>3700339107</v>
      </c>
      <c r="I123" s="145" t="s">
        <v>372</v>
      </c>
      <c r="J123" s="76">
        <v>3800000</v>
      </c>
      <c r="K123" s="76">
        <f t="shared" si="6"/>
        <v>380000</v>
      </c>
      <c r="L123" s="77">
        <v>2</v>
      </c>
    </row>
    <row r="124" spans="2:12" s="78" customFormat="1" ht="21" hidden="1" customHeight="1" x14ac:dyDescent="0.2">
      <c r="B124" s="71" t="str">
        <f t="shared" si="3"/>
        <v/>
      </c>
      <c r="C124" s="72" t="s">
        <v>85</v>
      </c>
      <c r="D124" s="72" t="s">
        <v>86</v>
      </c>
      <c r="E124" s="73" t="s">
        <v>483</v>
      </c>
      <c r="F124" s="74"/>
      <c r="G124" s="144"/>
      <c r="H124" s="75" t="str">
        <f t="shared" si="7"/>
        <v/>
      </c>
      <c r="I124" s="145"/>
      <c r="J124" s="76"/>
      <c r="K124" s="76">
        <f t="shared" si="6"/>
        <v>0</v>
      </c>
      <c r="L124" s="77">
        <v>2</v>
      </c>
    </row>
    <row r="125" spans="2:12" s="78" customFormat="1" ht="21" hidden="1" customHeight="1" x14ac:dyDescent="0.2">
      <c r="B125" s="71">
        <f t="shared" si="3"/>
        <v>100</v>
      </c>
      <c r="C125" s="72" t="s">
        <v>85</v>
      </c>
      <c r="D125" s="72" t="s">
        <v>86</v>
      </c>
      <c r="E125" s="73" t="s">
        <v>484</v>
      </c>
      <c r="F125" s="74">
        <v>42853</v>
      </c>
      <c r="G125" s="144" t="s">
        <v>94</v>
      </c>
      <c r="H125" s="75" t="str">
        <f t="shared" si="7"/>
        <v>3701773902</v>
      </c>
      <c r="I125" s="145" t="s">
        <v>369</v>
      </c>
      <c r="J125" s="76">
        <v>160917522</v>
      </c>
      <c r="K125" s="76">
        <f t="shared" si="6"/>
        <v>16091752</v>
      </c>
      <c r="L125" s="77">
        <v>2</v>
      </c>
    </row>
    <row r="126" spans="2:12" s="78" customFormat="1" ht="21" hidden="1" customHeight="1" x14ac:dyDescent="0.2">
      <c r="B126" s="71">
        <f t="shared" si="3"/>
        <v>101</v>
      </c>
      <c r="C126" s="72" t="s">
        <v>85</v>
      </c>
      <c r="D126" s="72" t="s">
        <v>86</v>
      </c>
      <c r="E126" s="73" t="s">
        <v>485</v>
      </c>
      <c r="F126" s="74">
        <v>42860</v>
      </c>
      <c r="G126" s="144" t="s">
        <v>124</v>
      </c>
      <c r="H126" s="75" t="str">
        <f t="shared" si="7"/>
        <v>0307717894</v>
      </c>
      <c r="I126" s="145" t="s">
        <v>604</v>
      </c>
      <c r="J126" s="76">
        <v>45000480</v>
      </c>
      <c r="K126" s="76">
        <f t="shared" si="6"/>
        <v>4500048</v>
      </c>
      <c r="L126" s="77">
        <v>2</v>
      </c>
    </row>
    <row r="127" spans="2:12" s="78" customFormat="1" ht="21" hidden="1" customHeight="1" x14ac:dyDescent="0.2">
      <c r="B127" s="71">
        <f t="shared" si="3"/>
        <v>102</v>
      </c>
      <c r="C127" s="72" t="s">
        <v>85</v>
      </c>
      <c r="D127" s="72" t="s">
        <v>86</v>
      </c>
      <c r="E127" s="73" t="s">
        <v>486</v>
      </c>
      <c r="F127" s="74">
        <v>42872</v>
      </c>
      <c r="G127" s="144" t="s">
        <v>615</v>
      </c>
      <c r="H127" s="75" t="str">
        <f t="shared" si="7"/>
        <v>1100878093</v>
      </c>
      <c r="I127" s="145" t="s">
        <v>369</v>
      </c>
      <c r="J127" s="76">
        <v>17864000</v>
      </c>
      <c r="K127" s="76">
        <f t="shared" si="6"/>
        <v>1786400</v>
      </c>
      <c r="L127" s="77">
        <v>2</v>
      </c>
    </row>
    <row r="128" spans="2:12" s="78" customFormat="1" ht="21" hidden="1" customHeight="1" x14ac:dyDescent="0.2">
      <c r="B128" s="71">
        <f t="shared" si="3"/>
        <v>103</v>
      </c>
      <c r="C128" s="72" t="s">
        <v>85</v>
      </c>
      <c r="D128" s="72" t="s">
        <v>86</v>
      </c>
      <c r="E128" s="73" t="s">
        <v>487</v>
      </c>
      <c r="F128" s="74">
        <v>42872</v>
      </c>
      <c r="G128" s="144" t="s">
        <v>378</v>
      </c>
      <c r="H128" s="75" t="str">
        <f t="shared" si="7"/>
        <v>3701872678</v>
      </c>
      <c r="I128" s="145" t="s">
        <v>372</v>
      </c>
      <c r="J128" s="76">
        <v>1440000</v>
      </c>
      <c r="K128" s="76">
        <f t="shared" si="6"/>
        <v>144000</v>
      </c>
      <c r="L128" s="77">
        <v>2</v>
      </c>
    </row>
    <row r="129" spans="2:12" s="78" customFormat="1" ht="21" hidden="1" customHeight="1" x14ac:dyDescent="0.2">
      <c r="B129" s="71">
        <f t="shared" si="3"/>
        <v>104</v>
      </c>
      <c r="C129" s="72" t="s">
        <v>85</v>
      </c>
      <c r="D129" s="72" t="s">
        <v>86</v>
      </c>
      <c r="E129" s="73" t="s">
        <v>488</v>
      </c>
      <c r="F129" s="74">
        <v>42873</v>
      </c>
      <c r="G129" s="144" t="s">
        <v>90</v>
      </c>
      <c r="H129" s="75" t="str">
        <f t="shared" si="7"/>
        <v>3701770098</v>
      </c>
      <c r="I129" s="145" t="s">
        <v>370</v>
      </c>
      <c r="J129" s="76">
        <v>111000000</v>
      </c>
      <c r="K129" s="76">
        <f t="shared" si="6"/>
        <v>11100000</v>
      </c>
      <c r="L129" s="77">
        <v>2</v>
      </c>
    </row>
    <row r="130" spans="2:12" s="78" customFormat="1" ht="21" hidden="1" customHeight="1" x14ac:dyDescent="0.2">
      <c r="B130" s="71">
        <f t="shared" si="3"/>
        <v>105</v>
      </c>
      <c r="C130" s="72" t="s">
        <v>85</v>
      </c>
      <c r="D130" s="72" t="s">
        <v>86</v>
      </c>
      <c r="E130" s="73" t="s">
        <v>489</v>
      </c>
      <c r="F130" s="74">
        <v>42873</v>
      </c>
      <c r="G130" s="144" t="s">
        <v>135</v>
      </c>
      <c r="H130" s="75" t="str">
        <f t="shared" si="7"/>
        <v>3700583144</v>
      </c>
      <c r="I130" s="145" t="s">
        <v>370</v>
      </c>
      <c r="J130" s="76">
        <v>9120000</v>
      </c>
      <c r="K130" s="76">
        <f t="shared" si="6"/>
        <v>912000</v>
      </c>
      <c r="L130" s="77">
        <v>2</v>
      </c>
    </row>
    <row r="131" spans="2:12" s="153" customFormat="1" ht="21" hidden="1" customHeight="1" x14ac:dyDescent="0.2">
      <c r="B131" s="71">
        <f t="shared" si="3"/>
        <v>106</v>
      </c>
      <c r="C131" s="146" t="s">
        <v>85</v>
      </c>
      <c r="D131" s="146" t="s">
        <v>86</v>
      </c>
      <c r="E131" s="147" t="s">
        <v>490</v>
      </c>
      <c r="F131" s="148">
        <v>42875</v>
      </c>
      <c r="G131" s="149" t="s">
        <v>130</v>
      </c>
      <c r="H131" s="150" t="str">
        <f t="shared" si="7"/>
        <v>3601409272</v>
      </c>
      <c r="I131" s="151" t="s">
        <v>370</v>
      </c>
      <c r="J131" s="152">
        <v>17850000</v>
      </c>
      <c r="K131" s="152">
        <f t="shared" si="6"/>
        <v>1785000</v>
      </c>
      <c r="L131" s="77">
        <v>2</v>
      </c>
    </row>
    <row r="132" spans="2:12" s="78" customFormat="1" ht="21" hidden="1" customHeight="1" x14ac:dyDescent="0.2">
      <c r="B132" s="71">
        <f t="shared" si="3"/>
        <v>107</v>
      </c>
      <c r="C132" s="72" t="s">
        <v>85</v>
      </c>
      <c r="D132" s="72" t="s">
        <v>86</v>
      </c>
      <c r="E132" s="73" t="s">
        <v>491</v>
      </c>
      <c r="F132" s="74">
        <v>42878</v>
      </c>
      <c r="G132" s="144" t="s">
        <v>129</v>
      </c>
      <c r="H132" s="75" t="str">
        <f t="shared" si="7"/>
        <v>0302535072</v>
      </c>
      <c r="I132" s="145" t="s">
        <v>370</v>
      </c>
      <c r="J132" s="76">
        <v>7426600</v>
      </c>
      <c r="K132" s="76">
        <f t="shared" si="6"/>
        <v>742660</v>
      </c>
      <c r="L132" s="77">
        <v>2</v>
      </c>
    </row>
    <row r="133" spans="2:12" s="78" customFormat="1" ht="21" hidden="1" customHeight="1" x14ac:dyDescent="0.2">
      <c r="B133" s="71">
        <f t="shared" si="3"/>
        <v>108</v>
      </c>
      <c r="C133" s="72" t="s">
        <v>85</v>
      </c>
      <c r="D133" s="72" t="s">
        <v>86</v>
      </c>
      <c r="E133" s="73" t="s">
        <v>492</v>
      </c>
      <c r="F133" s="74">
        <v>42879</v>
      </c>
      <c r="G133" s="144" t="s">
        <v>608</v>
      </c>
      <c r="H133" s="75" t="str">
        <f t="shared" si="7"/>
        <v>6000454526</v>
      </c>
      <c r="I133" s="145" t="s">
        <v>604</v>
      </c>
      <c r="J133" s="76">
        <v>11041500</v>
      </c>
      <c r="K133" s="76">
        <f t="shared" si="6"/>
        <v>1104150</v>
      </c>
      <c r="L133" s="77">
        <v>2</v>
      </c>
    </row>
    <row r="134" spans="2:12" s="78" customFormat="1" ht="21" hidden="1" customHeight="1" x14ac:dyDescent="0.2">
      <c r="B134" s="71">
        <f t="shared" si="3"/>
        <v>109</v>
      </c>
      <c r="C134" s="72" t="s">
        <v>85</v>
      </c>
      <c r="D134" s="72" t="s">
        <v>86</v>
      </c>
      <c r="E134" s="73" t="s">
        <v>493</v>
      </c>
      <c r="F134" s="74">
        <v>42879</v>
      </c>
      <c r="G134" s="144" t="s">
        <v>615</v>
      </c>
      <c r="H134" s="75" t="str">
        <f t="shared" si="7"/>
        <v>1100878093</v>
      </c>
      <c r="I134" s="145" t="s">
        <v>369</v>
      </c>
      <c r="J134" s="76">
        <v>17864000</v>
      </c>
      <c r="K134" s="76">
        <f t="shared" si="6"/>
        <v>1786400</v>
      </c>
      <c r="L134" s="77">
        <v>2</v>
      </c>
    </row>
    <row r="135" spans="2:12" s="78" customFormat="1" ht="21" hidden="1" customHeight="1" x14ac:dyDescent="0.2">
      <c r="B135" s="71" t="str">
        <f t="shared" si="3"/>
        <v/>
      </c>
      <c r="C135" s="72" t="s">
        <v>85</v>
      </c>
      <c r="D135" s="72" t="s">
        <v>86</v>
      </c>
      <c r="E135" s="73" t="s">
        <v>494</v>
      </c>
      <c r="F135" s="74"/>
      <c r="G135" s="144"/>
      <c r="H135" s="75" t="str">
        <f t="shared" si="7"/>
        <v/>
      </c>
      <c r="I135" s="145"/>
      <c r="J135" s="76"/>
      <c r="K135" s="76">
        <f t="shared" si="6"/>
        <v>0</v>
      </c>
      <c r="L135" s="77">
        <v>2</v>
      </c>
    </row>
    <row r="136" spans="2:12" s="78" customFormat="1" ht="21" hidden="1" customHeight="1" x14ac:dyDescent="0.2">
      <c r="B136" s="71" t="str">
        <f t="shared" si="3"/>
        <v/>
      </c>
      <c r="C136" s="72" t="s">
        <v>85</v>
      </c>
      <c r="D136" s="72" t="s">
        <v>86</v>
      </c>
      <c r="E136" s="73" t="s">
        <v>495</v>
      </c>
      <c r="F136" s="74"/>
      <c r="G136" s="144"/>
      <c r="H136" s="75" t="str">
        <f t="shared" si="7"/>
        <v/>
      </c>
      <c r="I136" s="145"/>
      <c r="J136" s="76"/>
      <c r="K136" s="76">
        <f t="shared" si="6"/>
        <v>0</v>
      </c>
      <c r="L136" s="77">
        <v>2</v>
      </c>
    </row>
    <row r="137" spans="2:12" s="78" customFormat="1" ht="21" hidden="1" customHeight="1" x14ac:dyDescent="0.2">
      <c r="B137" s="71" t="str">
        <f t="shared" si="3"/>
        <v/>
      </c>
      <c r="C137" s="72" t="s">
        <v>85</v>
      </c>
      <c r="D137" s="72" t="s">
        <v>86</v>
      </c>
      <c r="E137" s="73" t="s">
        <v>496</v>
      </c>
      <c r="F137" s="74"/>
      <c r="G137" s="144"/>
      <c r="H137" s="75" t="str">
        <f t="shared" si="7"/>
        <v/>
      </c>
      <c r="I137" s="145"/>
      <c r="J137" s="76"/>
      <c r="K137" s="76">
        <f t="shared" si="6"/>
        <v>0</v>
      </c>
      <c r="L137" s="77">
        <v>2</v>
      </c>
    </row>
    <row r="138" spans="2:12" s="78" customFormat="1" ht="21" hidden="1" customHeight="1" x14ac:dyDescent="0.2">
      <c r="B138" s="71">
        <f t="shared" si="3"/>
        <v>113</v>
      </c>
      <c r="C138" s="72" t="s">
        <v>85</v>
      </c>
      <c r="D138" s="72" t="s">
        <v>86</v>
      </c>
      <c r="E138" s="73" t="s">
        <v>497</v>
      </c>
      <c r="F138" s="74">
        <v>42882</v>
      </c>
      <c r="G138" s="144" t="s">
        <v>112</v>
      </c>
      <c r="H138" s="75" t="str">
        <f t="shared" si="7"/>
        <v>0310857404</v>
      </c>
      <c r="I138" s="145" t="s">
        <v>370</v>
      </c>
      <c r="J138" s="76">
        <v>18018190</v>
      </c>
      <c r="K138" s="76">
        <f t="shared" si="6"/>
        <v>1801819</v>
      </c>
      <c r="L138" s="77">
        <v>2</v>
      </c>
    </row>
    <row r="139" spans="2:12" s="78" customFormat="1" ht="21" hidden="1" customHeight="1" x14ac:dyDescent="0.2">
      <c r="B139" s="71">
        <f t="shared" si="3"/>
        <v>114</v>
      </c>
      <c r="C139" s="72" t="s">
        <v>85</v>
      </c>
      <c r="D139" s="72" t="s">
        <v>86</v>
      </c>
      <c r="E139" s="73" t="s">
        <v>498</v>
      </c>
      <c r="F139" s="74">
        <v>42882</v>
      </c>
      <c r="G139" s="144" t="s">
        <v>315</v>
      </c>
      <c r="H139" s="75" t="str">
        <f t="shared" si="7"/>
        <v>3700339107</v>
      </c>
      <c r="I139" s="145" t="s">
        <v>372</v>
      </c>
      <c r="J139" s="76">
        <v>1800000</v>
      </c>
      <c r="K139" s="76">
        <f t="shared" si="6"/>
        <v>180000</v>
      </c>
      <c r="L139" s="77">
        <v>2</v>
      </c>
    </row>
    <row r="140" spans="2:12" s="78" customFormat="1" ht="21" hidden="1" customHeight="1" x14ac:dyDescent="0.2">
      <c r="B140" s="71">
        <f t="shared" si="3"/>
        <v>115</v>
      </c>
      <c r="C140" s="72" t="s">
        <v>85</v>
      </c>
      <c r="D140" s="72" t="s">
        <v>86</v>
      </c>
      <c r="E140" s="73" t="s">
        <v>499</v>
      </c>
      <c r="F140" s="74">
        <v>42884</v>
      </c>
      <c r="G140" s="144" t="s">
        <v>609</v>
      </c>
      <c r="H140" s="75" t="str">
        <f t="shared" si="7"/>
        <v>0313076430</v>
      </c>
      <c r="I140" s="145" t="s">
        <v>372</v>
      </c>
      <c r="J140" s="76">
        <v>2600000</v>
      </c>
      <c r="K140" s="76">
        <f t="shared" si="6"/>
        <v>260000</v>
      </c>
      <c r="L140" s="77">
        <v>2</v>
      </c>
    </row>
    <row r="141" spans="2:12" s="78" customFormat="1" ht="21" hidden="1" customHeight="1" x14ac:dyDescent="0.2">
      <c r="B141" s="71">
        <f t="shared" si="3"/>
        <v>116</v>
      </c>
      <c r="C141" s="72" t="s">
        <v>85</v>
      </c>
      <c r="D141" s="72" t="s">
        <v>86</v>
      </c>
      <c r="E141" s="73" t="s">
        <v>500</v>
      </c>
      <c r="F141" s="74">
        <v>42884</v>
      </c>
      <c r="G141" s="144" t="s">
        <v>610</v>
      </c>
      <c r="H141" s="75" t="str">
        <f t="shared" si="7"/>
        <v>0301798826</v>
      </c>
      <c r="I141" s="145" t="s">
        <v>370</v>
      </c>
      <c r="J141" s="76">
        <v>1222440</v>
      </c>
      <c r="K141" s="76">
        <f t="shared" si="6"/>
        <v>122244</v>
      </c>
      <c r="L141" s="77">
        <v>2</v>
      </c>
    </row>
    <row r="142" spans="2:12" s="78" customFormat="1" ht="21" hidden="1" customHeight="1" x14ac:dyDescent="0.2">
      <c r="B142" s="71">
        <f t="shared" si="3"/>
        <v>117</v>
      </c>
      <c r="C142" s="72" t="s">
        <v>85</v>
      </c>
      <c r="D142" s="72" t="s">
        <v>86</v>
      </c>
      <c r="E142" s="73" t="s">
        <v>501</v>
      </c>
      <c r="F142" s="74">
        <v>42886</v>
      </c>
      <c r="G142" s="144" t="s">
        <v>615</v>
      </c>
      <c r="H142" s="75" t="str">
        <f t="shared" si="7"/>
        <v>1100878093</v>
      </c>
      <c r="I142" s="145" t="s">
        <v>369</v>
      </c>
      <c r="J142" s="76">
        <v>17864000</v>
      </c>
      <c r="K142" s="76">
        <f t="shared" si="6"/>
        <v>1786400</v>
      </c>
      <c r="L142" s="77">
        <v>2</v>
      </c>
    </row>
    <row r="143" spans="2:12" s="78" customFormat="1" ht="21" hidden="1" customHeight="1" x14ac:dyDescent="0.2">
      <c r="B143" s="71">
        <f t="shared" si="3"/>
        <v>118</v>
      </c>
      <c r="C143" s="72" t="s">
        <v>85</v>
      </c>
      <c r="D143" s="72" t="s">
        <v>86</v>
      </c>
      <c r="E143" s="73" t="s">
        <v>502</v>
      </c>
      <c r="F143" s="74">
        <v>42886</v>
      </c>
      <c r="G143" s="144" t="s">
        <v>94</v>
      </c>
      <c r="H143" s="75" t="str">
        <f t="shared" si="7"/>
        <v>3701773902</v>
      </c>
      <c r="I143" s="145" t="s">
        <v>604</v>
      </c>
      <c r="J143" s="76">
        <v>102404549</v>
      </c>
      <c r="K143" s="76">
        <f t="shared" si="6"/>
        <v>10240455</v>
      </c>
      <c r="L143" s="77">
        <v>2</v>
      </c>
    </row>
    <row r="144" spans="2:12" s="78" customFormat="1" ht="21" hidden="1" customHeight="1" x14ac:dyDescent="0.2">
      <c r="B144" s="71" t="str">
        <f t="shared" si="3"/>
        <v/>
      </c>
      <c r="C144" s="72" t="s">
        <v>85</v>
      </c>
      <c r="D144" s="72" t="s">
        <v>86</v>
      </c>
      <c r="E144" s="73" t="s">
        <v>503</v>
      </c>
      <c r="F144" s="74"/>
      <c r="G144" s="144"/>
      <c r="H144" s="75" t="str">
        <f t="shared" si="7"/>
        <v/>
      </c>
      <c r="I144" s="145"/>
      <c r="J144" s="76"/>
      <c r="K144" s="76">
        <f t="shared" si="6"/>
        <v>0</v>
      </c>
      <c r="L144" s="77">
        <v>2</v>
      </c>
    </row>
    <row r="145" spans="2:12" s="78" customFormat="1" ht="21" hidden="1" customHeight="1" x14ac:dyDescent="0.2">
      <c r="B145" s="71">
        <f t="shared" si="3"/>
        <v>120</v>
      </c>
      <c r="C145" s="72" t="s">
        <v>85</v>
      </c>
      <c r="D145" s="72" t="s">
        <v>86</v>
      </c>
      <c r="E145" s="73" t="s">
        <v>504</v>
      </c>
      <c r="F145" s="74">
        <v>42888</v>
      </c>
      <c r="G145" s="144" t="s">
        <v>95</v>
      </c>
      <c r="H145" s="75" t="str">
        <f t="shared" si="7"/>
        <v>0311731926</v>
      </c>
      <c r="I145" s="145" t="s">
        <v>604</v>
      </c>
      <c r="J145" s="76">
        <v>1853775</v>
      </c>
      <c r="K145" s="76">
        <f t="shared" si="6"/>
        <v>185378</v>
      </c>
      <c r="L145" s="77">
        <v>2</v>
      </c>
    </row>
    <row r="146" spans="2:12" s="78" customFormat="1" ht="21" hidden="1" customHeight="1" x14ac:dyDescent="0.2">
      <c r="B146" s="71">
        <f t="shared" si="3"/>
        <v>121</v>
      </c>
      <c r="C146" s="72" t="s">
        <v>85</v>
      </c>
      <c r="D146" s="72" t="s">
        <v>86</v>
      </c>
      <c r="E146" s="73" t="s">
        <v>505</v>
      </c>
      <c r="F146" s="74">
        <v>42889</v>
      </c>
      <c r="G146" s="144" t="s">
        <v>124</v>
      </c>
      <c r="H146" s="75" t="str">
        <f t="shared" si="7"/>
        <v>0307717894</v>
      </c>
      <c r="I146" s="145" t="s">
        <v>604</v>
      </c>
      <c r="J146" s="76">
        <v>42126000</v>
      </c>
      <c r="K146" s="76">
        <f t="shared" si="6"/>
        <v>4212600</v>
      </c>
      <c r="L146" s="77">
        <v>2</v>
      </c>
    </row>
    <row r="147" spans="2:12" s="78" customFormat="1" ht="21" hidden="1" customHeight="1" x14ac:dyDescent="0.2">
      <c r="B147" s="71">
        <f t="shared" si="3"/>
        <v>122</v>
      </c>
      <c r="C147" s="72" t="s">
        <v>85</v>
      </c>
      <c r="D147" s="72" t="s">
        <v>86</v>
      </c>
      <c r="E147" s="73" t="s">
        <v>506</v>
      </c>
      <c r="F147" s="74">
        <v>42896</v>
      </c>
      <c r="G147" s="144" t="s">
        <v>90</v>
      </c>
      <c r="H147" s="75" t="str">
        <f t="shared" si="7"/>
        <v>3701770098</v>
      </c>
      <c r="I147" s="145" t="s">
        <v>370</v>
      </c>
      <c r="J147" s="76">
        <v>111000000</v>
      </c>
      <c r="K147" s="76">
        <f t="shared" si="6"/>
        <v>11100000</v>
      </c>
      <c r="L147" s="77">
        <v>2</v>
      </c>
    </row>
    <row r="148" spans="2:12" s="78" customFormat="1" ht="21" hidden="1" customHeight="1" x14ac:dyDescent="0.2">
      <c r="B148" s="71">
        <f t="shared" si="3"/>
        <v>123</v>
      </c>
      <c r="C148" s="72" t="s">
        <v>85</v>
      </c>
      <c r="D148" s="72" t="s">
        <v>86</v>
      </c>
      <c r="E148" s="73" t="s">
        <v>507</v>
      </c>
      <c r="F148" s="74">
        <v>42898</v>
      </c>
      <c r="G148" s="144" t="s">
        <v>130</v>
      </c>
      <c r="H148" s="75" t="str">
        <f t="shared" si="7"/>
        <v>3601409272</v>
      </c>
      <c r="I148" s="145" t="s">
        <v>369</v>
      </c>
      <c r="J148" s="76">
        <v>15302500</v>
      </c>
      <c r="K148" s="76">
        <f t="shared" si="6"/>
        <v>1530250</v>
      </c>
      <c r="L148" s="77">
        <v>2</v>
      </c>
    </row>
    <row r="149" spans="2:12" s="78" customFormat="1" ht="21" hidden="1" customHeight="1" x14ac:dyDescent="0.2">
      <c r="B149" s="71">
        <f t="shared" si="3"/>
        <v>124</v>
      </c>
      <c r="C149" s="72" t="s">
        <v>85</v>
      </c>
      <c r="D149" s="72" t="s">
        <v>86</v>
      </c>
      <c r="E149" s="73" t="s">
        <v>508</v>
      </c>
      <c r="F149" s="74">
        <v>42899</v>
      </c>
      <c r="G149" s="144" t="s">
        <v>386</v>
      </c>
      <c r="H149" s="75" t="str">
        <f t="shared" si="7"/>
        <v>0301937607</v>
      </c>
      <c r="I149" s="145" t="s">
        <v>604</v>
      </c>
      <c r="J149" s="76">
        <v>4650000</v>
      </c>
      <c r="K149" s="76">
        <f t="shared" si="6"/>
        <v>465000</v>
      </c>
      <c r="L149" s="77">
        <v>2</v>
      </c>
    </row>
    <row r="150" spans="2:12" s="78" customFormat="1" ht="21" hidden="1" customHeight="1" x14ac:dyDescent="0.2">
      <c r="B150" s="71">
        <f t="shared" si="3"/>
        <v>125</v>
      </c>
      <c r="C150" s="72" t="s">
        <v>85</v>
      </c>
      <c r="D150" s="72" t="s">
        <v>86</v>
      </c>
      <c r="E150" s="73" t="s">
        <v>509</v>
      </c>
      <c r="F150" s="74">
        <v>42914</v>
      </c>
      <c r="G150" s="144" t="s">
        <v>94</v>
      </c>
      <c r="H150" s="75" t="str">
        <f t="shared" si="7"/>
        <v>3701773902</v>
      </c>
      <c r="I150" s="145" t="s">
        <v>604</v>
      </c>
      <c r="J150" s="76">
        <v>117324837</v>
      </c>
      <c r="K150" s="76">
        <f t="shared" si="6"/>
        <v>11732484</v>
      </c>
      <c r="L150" s="77">
        <v>2</v>
      </c>
    </row>
    <row r="151" spans="2:12" s="78" customFormat="1" ht="21" hidden="1" customHeight="1" x14ac:dyDescent="0.2">
      <c r="B151" s="71">
        <f t="shared" si="3"/>
        <v>126</v>
      </c>
      <c r="C151" s="72" t="s">
        <v>85</v>
      </c>
      <c r="D151" s="72" t="s">
        <v>86</v>
      </c>
      <c r="E151" s="73" t="s">
        <v>510</v>
      </c>
      <c r="F151" s="74">
        <v>42914</v>
      </c>
      <c r="G151" s="144" t="s">
        <v>612</v>
      </c>
      <c r="H151" s="75" t="str">
        <f t="shared" si="7"/>
        <v>3702110954</v>
      </c>
      <c r="I151" s="145" t="s">
        <v>604</v>
      </c>
      <c r="J151" s="76">
        <v>862000</v>
      </c>
      <c r="K151" s="76">
        <f t="shared" si="6"/>
        <v>86200</v>
      </c>
      <c r="L151" s="77">
        <v>2</v>
      </c>
    </row>
    <row r="152" spans="2:12" s="78" customFormat="1" ht="21" hidden="1" customHeight="1" x14ac:dyDescent="0.2">
      <c r="B152" s="71">
        <f t="shared" si="3"/>
        <v>127</v>
      </c>
      <c r="C152" s="72" t="s">
        <v>85</v>
      </c>
      <c r="D152" s="72" t="s">
        <v>86</v>
      </c>
      <c r="E152" s="73" t="s">
        <v>511</v>
      </c>
      <c r="F152" s="74">
        <v>42920</v>
      </c>
      <c r="G152" s="144" t="s">
        <v>95</v>
      </c>
      <c r="H152" s="75" t="str">
        <f t="shared" si="7"/>
        <v>0311731926</v>
      </c>
      <c r="I152" s="145" t="s">
        <v>604</v>
      </c>
      <c r="J152" s="76">
        <v>1650000</v>
      </c>
      <c r="K152" s="76">
        <f t="shared" si="6"/>
        <v>165000</v>
      </c>
      <c r="L152" s="77">
        <v>3</v>
      </c>
    </row>
    <row r="153" spans="2:12" s="78" customFormat="1" ht="21" hidden="1" customHeight="1" x14ac:dyDescent="0.2">
      <c r="B153" s="71">
        <f t="shared" si="3"/>
        <v>128</v>
      </c>
      <c r="C153" s="72" t="s">
        <v>85</v>
      </c>
      <c r="D153" s="72" t="s">
        <v>86</v>
      </c>
      <c r="E153" s="73" t="s">
        <v>512</v>
      </c>
      <c r="F153" s="74">
        <v>42921</v>
      </c>
      <c r="G153" s="144" t="s">
        <v>124</v>
      </c>
      <c r="H153" s="75" t="str">
        <f t="shared" si="7"/>
        <v>0307717894</v>
      </c>
      <c r="I153" s="145" t="s">
        <v>604</v>
      </c>
      <c r="J153" s="76">
        <v>44125000</v>
      </c>
      <c r="K153" s="76">
        <f t="shared" si="6"/>
        <v>4412500</v>
      </c>
      <c r="L153" s="77">
        <v>3</v>
      </c>
    </row>
    <row r="154" spans="2:12" s="78" customFormat="1" ht="21" hidden="1" customHeight="1" x14ac:dyDescent="0.2">
      <c r="B154" s="71">
        <f t="shared" si="3"/>
        <v>129</v>
      </c>
      <c r="C154" s="72" t="s">
        <v>85</v>
      </c>
      <c r="D154" s="72" t="s">
        <v>86</v>
      </c>
      <c r="E154" s="73" t="s">
        <v>513</v>
      </c>
      <c r="F154" s="74">
        <v>42921</v>
      </c>
      <c r="G154" s="144" t="s">
        <v>615</v>
      </c>
      <c r="H154" s="75" t="str">
        <f t="shared" ref="H154:H217" si="8">IF(ISNA(VLOOKUP(G154,DSBR,2,0)),"",VLOOKUP(G154,DSBR,2,0))</f>
        <v>1100878093</v>
      </c>
      <c r="I154" s="145" t="s">
        <v>604</v>
      </c>
      <c r="J154" s="76">
        <v>17864000</v>
      </c>
      <c r="K154" s="76">
        <f t="shared" si="6"/>
        <v>1786400</v>
      </c>
      <c r="L154" s="77">
        <v>3</v>
      </c>
    </row>
    <row r="155" spans="2:12" s="78" customFormat="1" ht="21" hidden="1" customHeight="1" x14ac:dyDescent="0.2">
      <c r="B155" s="71">
        <f t="shared" si="3"/>
        <v>130</v>
      </c>
      <c r="C155" s="72" t="s">
        <v>85</v>
      </c>
      <c r="D155" s="72" t="s">
        <v>86</v>
      </c>
      <c r="E155" s="73" t="s">
        <v>514</v>
      </c>
      <c r="F155" s="74">
        <v>42922</v>
      </c>
      <c r="G155" s="144" t="s">
        <v>312</v>
      </c>
      <c r="H155" s="75" t="str">
        <f t="shared" si="8"/>
        <v>1101819710</v>
      </c>
      <c r="I155" s="145" t="s">
        <v>371</v>
      </c>
      <c r="J155" s="76">
        <v>13498800</v>
      </c>
      <c r="K155" s="76">
        <f t="shared" si="6"/>
        <v>1349880</v>
      </c>
      <c r="L155" s="77">
        <v>3</v>
      </c>
    </row>
    <row r="156" spans="2:12" s="78" customFormat="1" ht="21" hidden="1" customHeight="1" x14ac:dyDescent="0.2">
      <c r="B156" s="71">
        <f t="shared" ref="B156:B219" si="9">IF(G156&lt;&gt;"",ROW()-25,"")</f>
        <v>131</v>
      </c>
      <c r="C156" s="72" t="s">
        <v>85</v>
      </c>
      <c r="D156" s="72" t="s">
        <v>86</v>
      </c>
      <c r="E156" s="73" t="s">
        <v>515</v>
      </c>
      <c r="F156" s="74">
        <v>42922</v>
      </c>
      <c r="G156" s="144" t="s">
        <v>615</v>
      </c>
      <c r="H156" s="75" t="str">
        <f t="shared" ref="H156" si="10">IF(ISNA(VLOOKUP(G156,DSBR,2,0)),"",VLOOKUP(G156,DSBR,2,0))</f>
        <v>1100878093</v>
      </c>
      <c r="I156" s="145" t="s">
        <v>604</v>
      </c>
      <c r="J156" s="76">
        <v>17864000</v>
      </c>
      <c r="K156" s="76">
        <f t="shared" si="6"/>
        <v>1786400</v>
      </c>
      <c r="L156" s="77">
        <v>3</v>
      </c>
    </row>
    <row r="157" spans="2:12" s="78" customFormat="1" ht="21" hidden="1" customHeight="1" x14ac:dyDescent="0.2">
      <c r="B157" s="71">
        <f t="shared" si="9"/>
        <v>132</v>
      </c>
      <c r="C157" s="72" t="s">
        <v>85</v>
      </c>
      <c r="D157" s="72" t="s">
        <v>86</v>
      </c>
      <c r="E157" s="73" t="s">
        <v>516</v>
      </c>
      <c r="F157" s="74">
        <v>42923</v>
      </c>
      <c r="G157" s="144" t="s">
        <v>615</v>
      </c>
      <c r="H157" s="75" t="str">
        <f t="shared" ref="H157:H158" si="11">IF(ISNA(VLOOKUP(G157,DSBR,2,0)),"",VLOOKUP(G157,DSBR,2,0))</f>
        <v>1100878093</v>
      </c>
      <c r="I157" s="145" t="s">
        <v>604</v>
      </c>
      <c r="J157" s="76">
        <v>17864000</v>
      </c>
      <c r="K157" s="76">
        <f t="shared" si="6"/>
        <v>1786400</v>
      </c>
      <c r="L157" s="77">
        <v>3</v>
      </c>
    </row>
    <row r="158" spans="2:12" s="78" customFormat="1" ht="21" hidden="1" customHeight="1" x14ac:dyDescent="0.2">
      <c r="B158" s="71">
        <f t="shared" si="9"/>
        <v>133</v>
      </c>
      <c r="C158" s="72" t="s">
        <v>85</v>
      </c>
      <c r="D158" s="72" t="s">
        <v>86</v>
      </c>
      <c r="E158" s="73" t="s">
        <v>517</v>
      </c>
      <c r="F158" s="74">
        <v>42923</v>
      </c>
      <c r="G158" s="144" t="s">
        <v>312</v>
      </c>
      <c r="H158" s="75" t="str">
        <f t="shared" si="11"/>
        <v>1101819710</v>
      </c>
      <c r="I158" s="145" t="s">
        <v>371</v>
      </c>
      <c r="J158" s="76">
        <v>17505600</v>
      </c>
      <c r="K158" s="76">
        <f t="shared" si="6"/>
        <v>1750560</v>
      </c>
      <c r="L158" s="77">
        <v>3</v>
      </c>
    </row>
    <row r="159" spans="2:12" s="78" customFormat="1" ht="21" hidden="1" customHeight="1" x14ac:dyDescent="0.2">
      <c r="B159" s="71">
        <f t="shared" si="9"/>
        <v>134</v>
      </c>
      <c r="C159" s="72" t="s">
        <v>85</v>
      </c>
      <c r="D159" s="72" t="s">
        <v>86</v>
      </c>
      <c r="E159" s="73" t="s">
        <v>518</v>
      </c>
      <c r="F159" s="74">
        <v>42924</v>
      </c>
      <c r="G159" s="144" t="s">
        <v>615</v>
      </c>
      <c r="H159" s="75" t="str">
        <f t="shared" ref="H159:H160" si="12">IF(ISNA(VLOOKUP(G159,DSBR,2,0)),"",VLOOKUP(G159,DSBR,2,0))</f>
        <v>1100878093</v>
      </c>
      <c r="I159" s="145" t="s">
        <v>604</v>
      </c>
      <c r="J159" s="76">
        <v>17864000</v>
      </c>
      <c r="K159" s="76">
        <f t="shared" si="6"/>
        <v>1786400</v>
      </c>
      <c r="L159" s="77">
        <v>3</v>
      </c>
    </row>
    <row r="160" spans="2:12" s="78" customFormat="1" ht="21" hidden="1" customHeight="1" x14ac:dyDescent="0.2">
      <c r="B160" s="71">
        <f t="shared" si="9"/>
        <v>135</v>
      </c>
      <c r="C160" s="72" t="s">
        <v>85</v>
      </c>
      <c r="D160" s="72" t="s">
        <v>86</v>
      </c>
      <c r="E160" s="73" t="s">
        <v>519</v>
      </c>
      <c r="F160" s="74">
        <v>42925</v>
      </c>
      <c r="G160" s="144" t="s">
        <v>312</v>
      </c>
      <c r="H160" s="75" t="str">
        <f t="shared" si="12"/>
        <v>1101819710</v>
      </c>
      <c r="I160" s="145" t="s">
        <v>371</v>
      </c>
      <c r="J160" s="76">
        <v>13700400</v>
      </c>
      <c r="K160" s="76">
        <f t="shared" si="6"/>
        <v>1370040</v>
      </c>
      <c r="L160" s="77">
        <v>3</v>
      </c>
    </row>
    <row r="161" spans="2:12" s="78" customFormat="1" ht="21" hidden="1" customHeight="1" x14ac:dyDescent="0.2">
      <c r="B161" s="71">
        <f t="shared" si="9"/>
        <v>136</v>
      </c>
      <c r="C161" s="72" t="s">
        <v>85</v>
      </c>
      <c r="D161" s="72" t="s">
        <v>86</v>
      </c>
      <c r="E161" s="73" t="s">
        <v>520</v>
      </c>
      <c r="F161" s="74">
        <v>42925</v>
      </c>
      <c r="G161" s="144" t="s">
        <v>615</v>
      </c>
      <c r="H161" s="75" t="str">
        <f t="shared" si="8"/>
        <v>1100878093</v>
      </c>
      <c r="I161" s="145" t="s">
        <v>604</v>
      </c>
      <c r="J161" s="76">
        <v>17864000</v>
      </c>
      <c r="K161" s="76">
        <f t="shared" si="6"/>
        <v>1786400</v>
      </c>
      <c r="L161" s="77">
        <v>3</v>
      </c>
    </row>
    <row r="162" spans="2:12" s="78" customFormat="1" ht="21" hidden="1" customHeight="1" x14ac:dyDescent="0.2">
      <c r="B162" s="71">
        <f t="shared" si="9"/>
        <v>137</v>
      </c>
      <c r="C162" s="72" t="s">
        <v>85</v>
      </c>
      <c r="D162" s="72" t="s">
        <v>86</v>
      </c>
      <c r="E162" s="73" t="s">
        <v>521</v>
      </c>
      <c r="F162" s="74">
        <v>42926</v>
      </c>
      <c r="G162" s="144" t="s">
        <v>312</v>
      </c>
      <c r="H162" s="75" t="str">
        <f t="shared" si="8"/>
        <v>1101819710</v>
      </c>
      <c r="I162" s="145" t="s">
        <v>371</v>
      </c>
      <c r="J162" s="76">
        <v>16002000</v>
      </c>
      <c r="K162" s="76">
        <f t="shared" si="6"/>
        <v>1600200</v>
      </c>
      <c r="L162" s="77">
        <v>3</v>
      </c>
    </row>
    <row r="163" spans="2:12" s="78" customFormat="1" ht="21" hidden="1" customHeight="1" x14ac:dyDescent="0.2">
      <c r="B163" s="71">
        <f t="shared" si="9"/>
        <v>138</v>
      </c>
      <c r="C163" s="72" t="s">
        <v>85</v>
      </c>
      <c r="D163" s="72" t="s">
        <v>86</v>
      </c>
      <c r="E163" s="73" t="s">
        <v>522</v>
      </c>
      <c r="F163" s="74">
        <v>42926</v>
      </c>
      <c r="G163" s="144" t="s">
        <v>615</v>
      </c>
      <c r="H163" s="75" t="str">
        <f t="shared" ref="H163:H164" si="13">IF(ISNA(VLOOKUP(G163,DSBR,2,0)),"",VLOOKUP(G163,DSBR,2,0))</f>
        <v>1100878093</v>
      </c>
      <c r="I163" s="145" t="s">
        <v>604</v>
      </c>
      <c r="J163" s="76">
        <v>17864000</v>
      </c>
      <c r="K163" s="76">
        <f t="shared" si="6"/>
        <v>1786400</v>
      </c>
      <c r="L163" s="77">
        <v>3</v>
      </c>
    </row>
    <row r="164" spans="2:12" s="78" customFormat="1" ht="21" hidden="1" customHeight="1" x14ac:dyDescent="0.2">
      <c r="B164" s="71">
        <f t="shared" si="9"/>
        <v>139</v>
      </c>
      <c r="C164" s="72" t="s">
        <v>85</v>
      </c>
      <c r="D164" s="72" t="s">
        <v>86</v>
      </c>
      <c r="E164" s="73" t="s">
        <v>523</v>
      </c>
      <c r="F164" s="74">
        <v>42926</v>
      </c>
      <c r="G164" s="144" t="s">
        <v>312</v>
      </c>
      <c r="H164" s="75" t="str">
        <f t="shared" si="13"/>
        <v>1101819710</v>
      </c>
      <c r="I164" s="145" t="s">
        <v>371</v>
      </c>
      <c r="J164" s="76">
        <v>15699600</v>
      </c>
      <c r="K164" s="76">
        <f t="shared" ref="K164:K218" si="14">ROUND(J164*10%,0)</f>
        <v>1569960</v>
      </c>
      <c r="L164" s="77">
        <v>3</v>
      </c>
    </row>
    <row r="165" spans="2:12" s="78" customFormat="1" ht="21" hidden="1" customHeight="1" x14ac:dyDescent="0.2">
      <c r="B165" s="71">
        <f t="shared" si="9"/>
        <v>140</v>
      </c>
      <c r="C165" s="72" t="s">
        <v>85</v>
      </c>
      <c r="D165" s="72" t="s">
        <v>86</v>
      </c>
      <c r="E165" s="73" t="s">
        <v>524</v>
      </c>
      <c r="F165" s="74">
        <v>42927</v>
      </c>
      <c r="G165" s="144" t="s">
        <v>126</v>
      </c>
      <c r="H165" s="75" t="str">
        <f t="shared" si="8"/>
        <v>0313471310</v>
      </c>
      <c r="I165" s="145" t="s">
        <v>604</v>
      </c>
      <c r="J165" s="76">
        <v>17775000</v>
      </c>
      <c r="K165" s="76">
        <f t="shared" si="14"/>
        <v>1777500</v>
      </c>
      <c r="L165" s="77">
        <v>3</v>
      </c>
    </row>
    <row r="166" spans="2:12" s="78" customFormat="1" ht="21" hidden="1" customHeight="1" x14ac:dyDescent="0.2">
      <c r="B166" s="71">
        <f t="shared" si="9"/>
        <v>141</v>
      </c>
      <c r="C166" s="72" t="s">
        <v>85</v>
      </c>
      <c r="D166" s="72" t="s">
        <v>86</v>
      </c>
      <c r="E166" s="73" t="s">
        <v>525</v>
      </c>
      <c r="F166" s="74">
        <v>42927</v>
      </c>
      <c r="G166" s="144" t="s">
        <v>615</v>
      </c>
      <c r="H166" s="75" t="str">
        <f t="shared" si="8"/>
        <v>1100878093</v>
      </c>
      <c r="I166" s="145" t="s">
        <v>604</v>
      </c>
      <c r="J166" s="76">
        <v>17864000</v>
      </c>
      <c r="K166" s="76">
        <f t="shared" si="14"/>
        <v>1786400</v>
      </c>
      <c r="L166" s="77">
        <v>3</v>
      </c>
    </row>
    <row r="167" spans="2:12" s="78" customFormat="1" ht="21" hidden="1" customHeight="1" x14ac:dyDescent="0.2">
      <c r="B167" s="71" t="str">
        <f t="shared" si="9"/>
        <v/>
      </c>
      <c r="C167" s="72" t="s">
        <v>85</v>
      </c>
      <c r="D167" s="72" t="s">
        <v>86</v>
      </c>
      <c r="E167" s="73" t="s">
        <v>526</v>
      </c>
      <c r="F167" s="74"/>
      <c r="G167" s="144"/>
      <c r="H167" s="75" t="str">
        <f t="shared" si="8"/>
        <v/>
      </c>
      <c r="I167" s="145"/>
      <c r="J167" s="76"/>
      <c r="K167" s="76">
        <f t="shared" si="14"/>
        <v>0</v>
      </c>
      <c r="L167" s="77">
        <v>3</v>
      </c>
    </row>
    <row r="168" spans="2:12" s="78" customFormat="1" ht="21" hidden="1" customHeight="1" x14ac:dyDescent="0.2">
      <c r="B168" s="71" t="str">
        <f t="shared" si="9"/>
        <v/>
      </c>
      <c r="C168" s="72" t="s">
        <v>85</v>
      </c>
      <c r="D168" s="72" t="s">
        <v>86</v>
      </c>
      <c r="E168" s="73" t="s">
        <v>527</v>
      </c>
      <c r="F168" s="74"/>
      <c r="G168" s="144"/>
      <c r="H168" s="75" t="str">
        <f t="shared" si="8"/>
        <v/>
      </c>
      <c r="I168" s="145"/>
      <c r="J168" s="76"/>
      <c r="K168" s="76">
        <f t="shared" si="14"/>
        <v>0</v>
      </c>
      <c r="L168" s="77">
        <v>3</v>
      </c>
    </row>
    <row r="169" spans="2:12" s="78" customFormat="1" ht="21" hidden="1" customHeight="1" x14ac:dyDescent="0.2">
      <c r="B169" s="71">
        <f t="shared" si="9"/>
        <v>144</v>
      </c>
      <c r="C169" s="72" t="s">
        <v>85</v>
      </c>
      <c r="D169" s="72" t="s">
        <v>86</v>
      </c>
      <c r="E169" s="73" t="s">
        <v>528</v>
      </c>
      <c r="F169" s="74">
        <v>42927</v>
      </c>
      <c r="G169" s="144" t="s">
        <v>671</v>
      </c>
      <c r="H169" s="75" t="str">
        <f t="shared" si="8"/>
        <v>3702122205</v>
      </c>
      <c r="I169" s="145" t="s">
        <v>604</v>
      </c>
      <c r="J169" s="76">
        <v>15695000</v>
      </c>
      <c r="K169" s="76"/>
      <c r="L169" s="77">
        <v>3</v>
      </c>
    </row>
    <row r="170" spans="2:12" s="78" customFormat="1" ht="21" hidden="1" customHeight="1" x14ac:dyDescent="0.2">
      <c r="B170" s="71" t="str">
        <f t="shared" si="9"/>
        <v/>
      </c>
      <c r="C170" s="72" t="s">
        <v>85</v>
      </c>
      <c r="D170" s="72" t="s">
        <v>86</v>
      </c>
      <c r="E170" s="73" t="s">
        <v>529</v>
      </c>
      <c r="F170" s="74"/>
      <c r="G170" s="144"/>
      <c r="H170" s="75" t="str">
        <f t="shared" si="8"/>
        <v/>
      </c>
      <c r="I170" s="145"/>
      <c r="J170" s="76"/>
      <c r="K170" s="76">
        <f t="shared" si="14"/>
        <v>0</v>
      </c>
      <c r="L170" s="77">
        <v>3</v>
      </c>
    </row>
    <row r="171" spans="2:12" s="78" customFormat="1" ht="21" hidden="1" customHeight="1" x14ac:dyDescent="0.2">
      <c r="B171" s="71" t="str">
        <f t="shared" si="9"/>
        <v/>
      </c>
      <c r="C171" s="72" t="s">
        <v>85</v>
      </c>
      <c r="D171" s="72" t="s">
        <v>86</v>
      </c>
      <c r="E171" s="73" t="s">
        <v>530</v>
      </c>
      <c r="F171" s="74"/>
      <c r="G171" s="144"/>
      <c r="H171" s="75" t="str">
        <f t="shared" si="8"/>
        <v/>
      </c>
      <c r="I171" s="145"/>
      <c r="J171" s="76"/>
      <c r="K171" s="76">
        <f t="shared" si="14"/>
        <v>0</v>
      </c>
      <c r="L171" s="77">
        <v>3</v>
      </c>
    </row>
    <row r="172" spans="2:12" s="78" customFormat="1" ht="21" hidden="1" customHeight="1" x14ac:dyDescent="0.2">
      <c r="B172" s="71" t="str">
        <f t="shared" si="9"/>
        <v/>
      </c>
      <c r="C172" s="72" t="s">
        <v>85</v>
      </c>
      <c r="D172" s="72" t="s">
        <v>86</v>
      </c>
      <c r="E172" s="73" t="s">
        <v>531</v>
      </c>
      <c r="F172" s="74"/>
      <c r="G172" s="144"/>
      <c r="H172" s="75" t="str">
        <f t="shared" si="8"/>
        <v/>
      </c>
      <c r="I172" s="145"/>
      <c r="J172" s="76"/>
      <c r="K172" s="76">
        <f t="shared" si="14"/>
        <v>0</v>
      </c>
      <c r="L172" s="77">
        <v>3</v>
      </c>
    </row>
    <row r="173" spans="2:12" s="78" customFormat="1" ht="21" hidden="1" customHeight="1" x14ac:dyDescent="0.2">
      <c r="B173" s="71">
        <f t="shared" si="9"/>
        <v>148</v>
      </c>
      <c r="C173" s="72" t="s">
        <v>85</v>
      </c>
      <c r="D173" s="72" t="s">
        <v>86</v>
      </c>
      <c r="E173" s="73" t="s">
        <v>532</v>
      </c>
      <c r="F173" s="74">
        <v>42933</v>
      </c>
      <c r="G173" s="144" t="s">
        <v>673</v>
      </c>
      <c r="H173" s="75" t="str">
        <f t="shared" si="8"/>
        <v>5900510637-004</v>
      </c>
      <c r="I173" s="145" t="s">
        <v>604</v>
      </c>
      <c r="J173" s="76">
        <v>20834545</v>
      </c>
      <c r="K173" s="76">
        <f t="shared" si="14"/>
        <v>2083455</v>
      </c>
      <c r="L173" s="77">
        <v>3</v>
      </c>
    </row>
    <row r="174" spans="2:12" s="78" customFormat="1" ht="21" hidden="1" customHeight="1" x14ac:dyDescent="0.2">
      <c r="B174" s="71">
        <f t="shared" si="9"/>
        <v>149</v>
      </c>
      <c r="C174" s="72" t="s">
        <v>85</v>
      </c>
      <c r="D174" s="72" t="s">
        <v>86</v>
      </c>
      <c r="E174" s="73" t="s">
        <v>533</v>
      </c>
      <c r="F174" s="74">
        <v>42935</v>
      </c>
      <c r="G174" s="144" t="s">
        <v>673</v>
      </c>
      <c r="H174" s="75" t="str">
        <f t="shared" si="8"/>
        <v>5900510637-004</v>
      </c>
      <c r="I174" s="145" t="s">
        <v>604</v>
      </c>
      <c r="J174" s="76">
        <v>10763880</v>
      </c>
      <c r="K174" s="76">
        <f t="shared" si="14"/>
        <v>1076388</v>
      </c>
      <c r="L174" s="77">
        <v>3</v>
      </c>
    </row>
    <row r="175" spans="2:12" s="78" customFormat="1" ht="21" hidden="1" customHeight="1" x14ac:dyDescent="0.2">
      <c r="B175" s="71" t="str">
        <f t="shared" si="9"/>
        <v/>
      </c>
      <c r="C175" s="72" t="s">
        <v>85</v>
      </c>
      <c r="D175" s="72" t="s">
        <v>86</v>
      </c>
      <c r="E175" s="73" t="s">
        <v>534</v>
      </c>
      <c r="F175" s="74"/>
      <c r="G175" s="144"/>
      <c r="H175" s="75" t="str">
        <f t="shared" si="8"/>
        <v/>
      </c>
      <c r="I175" s="145"/>
      <c r="J175" s="76"/>
      <c r="K175" s="76">
        <f t="shared" si="14"/>
        <v>0</v>
      </c>
      <c r="L175" s="77">
        <v>3</v>
      </c>
    </row>
    <row r="176" spans="2:12" s="78" customFormat="1" ht="21" hidden="1" customHeight="1" x14ac:dyDescent="0.2">
      <c r="B176" s="71">
        <f t="shared" si="9"/>
        <v>151</v>
      </c>
      <c r="C176" s="72" t="s">
        <v>85</v>
      </c>
      <c r="D176" s="72" t="s">
        <v>86</v>
      </c>
      <c r="E176" s="73" t="s">
        <v>544</v>
      </c>
      <c r="F176" s="74">
        <v>42940</v>
      </c>
      <c r="G176" s="144" t="s">
        <v>94</v>
      </c>
      <c r="H176" s="75" t="str">
        <f t="shared" si="8"/>
        <v>3701773902</v>
      </c>
      <c r="I176" s="145" t="s">
        <v>604</v>
      </c>
      <c r="J176" s="76">
        <v>66155504</v>
      </c>
      <c r="K176" s="76">
        <f t="shared" si="14"/>
        <v>6615550</v>
      </c>
      <c r="L176" s="77">
        <v>3</v>
      </c>
    </row>
    <row r="177" spans="2:12" s="78" customFormat="1" ht="21" hidden="1" customHeight="1" x14ac:dyDescent="0.2">
      <c r="B177" s="71" t="str">
        <f t="shared" si="9"/>
        <v/>
      </c>
      <c r="C177" s="72" t="s">
        <v>85</v>
      </c>
      <c r="D177" s="72" t="s">
        <v>86</v>
      </c>
      <c r="E177" s="73" t="s">
        <v>545</v>
      </c>
      <c r="F177" s="74"/>
      <c r="G177" s="144"/>
      <c r="H177" s="75" t="str">
        <f t="shared" si="8"/>
        <v/>
      </c>
      <c r="I177" s="145"/>
      <c r="J177" s="76"/>
      <c r="K177" s="76">
        <f t="shared" si="14"/>
        <v>0</v>
      </c>
      <c r="L177" s="77">
        <v>3</v>
      </c>
    </row>
    <row r="178" spans="2:12" s="78" customFormat="1" ht="21" hidden="1" customHeight="1" x14ac:dyDescent="0.2">
      <c r="B178" s="71">
        <f t="shared" si="9"/>
        <v>153</v>
      </c>
      <c r="C178" s="72" t="s">
        <v>85</v>
      </c>
      <c r="D178" s="72" t="s">
        <v>86</v>
      </c>
      <c r="E178" s="73" t="s">
        <v>546</v>
      </c>
      <c r="F178" s="74">
        <v>42942</v>
      </c>
      <c r="G178" s="144" t="s">
        <v>673</v>
      </c>
      <c r="H178" s="75" t="str">
        <f t="shared" ref="H178:H179" si="15">IF(ISNA(VLOOKUP(G178,DSBR,2,0)),"",VLOOKUP(G178,DSBR,2,0))</f>
        <v>5900510637-004</v>
      </c>
      <c r="I178" s="145" t="s">
        <v>604</v>
      </c>
      <c r="J178" s="76">
        <v>9673680</v>
      </c>
      <c r="K178" s="76">
        <f t="shared" si="14"/>
        <v>967368</v>
      </c>
      <c r="L178" s="77">
        <v>3</v>
      </c>
    </row>
    <row r="179" spans="2:12" s="78" customFormat="1" ht="21" hidden="1" customHeight="1" x14ac:dyDescent="0.2">
      <c r="B179" s="71">
        <f t="shared" si="9"/>
        <v>154</v>
      </c>
      <c r="C179" s="72" t="s">
        <v>85</v>
      </c>
      <c r="D179" s="72" t="s">
        <v>86</v>
      </c>
      <c r="E179" s="73" t="s">
        <v>547</v>
      </c>
      <c r="F179" s="74">
        <v>42943</v>
      </c>
      <c r="G179" s="144" t="s">
        <v>673</v>
      </c>
      <c r="H179" s="75" t="str">
        <f t="shared" si="15"/>
        <v>5900510637-004</v>
      </c>
      <c r="I179" s="145" t="s">
        <v>604</v>
      </c>
      <c r="J179" s="76">
        <v>7503800</v>
      </c>
      <c r="K179" s="76">
        <f t="shared" si="14"/>
        <v>750380</v>
      </c>
      <c r="L179" s="77">
        <v>3</v>
      </c>
    </row>
    <row r="180" spans="2:12" s="78" customFormat="1" ht="21" hidden="1" customHeight="1" x14ac:dyDescent="0.2">
      <c r="B180" s="71">
        <f t="shared" si="9"/>
        <v>155</v>
      </c>
      <c r="C180" s="72" t="s">
        <v>85</v>
      </c>
      <c r="D180" s="72" t="s">
        <v>86</v>
      </c>
      <c r="E180" s="73" t="s">
        <v>548</v>
      </c>
      <c r="F180" s="74">
        <v>42943</v>
      </c>
      <c r="G180" s="144" t="s">
        <v>673</v>
      </c>
      <c r="H180" s="75" t="str">
        <f t="shared" si="8"/>
        <v>5900510637-004</v>
      </c>
      <c r="I180" s="145" t="s">
        <v>604</v>
      </c>
      <c r="J180" s="76">
        <v>9900000</v>
      </c>
      <c r="K180" s="76">
        <f t="shared" si="14"/>
        <v>990000</v>
      </c>
      <c r="L180" s="77">
        <v>3</v>
      </c>
    </row>
    <row r="181" spans="2:12" s="78" customFormat="1" ht="21" hidden="1" customHeight="1" x14ac:dyDescent="0.2">
      <c r="B181" s="71">
        <f t="shared" si="9"/>
        <v>156</v>
      </c>
      <c r="C181" s="72" t="s">
        <v>85</v>
      </c>
      <c r="D181" s="72" t="s">
        <v>86</v>
      </c>
      <c r="E181" s="73" t="s">
        <v>549</v>
      </c>
      <c r="F181" s="74">
        <v>42943</v>
      </c>
      <c r="G181" s="144" t="s">
        <v>130</v>
      </c>
      <c r="H181" s="75" t="str">
        <f t="shared" si="8"/>
        <v>3601409272</v>
      </c>
      <c r="I181" s="145" t="s">
        <v>675</v>
      </c>
      <c r="J181" s="76">
        <v>17850000</v>
      </c>
      <c r="K181" s="76">
        <f t="shared" si="14"/>
        <v>1785000</v>
      </c>
      <c r="L181" s="77">
        <v>3</v>
      </c>
    </row>
    <row r="182" spans="2:12" s="78" customFormat="1" ht="21" hidden="1" customHeight="1" x14ac:dyDescent="0.2">
      <c r="B182" s="71" t="str">
        <f t="shared" si="9"/>
        <v/>
      </c>
      <c r="C182" s="72" t="s">
        <v>85</v>
      </c>
      <c r="D182" s="72" t="s">
        <v>86</v>
      </c>
      <c r="E182" s="73" t="s">
        <v>550</v>
      </c>
      <c r="F182" s="74"/>
      <c r="G182" s="144"/>
      <c r="H182" s="75" t="str">
        <f t="shared" si="8"/>
        <v/>
      </c>
      <c r="I182" s="145"/>
      <c r="J182" s="76"/>
      <c r="K182" s="76">
        <f t="shared" si="14"/>
        <v>0</v>
      </c>
      <c r="L182" s="77">
        <v>3</v>
      </c>
    </row>
    <row r="183" spans="2:12" s="78" customFormat="1" ht="21" hidden="1" customHeight="1" x14ac:dyDescent="0.2">
      <c r="B183" s="71">
        <f t="shared" si="9"/>
        <v>158</v>
      </c>
      <c r="C183" s="72" t="s">
        <v>85</v>
      </c>
      <c r="D183" s="72" t="s">
        <v>86</v>
      </c>
      <c r="E183" s="73" t="s">
        <v>551</v>
      </c>
      <c r="F183" s="74">
        <v>42943</v>
      </c>
      <c r="G183" s="144" t="s">
        <v>126</v>
      </c>
      <c r="H183" s="75" t="str">
        <f t="shared" si="8"/>
        <v>0313471310</v>
      </c>
      <c r="I183" s="145" t="s">
        <v>675</v>
      </c>
      <c r="J183" s="76">
        <v>16632000</v>
      </c>
      <c r="K183" s="76">
        <f t="shared" si="14"/>
        <v>1663200</v>
      </c>
      <c r="L183" s="77">
        <v>3</v>
      </c>
    </row>
    <row r="184" spans="2:12" s="78" customFormat="1" ht="21" hidden="1" customHeight="1" x14ac:dyDescent="0.2">
      <c r="B184" s="71">
        <f t="shared" si="9"/>
        <v>159</v>
      </c>
      <c r="C184" s="72" t="s">
        <v>85</v>
      </c>
      <c r="D184" s="72" t="s">
        <v>86</v>
      </c>
      <c r="E184" s="73" t="s">
        <v>552</v>
      </c>
      <c r="F184" s="74">
        <v>42944</v>
      </c>
      <c r="G184" s="144" t="s">
        <v>126</v>
      </c>
      <c r="H184" s="75" t="str">
        <f t="shared" si="8"/>
        <v>0313471310</v>
      </c>
      <c r="I184" s="145" t="s">
        <v>675</v>
      </c>
      <c r="J184" s="76">
        <v>17374500</v>
      </c>
      <c r="K184" s="76">
        <f t="shared" si="14"/>
        <v>1737450</v>
      </c>
      <c r="L184" s="77">
        <v>3</v>
      </c>
    </row>
    <row r="185" spans="2:12" s="78" customFormat="1" ht="21" hidden="1" customHeight="1" x14ac:dyDescent="0.2">
      <c r="B185" s="71">
        <f t="shared" si="9"/>
        <v>160</v>
      </c>
      <c r="C185" s="72" t="s">
        <v>85</v>
      </c>
      <c r="D185" s="72" t="s">
        <v>86</v>
      </c>
      <c r="E185" s="73" t="s">
        <v>553</v>
      </c>
      <c r="F185" s="74">
        <v>42945</v>
      </c>
      <c r="G185" s="144" t="s">
        <v>609</v>
      </c>
      <c r="H185" s="75" t="str">
        <f t="shared" si="8"/>
        <v>0313076430</v>
      </c>
      <c r="I185" s="145" t="s">
        <v>372</v>
      </c>
      <c r="J185" s="76">
        <v>3900000</v>
      </c>
      <c r="K185" s="76">
        <f t="shared" si="14"/>
        <v>390000</v>
      </c>
      <c r="L185" s="77">
        <v>3</v>
      </c>
    </row>
    <row r="186" spans="2:12" s="78" customFormat="1" ht="21" hidden="1" customHeight="1" x14ac:dyDescent="0.2">
      <c r="B186" s="71" t="str">
        <f t="shared" si="9"/>
        <v/>
      </c>
      <c r="C186" s="72" t="s">
        <v>85</v>
      </c>
      <c r="D186" s="72" t="s">
        <v>86</v>
      </c>
      <c r="E186" s="73" t="s">
        <v>554</v>
      </c>
      <c r="F186" s="74"/>
      <c r="G186" s="144"/>
      <c r="H186" s="75" t="str">
        <f t="shared" si="8"/>
        <v/>
      </c>
      <c r="I186" s="145"/>
      <c r="J186" s="76"/>
      <c r="K186" s="76">
        <f t="shared" si="14"/>
        <v>0</v>
      </c>
      <c r="L186" s="77">
        <v>3</v>
      </c>
    </row>
    <row r="187" spans="2:12" s="78" customFormat="1" ht="21" hidden="1" customHeight="1" x14ac:dyDescent="0.2">
      <c r="B187" s="71">
        <f t="shared" si="9"/>
        <v>162</v>
      </c>
      <c r="C187" s="72" t="s">
        <v>85</v>
      </c>
      <c r="D187" s="72" t="s">
        <v>86</v>
      </c>
      <c r="E187" s="73" t="s">
        <v>555</v>
      </c>
      <c r="F187" s="74">
        <v>42945</v>
      </c>
      <c r="G187" s="144" t="s">
        <v>126</v>
      </c>
      <c r="H187" s="75" t="str">
        <f t="shared" ref="H187:H188" si="16">IF(ISNA(VLOOKUP(G187,DSBR,2,0)),"",VLOOKUP(G187,DSBR,2,0))</f>
        <v>0313471310</v>
      </c>
      <c r="I187" s="145" t="s">
        <v>675</v>
      </c>
      <c r="J187" s="76">
        <v>16848000</v>
      </c>
      <c r="K187" s="76">
        <f t="shared" si="14"/>
        <v>1684800</v>
      </c>
      <c r="L187" s="77">
        <v>3</v>
      </c>
    </row>
    <row r="188" spans="2:12" s="78" customFormat="1" ht="21" hidden="1" customHeight="1" x14ac:dyDescent="0.2">
      <c r="B188" s="71">
        <f t="shared" si="9"/>
        <v>163</v>
      </c>
      <c r="C188" s="72" t="s">
        <v>85</v>
      </c>
      <c r="D188" s="72" t="s">
        <v>86</v>
      </c>
      <c r="E188" s="73" t="s">
        <v>556</v>
      </c>
      <c r="F188" s="74">
        <v>42945</v>
      </c>
      <c r="G188" s="144" t="s">
        <v>615</v>
      </c>
      <c r="H188" s="75" t="str">
        <f t="shared" si="16"/>
        <v>1100878093</v>
      </c>
      <c r="I188" s="145" t="s">
        <v>604</v>
      </c>
      <c r="J188" s="76">
        <v>17965500</v>
      </c>
      <c r="K188" s="76">
        <f t="shared" si="14"/>
        <v>1796550</v>
      </c>
      <c r="L188" s="77">
        <v>3</v>
      </c>
    </row>
    <row r="189" spans="2:12" s="78" customFormat="1" ht="21" hidden="1" customHeight="1" x14ac:dyDescent="0.2">
      <c r="B189" s="71">
        <f t="shared" si="9"/>
        <v>164</v>
      </c>
      <c r="C189" s="72" t="s">
        <v>85</v>
      </c>
      <c r="D189" s="72" t="s">
        <v>86</v>
      </c>
      <c r="E189" s="73" t="s">
        <v>557</v>
      </c>
      <c r="F189" s="74">
        <v>42947</v>
      </c>
      <c r="G189" s="144" t="s">
        <v>673</v>
      </c>
      <c r="H189" s="75" t="str">
        <f t="shared" ref="H189" si="17">IF(ISNA(VLOOKUP(G189,DSBR,2,0)),"",VLOOKUP(G189,DSBR,2,0))</f>
        <v>5900510637-004</v>
      </c>
      <c r="I189" s="145" t="s">
        <v>604</v>
      </c>
      <c r="J189" s="76">
        <v>14713760</v>
      </c>
      <c r="K189" s="76">
        <f t="shared" si="14"/>
        <v>1471376</v>
      </c>
      <c r="L189" s="77">
        <v>3</v>
      </c>
    </row>
    <row r="190" spans="2:12" s="78" customFormat="1" ht="21" hidden="1" customHeight="1" x14ac:dyDescent="0.2">
      <c r="B190" s="71">
        <f t="shared" si="9"/>
        <v>165</v>
      </c>
      <c r="C190" s="72" t="s">
        <v>85</v>
      </c>
      <c r="D190" s="72" t="s">
        <v>86</v>
      </c>
      <c r="E190" s="73" t="s">
        <v>558</v>
      </c>
      <c r="F190" s="74">
        <v>42947</v>
      </c>
      <c r="G190" s="144" t="s">
        <v>315</v>
      </c>
      <c r="H190" s="75" t="str">
        <f t="shared" si="8"/>
        <v>3700339107</v>
      </c>
      <c r="I190" s="145" t="s">
        <v>372</v>
      </c>
      <c r="J190" s="76">
        <v>2600000</v>
      </c>
      <c r="K190" s="76">
        <f t="shared" si="14"/>
        <v>260000</v>
      </c>
      <c r="L190" s="77">
        <v>3</v>
      </c>
    </row>
    <row r="191" spans="2:12" s="78" customFormat="1" ht="21" hidden="1" customHeight="1" x14ac:dyDescent="0.2">
      <c r="B191" s="71">
        <f t="shared" si="9"/>
        <v>166</v>
      </c>
      <c r="C191" s="72" t="s">
        <v>85</v>
      </c>
      <c r="D191" s="72" t="s">
        <v>86</v>
      </c>
      <c r="E191" s="73" t="s">
        <v>559</v>
      </c>
      <c r="F191" s="74">
        <v>42947</v>
      </c>
      <c r="G191" s="144" t="s">
        <v>130</v>
      </c>
      <c r="H191" s="75" t="str">
        <f t="shared" si="8"/>
        <v>3601409272</v>
      </c>
      <c r="I191" s="145" t="s">
        <v>675</v>
      </c>
      <c r="J191" s="76">
        <v>17425000</v>
      </c>
      <c r="K191" s="76">
        <f t="shared" si="14"/>
        <v>1742500</v>
      </c>
      <c r="L191" s="77">
        <v>3</v>
      </c>
    </row>
    <row r="192" spans="2:12" s="78" customFormat="1" ht="21" hidden="1" customHeight="1" x14ac:dyDescent="0.2">
      <c r="B192" s="71">
        <f t="shared" si="9"/>
        <v>167</v>
      </c>
      <c r="C192" s="72" t="s">
        <v>85</v>
      </c>
      <c r="D192" s="72" t="s">
        <v>86</v>
      </c>
      <c r="E192" s="73" t="s">
        <v>560</v>
      </c>
      <c r="F192" s="74">
        <v>42947</v>
      </c>
      <c r="G192" s="144" t="s">
        <v>90</v>
      </c>
      <c r="H192" s="75" t="str">
        <f t="shared" si="8"/>
        <v>3701770098</v>
      </c>
      <c r="I192" s="145" t="s">
        <v>675</v>
      </c>
      <c r="J192" s="76">
        <v>120250000</v>
      </c>
      <c r="K192" s="76">
        <f t="shared" si="14"/>
        <v>12025000</v>
      </c>
      <c r="L192" s="77">
        <v>3</v>
      </c>
    </row>
    <row r="193" spans="2:12" s="78" customFormat="1" ht="21" hidden="1" customHeight="1" x14ac:dyDescent="0.2">
      <c r="B193" s="71">
        <f t="shared" si="9"/>
        <v>168</v>
      </c>
      <c r="C193" s="72" t="s">
        <v>85</v>
      </c>
      <c r="D193" s="72" t="s">
        <v>86</v>
      </c>
      <c r="E193" s="73" t="s">
        <v>561</v>
      </c>
      <c r="F193" s="74">
        <v>42947</v>
      </c>
      <c r="G193" s="144" t="s">
        <v>94</v>
      </c>
      <c r="H193" s="75" t="str">
        <f t="shared" si="8"/>
        <v>3701773902</v>
      </c>
      <c r="I193" s="145" t="s">
        <v>604</v>
      </c>
      <c r="J193" s="76">
        <v>13349323</v>
      </c>
      <c r="K193" s="76">
        <f t="shared" si="14"/>
        <v>1334932</v>
      </c>
      <c r="L193" s="77">
        <v>3</v>
      </c>
    </row>
    <row r="194" spans="2:12" s="78" customFormat="1" ht="21" hidden="1" customHeight="1" x14ac:dyDescent="0.2">
      <c r="B194" s="71">
        <f t="shared" si="9"/>
        <v>169</v>
      </c>
      <c r="C194" s="72" t="s">
        <v>85</v>
      </c>
      <c r="D194" s="72" t="s">
        <v>86</v>
      </c>
      <c r="E194" s="73" t="s">
        <v>562</v>
      </c>
      <c r="F194" s="74">
        <v>42947</v>
      </c>
      <c r="G194" s="144" t="s">
        <v>94</v>
      </c>
      <c r="H194" s="75" t="str">
        <f t="shared" si="8"/>
        <v>3701773902</v>
      </c>
      <c r="I194" s="145" t="s">
        <v>604</v>
      </c>
      <c r="J194" s="76">
        <v>33753806</v>
      </c>
      <c r="K194" s="76">
        <f t="shared" si="14"/>
        <v>3375381</v>
      </c>
      <c r="L194" s="77">
        <v>3</v>
      </c>
    </row>
    <row r="195" spans="2:12" s="78" customFormat="1" ht="21" hidden="1" customHeight="1" x14ac:dyDescent="0.2">
      <c r="B195" s="71">
        <f t="shared" si="9"/>
        <v>170</v>
      </c>
      <c r="C195" s="72" t="s">
        <v>85</v>
      </c>
      <c r="D195" s="72" t="s">
        <v>86</v>
      </c>
      <c r="E195" s="73" t="s">
        <v>563</v>
      </c>
      <c r="F195" s="74">
        <v>42947</v>
      </c>
      <c r="G195" s="144" t="s">
        <v>94</v>
      </c>
      <c r="H195" s="75" t="str">
        <f t="shared" si="8"/>
        <v>3701773902</v>
      </c>
      <c r="I195" s="145" t="s">
        <v>604</v>
      </c>
      <c r="J195" s="76">
        <v>58505396</v>
      </c>
      <c r="K195" s="76">
        <f t="shared" si="14"/>
        <v>5850540</v>
      </c>
      <c r="L195" s="77">
        <v>3</v>
      </c>
    </row>
    <row r="196" spans="2:12" s="78" customFormat="1" ht="21" hidden="1" customHeight="1" x14ac:dyDescent="0.2">
      <c r="B196" s="71">
        <f t="shared" si="9"/>
        <v>171</v>
      </c>
      <c r="C196" s="72" t="s">
        <v>85</v>
      </c>
      <c r="D196" s="72" t="s">
        <v>86</v>
      </c>
      <c r="E196" s="73" t="s">
        <v>564</v>
      </c>
      <c r="F196" s="74">
        <v>42949</v>
      </c>
      <c r="G196" s="144" t="s">
        <v>126</v>
      </c>
      <c r="H196" s="75" t="str">
        <f t="shared" si="8"/>
        <v>0313471310</v>
      </c>
      <c r="I196" s="145" t="s">
        <v>675</v>
      </c>
      <c r="J196" s="76">
        <v>15264000</v>
      </c>
      <c r="K196" s="76">
        <f t="shared" si="14"/>
        <v>1526400</v>
      </c>
      <c r="L196" s="77">
        <v>3</v>
      </c>
    </row>
    <row r="197" spans="2:12" s="78" customFormat="1" ht="21" hidden="1" customHeight="1" x14ac:dyDescent="0.2">
      <c r="B197" s="71">
        <f t="shared" si="9"/>
        <v>172</v>
      </c>
      <c r="C197" s="72" t="s">
        <v>85</v>
      </c>
      <c r="D197" s="72" t="s">
        <v>86</v>
      </c>
      <c r="E197" s="73" t="s">
        <v>565</v>
      </c>
      <c r="F197" s="74">
        <v>42949</v>
      </c>
      <c r="G197" s="144" t="s">
        <v>719</v>
      </c>
      <c r="H197" s="75" t="str">
        <f t="shared" si="8"/>
        <v>0310686815</v>
      </c>
      <c r="I197" s="145" t="s">
        <v>371</v>
      </c>
      <c r="J197" s="76">
        <v>162387500</v>
      </c>
      <c r="K197" s="76">
        <f t="shared" si="14"/>
        <v>16238750</v>
      </c>
      <c r="L197" s="77">
        <v>3</v>
      </c>
    </row>
    <row r="198" spans="2:12" s="78" customFormat="1" ht="21" hidden="1" customHeight="1" x14ac:dyDescent="0.2">
      <c r="B198" s="71">
        <f t="shared" si="9"/>
        <v>173</v>
      </c>
      <c r="C198" s="72" t="s">
        <v>85</v>
      </c>
      <c r="D198" s="72" t="s">
        <v>86</v>
      </c>
      <c r="E198" s="73" t="s">
        <v>566</v>
      </c>
      <c r="F198" s="74">
        <v>42950</v>
      </c>
      <c r="G198" s="144" t="s">
        <v>124</v>
      </c>
      <c r="H198" s="75" t="str">
        <f t="shared" si="8"/>
        <v>0307717894</v>
      </c>
      <c r="I198" s="145" t="s">
        <v>604</v>
      </c>
      <c r="J198" s="76">
        <v>42125000</v>
      </c>
      <c r="K198" s="76">
        <f t="shared" si="14"/>
        <v>4212500</v>
      </c>
      <c r="L198" s="77">
        <v>3</v>
      </c>
    </row>
    <row r="199" spans="2:12" s="78" customFormat="1" ht="21" hidden="1" customHeight="1" x14ac:dyDescent="0.2">
      <c r="B199" s="71">
        <f t="shared" si="9"/>
        <v>174</v>
      </c>
      <c r="C199" s="72" t="s">
        <v>85</v>
      </c>
      <c r="D199" s="72" t="s">
        <v>86</v>
      </c>
      <c r="E199" s="73" t="s">
        <v>567</v>
      </c>
      <c r="F199" s="74">
        <v>42950</v>
      </c>
      <c r="G199" s="144" t="s">
        <v>129</v>
      </c>
      <c r="H199" s="75" t="str">
        <f t="shared" si="8"/>
        <v>0302535072</v>
      </c>
      <c r="I199" s="145" t="s">
        <v>675</v>
      </c>
      <c r="J199" s="76">
        <v>11946550</v>
      </c>
      <c r="K199" s="76">
        <f t="shared" si="14"/>
        <v>1194655</v>
      </c>
      <c r="L199" s="77">
        <v>3</v>
      </c>
    </row>
    <row r="200" spans="2:12" s="78" customFormat="1" ht="21" hidden="1" customHeight="1" x14ac:dyDescent="0.2">
      <c r="B200" s="71">
        <f t="shared" si="9"/>
        <v>175</v>
      </c>
      <c r="C200" s="72" t="s">
        <v>85</v>
      </c>
      <c r="D200" s="72" t="s">
        <v>86</v>
      </c>
      <c r="E200" s="73" t="s">
        <v>568</v>
      </c>
      <c r="F200" s="74">
        <v>42951</v>
      </c>
      <c r="G200" s="144" t="s">
        <v>129</v>
      </c>
      <c r="H200" s="75" t="str">
        <f t="shared" si="8"/>
        <v>0302535072</v>
      </c>
      <c r="I200" s="145" t="s">
        <v>675</v>
      </c>
      <c r="J200" s="76">
        <v>11946550</v>
      </c>
      <c r="K200" s="76">
        <f t="shared" si="14"/>
        <v>1194655</v>
      </c>
      <c r="L200" s="77">
        <v>3</v>
      </c>
    </row>
    <row r="201" spans="2:12" s="78" customFormat="1" ht="21" hidden="1" customHeight="1" x14ac:dyDescent="0.2">
      <c r="B201" s="71">
        <f t="shared" si="9"/>
        <v>176</v>
      </c>
      <c r="C201" s="72" t="s">
        <v>85</v>
      </c>
      <c r="D201" s="72" t="s">
        <v>86</v>
      </c>
      <c r="E201" s="73" t="s">
        <v>569</v>
      </c>
      <c r="F201" s="74">
        <v>42952</v>
      </c>
      <c r="G201" s="144" t="s">
        <v>719</v>
      </c>
      <c r="H201" s="75" t="str">
        <f t="shared" si="8"/>
        <v>0310686815</v>
      </c>
      <c r="I201" s="145" t="s">
        <v>371</v>
      </c>
      <c r="J201" s="76">
        <v>155662500</v>
      </c>
      <c r="K201" s="76">
        <f t="shared" si="14"/>
        <v>15566250</v>
      </c>
      <c r="L201" s="77">
        <v>3</v>
      </c>
    </row>
    <row r="202" spans="2:12" s="78" customFormat="1" ht="21" hidden="1" customHeight="1" x14ac:dyDescent="0.2">
      <c r="B202" s="71">
        <f t="shared" si="9"/>
        <v>177</v>
      </c>
      <c r="C202" s="72" t="s">
        <v>85</v>
      </c>
      <c r="D202" s="72" t="s">
        <v>86</v>
      </c>
      <c r="E202" s="73" t="s">
        <v>570</v>
      </c>
      <c r="F202" s="74">
        <v>42952</v>
      </c>
      <c r="G202" s="144" t="s">
        <v>126</v>
      </c>
      <c r="H202" s="75" t="str">
        <f t="shared" ref="H202" si="18">IF(ISNA(VLOOKUP(G202,DSBR,2,0)),"",VLOOKUP(G202,DSBR,2,0))</f>
        <v>0313471310</v>
      </c>
      <c r="I202" s="145" t="s">
        <v>675</v>
      </c>
      <c r="J202" s="76">
        <v>19680000</v>
      </c>
      <c r="K202" s="76">
        <f t="shared" si="14"/>
        <v>1968000</v>
      </c>
      <c r="L202" s="77">
        <v>3</v>
      </c>
    </row>
    <row r="203" spans="2:12" s="78" customFormat="1" ht="21" hidden="1" customHeight="1" x14ac:dyDescent="0.2">
      <c r="B203" s="71">
        <f t="shared" si="9"/>
        <v>178</v>
      </c>
      <c r="C203" s="72" t="s">
        <v>85</v>
      </c>
      <c r="D203" s="72" t="s">
        <v>86</v>
      </c>
      <c r="E203" s="73" t="s">
        <v>414</v>
      </c>
      <c r="F203" s="74">
        <v>42957</v>
      </c>
      <c r="G203" s="144" t="s">
        <v>720</v>
      </c>
      <c r="H203" s="75" t="str">
        <f t="shared" si="8"/>
        <v>0313228122</v>
      </c>
      <c r="I203" s="145" t="s">
        <v>604</v>
      </c>
      <c r="J203" s="76">
        <v>9838000</v>
      </c>
      <c r="K203" s="76">
        <f t="shared" si="14"/>
        <v>983800</v>
      </c>
      <c r="L203" s="77">
        <v>3</v>
      </c>
    </row>
    <row r="204" spans="2:12" s="78" customFormat="1" ht="21" hidden="1" customHeight="1" x14ac:dyDescent="0.2">
      <c r="B204" s="71">
        <f t="shared" si="9"/>
        <v>179</v>
      </c>
      <c r="C204" s="72" t="s">
        <v>85</v>
      </c>
      <c r="D204" s="72" t="s">
        <v>86</v>
      </c>
      <c r="E204" s="73" t="s">
        <v>571</v>
      </c>
      <c r="F204" s="74">
        <v>42957</v>
      </c>
      <c r="G204" s="144" t="s">
        <v>615</v>
      </c>
      <c r="H204" s="75" t="str">
        <f t="shared" si="8"/>
        <v>1100878093</v>
      </c>
      <c r="I204" s="145" t="s">
        <v>604</v>
      </c>
      <c r="J204" s="76">
        <v>17965500</v>
      </c>
      <c r="K204" s="76">
        <f t="shared" si="14"/>
        <v>1796550</v>
      </c>
      <c r="L204" s="77">
        <v>3</v>
      </c>
    </row>
    <row r="205" spans="2:12" s="78" customFormat="1" ht="21" hidden="1" customHeight="1" x14ac:dyDescent="0.2">
      <c r="B205" s="71">
        <f t="shared" si="9"/>
        <v>180</v>
      </c>
      <c r="C205" s="72" t="s">
        <v>85</v>
      </c>
      <c r="D205" s="72" t="s">
        <v>86</v>
      </c>
      <c r="E205" s="73" t="s">
        <v>572</v>
      </c>
      <c r="F205" s="74">
        <v>42958</v>
      </c>
      <c r="G205" s="144" t="s">
        <v>673</v>
      </c>
      <c r="H205" s="75" t="str">
        <f t="shared" si="8"/>
        <v>5900510637-004</v>
      </c>
      <c r="I205" s="145" t="s">
        <v>604</v>
      </c>
      <c r="J205" s="76">
        <v>38487595</v>
      </c>
      <c r="K205" s="76">
        <f t="shared" si="14"/>
        <v>3848760</v>
      </c>
      <c r="L205" s="77">
        <v>3</v>
      </c>
    </row>
    <row r="206" spans="2:12" s="78" customFormat="1" ht="21" hidden="1" customHeight="1" x14ac:dyDescent="0.2">
      <c r="B206" s="71">
        <f t="shared" si="9"/>
        <v>181</v>
      </c>
      <c r="C206" s="72" t="s">
        <v>85</v>
      </c>
      <c r="D206" s="72" t="s">
        <v>86</v>
      </c>
      <c r="E206" s="73" t="s">
        <v>573</v>
      </c>
      <c r="F206" s="74">
        <v>42958</v>
      </c>
      <c r="G206" s="144" t="s">
        <v>719</v>
      </c>
      <c r="H206" s="75" t="str">
        <f t="shared" ref="H206:H207" si="19">IF(ISNA(VLOOKUP(G206,DSBR,2,0)),"",VLOOKUP(G206,DSBR,2,0))</f>
        <v>0310686815</v>
      </c>
      <c r="I206" s="145" t="s">
        <v>371</v>
      </c>
      <c r="J206" s="76">
        <v>163112500</v>
      </c>
      <c r="K206" s="76">
        <f t="shared" si="14"/>
        <v>16311250</v>
      </c>
      <c r="L206" s="77">
        <v>3</v>
      </c>
    </row>
    <row r="207" spans="2:12" s="78" customFormat="1" ht="21" hidden="1" customHeight="1" x14ac:dyDescent="0.2">
      <c r="B207" s="71">
        <f t="shared" si="9"/>
        <v>182</v>
      </c>
      <c r="C207" s="72" t="s">
        <v>85</v>
      </c>
      <c r="D207" s="72" t="s">
        <v>86</v>
      </c>
      <c r="E207" s="73" t="s">
        <v>574</v>
      </c>
      <c r="F207" s="74">
        <v>42958</v>
      </c>
      <c r="G207" s="144" t="s">
        <v>615</v>
      </c>
      <c r="H207" s="75" t="str">
        <f t="shared" si="19"/>
        <v>1100878093</v>
      </c>
      <c r="I207" s="145" t="s">
        <v>604</v>
      </c>
      <c r="J207" s="76">
        <v>17965500</v>
      </c>
      <c r="K207" s="76">
        <f t="shared" si="14"/>
        <v>1796550</v>
      </c>
      <c r="L207" s="77">
        <v>3</v>
      </c>
    </row>
    <row r="208" spans="2:12" s="78" customFormat="1" ht="21" hidden="1" customHeight="1" x14ac:dyDescent="0.2">
      <c r="B208" s="71">
        <f t="shared" si="9"/>
        <v>183</v>
      </c>
      <c r="C208" s="72" t="s">
        <v>85</v>
      </c>
      <c r="D208" s="72" t="s">
        <v>86</v>
      </c>
      <c r="E208" s="73" t="s">
        <v>575</v>
      </c>
      <c r="F208" s="74">
        <v>42960</v>
      </c>
      <c r="G208" s="144" t="s">
        <v>615</v>
      </c>
      <c r="H208" s="75" t="str">
        <f t="shared" ref="H208:H210" si="20">IF(ISNA(VLOOKUP(G208,DSBR,2,0)),"",VLOOKUP(G208,DSBR,2,0))</f>
        <v>1100878093</v>
      </c>
      <c r="I208" s="145" t="s">
        <v>604</v>
      </c>
      <c r="J208" s="76">
        <v>17965500</v>
      </c>
      <c r="K208" s="76">
        <f t="shared" si="14"/>
        <v>1796550</v>
      </c>
      <c r="L208" s="77">
        <v>3</v>
      </c>
    </row>
    <row r="209" spans="2:12" s="78" customFormat="1" ht="21" hidden="1" customHeight="1" x14ac:dyDescent="0.2">
      <c r="B209" s="71">
        <f t="shared" si="9"/>
        <v>184</v>
      </c>
      <c r="C209" s="72" t="s">
        <v>85</v>
      </c>
      <c r="D209" s="72" t="s">
        <v>86</v>
      </c>
      <c r="E209" s="73" t="s">
        <v>576</v>
      </c>
      <c r="F209" s="74">
        <v>42962</v>
      </c>
      <c r="G209" s="144" t="s">
        <v>126</v>
      </c>
      <c r="H209" s="75" t="str">
        <f t="shared" si="20"/>
        <v>0313471310</v>
      </c>
      <c r="I209" s="145" t="s">
        <v>675</v>
      </c>
      <c r="J209" s="76">
        <v>2016000</v>
      </c>
      <c r="K209" s="76">
        <f t="shared" si="14"/>
        <v>201600</v>
      </c>
      <c r="L209" s="77">
        <v>3</v>
      </c>
    </row>
    <row r="210" spans="2:12" s="78" customFormat="1" ht="21" hidden="1" customHeight="1" x14ac:dyDescent="0.2">
      <c r="B210" s="71">
        <f t="shared" si="9"/>
        <v>185</v>
      </c>
      <c r="C210" s="72" t="s">
        <v>85</v>
      </c>
      <c r="D210" s="72" t="s">
        <v>86</v>
      </c>
      <c r="E210" s="73" t="s">
        <v>577</v>
      </c>
      <c r="F210" s="74">
        <v>42962</v>
      </c>
      <c r="G210" s="144" t="s">
        <v>719</v>
      </c>
      <c r="H210" s="75" t="str">
        <f t="shared" si="20"/>
        <v>0310686815</v>
      </c>
      <c r="I210" s="145" t="s">
        <v>371</v>
      </c>
      <c r="J210" s="76">
        <v>82475000</v>
      </c>
      <c r="K210" s="76">
        <f t="shared" si="14"/>
        <v>8247500</v>
      </c>
      <c r="L210" s="77">
        <v>3</v>
      </c>
    </row>
    <row r="211" spans="2:12" s="78" customFormat="1" ht="21" hidden="1" customHeight="1" x14ac:dyDescent="0.2">
      <c r="B211" s="71">
        <f t="shared" si="9"/>
        <v>186</v>
      </c>
      <c r="C211" s="72" t="s">
        <v>85</v>
      </c>
      <c r="D211" s="72" t="s">
        <v>86</v>
      </c>
      <c r="E211" s="73" t="s">
        <v>578</v>
      </c>
      <c r="F211" s="74">
        <v>42965</v>
      </c>
      <c r="G211" s="144" t="s">
        <v>126</v>
      </c>
      <c r="H211" s="75" t="str">
        <f t="shared" ref="H211:H213" si="21">IF(ISNA(VLOOKUP(G211,DSBR,2,0)),"",VLOOKUP(G211,DSBR,2,0))</f>
        <v>0313471310</v>
      </c>
      <c r="I211" s="145" t="s">
        <v>604</v>
      </c>
      <c r="J211" s="76">
        <v>8848000</v>
      </c>
      <c r="K211" s="76">
        <f t="shared" si="14"/>
        <v>884800</v>
      </c>
      <c r="L211" s="77">
        <v>3</v>
      </c>
    </row>
    <row r="212" spans="2:12" s="78" customFormat="1" ht="21" hidden="1" customHeight="1" x14ac:dyDescent="0.2">
      <c r="B212" s="71">
        <f t="shared" si="9"/>
        <v>187</v>
      </c>
      <c r="C212" s="72" t="s">
        <v>85</v>
      </c>
      <c r="D212" s="72" t="s">
        <v>86</v>
      </c>
      <c r="E212" s="73" t="s">
        <v>579</v>
      </c>
      <c r="F212" s="74">
        <v>42965</v>
      </c>
      <c r="G212" s="144" t="s">
        <v>615</v>
      </c>
      <c r="H212" s="75" t="str">
        <f t="shared" si="21"/>
        <v>1100878093</v>
      </c>
      <c r="I212" s="145" t="s">
        <v>604</v>
      </c>
      <c r="J212" s="76">
        <v>17965500</v>
      </c>
      <c r="K212" s="76">
        <f t="shared" si="14"/>
        <v>1796550</v>
      </c>
      <c r="L212" s="77">
        <v>3</v>
      </c>
    </row>
    <row r="213" spans="2:12" s="78" customFormat="1" ht="21" hidden="1" customHeight="1" x14ac:dyDescent="0.2">
      <c r="B213" s="71">
        <f t="shared" si="9"/>
        <v>188</v>
      </c>
      <c r="C213" s="72" t="s">
        <v>85</v>
      </c>
      <c r="D213" s="72" t="s">
        <v>86</v>
      </c>
      <c r="E213" s="73" t="s">
        <v>580</v>
      </c>
      <c r="F213" s="74">
        <v>42968</v>
      </c>
      <c r="G213" s="144" t="s">
        <v>90</v>
      </c>
      <c r="H213" s="75" t="str">
        <f t="shared" si="21"/>
        <v>3701770098</v>
      </c>
      <c r="I213" s="145" t="s">
        <v>675</v>
      </c>
      <c r="J213" s="76">
        <v>122100000</v>
      </c>
      <c r="K213" s="76">
        <f t="shared" si="14"/>
        <v>12210000</v>
      </c>
      <c r="L213" s="77">
        <v>3</v>
      </c>
    </row>
    <row r="214" spans="2:12" s="78" customFormat="1" ht="21" hidden="1" customHeight="1" x14ac:dyDescent="0.2">
      <c r="B214" s="71">
        <f t="shared" si="9"/>
        <v>189</v>
      </c>
      <c r="C214" s="72" t="s">
        <v>85</v>
      </c>
      <c r="D214" s="72" t="s">
        <v>86</v>
      </c>
      <c r="E214" s="73" t="s">
        <v>581</v>
      </c>
      <c r="F214" s="74">
        <v>42968</v>
      </c>
      <c r="G214" s="144" t="s">
        <v>721</v>
      </c>
      <c r="H214" s="75" t="str">
        <f t="shared" si="8"/>
        <v>5801301600</v>
      </c>
      <c r="I214" s="145" t="s">
        <v>675</v>
      </c>
      <c r="J214" s="76">
        <v>1155000</v>
      </c>
      <c r="K214" s="76">
        <f t="shared" si="14"/>
        <v>115500</v>
      </c>
      <c r="L214" s="77">
        <v>3</v>
      </c>
    </row>
    <row r="215" spans="2:12" s="78" customFormat="1" ht="21" hidden="1" customHeight="1" x14ac:dyDescent="0.2">
      <c r="B215" s="71">
        <f t="shared" si="9"/>
        <v>190</v>
      </c>
      <c r="C215" s="72" t="s">
        <v>85</v>
      </c>
      <c r="D215" s="72" t="s">
        <v>86</v>
      </c>
      <c r="E215" s="73" t="s">
        <v>582</v>
      </c>
      <c r="F215" s="74">
        <v>42969</v>
      </c>
      <c r="G215" s="144" t="s">
        <v>723</v>
      </c>
      <c r="H215" s="75" t="str">
        <f t="shared" si="8"/>
        <v>3700959799</v>
      </c>
      <c r="I215" s="145" t="s">
        <v>604</v>
      </c>
      <c r="J215" s="76">
        <v>12065000</v>
      </c>
      <c r="K215" s="76">
        <f t="shared" si="14"/>
        <v>1206500</v>
      </c>
      <c r="L215" s="77">
        <v>3</v>
      </c>
    </row>
    <row r="216" spans="2:12" s="78" customFormat="1" ht="21" hidden="1" customHeight="1" x14ac:dyDescent="0.2">
      <c r="B216" s="71" t="str">
        <f t="shared" si="9"/>
        <v/>
      </c>
      <c r="C216" s="72" t="s">
        <v>85</v>
      </c>
      <c r="D216" s="72" t="s">
        <v>86</v>
      </c>
      <c r="E216" s="73" t="s">
        <v>583</v>
      </c>
      <c r="F216" s="74"/>
      <c r="G216" s="144"/>
      <c r="H216" s="75" t="str">
        <f t="shared" si="8"/>
        <v/>
      </c>
      <c r="I216" s="145"/>
      <c r="J216" s="76"/>
      <c r="K216" s="76">
        <f t="shared" si="14"/>
        <v>0</v>
      </c>
      <c r="L216" s="77">
        <v>3</v>
      </c>
    </row>
    <row r="217" spans="2:12" s="78" customFormat="1" ht="21" hidden="1" customHeight="1" x14ac:dyDescent="0.2">
      <c r="B217" s="71">
        <f t="shared" si="9"/>
        <v>192</v>
      </c>
      <c r="C217" s="72" t="s">
        <v>85</v>
      </c>
      <c r="D217" s="72" t="s">
        <v>86</v>
      </c>
      <c r="E217" s="73" t="s">
        <v>584</v>
      </c>
      <c r="F217" s="74">
        <v>42970</v>
      </c>
      <c r="G217" s="144" t="s">
        <v>673</v>
      </c>
      <c r="H217" s="75" t="str">
        <f t="shared" si="8"/>
        <v>5900510637-004</v>
      </c>
      <c r="I217" s="145" t="s">
        <v>604</v>
      </c>
      <c r="J217" s="76">
        <v>29763768</v>
      </c>
      <c r="K217" s="76">
        <f t="shared" si="14"/>
        <v>2976377</v>
      </c>
      <c r="L217" s="77">
        <v>3</v>
      </c>
    </row>
    <row r="218" spans="2:12" s="78" customFormat="1" ht="21" hidden="1" customHeight="1" x14ac:dyDescent="0.2">
      <c r="B218" s="71">
        <f t="shared" si="9"/>
        <v>193</v>
      </c>
      <c r="C218" s="72" t="s">
        <v>85</v>
      </c>
      <c r="D218" s="72" t="s">
        <v>86</v>
      </c>
      <c r="E218" s="73" t="s">
        <v>585</v>
      </c>
      <c r="F218" s="74">
        <v>42971</v>
      </c>
      <c r="G218" s="144" t="s">
        <v>315</v>
      </c>
      <c r="H218" s="75" t="str">
        <f t="shared" ref="H218:H370" si="22">IF(ISNA(VLOOKUP(G218,DSBR,2,0)),"",VLOOKUP(G218,DSBR,2,0))</f>
        <v>3700339107</v>
      </c>
      <c r="I218" s="145" t="s">
        <v>372</v>
      </c>
      <c r="J218" s="76">
        <v>3300000</v>
      </c>
      <c r="K218" s="76">
        <f t="shared" si="14"/>
        <v>330000</v>
      </c>
      <c r="L218" s="77">
        <v>3</v>
      </c>
    </row>
    <row r="219" spans="2:12" s="78" customFormat="1" ht="21" hidden="1" customHeight="1" x14ac:dyDescent="0.2">
      <c r="B219" s="71">
        <f t="shared" si="9"/>
        <v>194</v>
      </c>
      <c r="C219" s="72" t="s">
        <v>85</v>
      </c>
      <c r="D219" s="72" t="s">
        <v>86</v>
      </c>
      <c r="E219" s="73" t="s">
        <v>586</v>
      </c>
      <c r="F219" s="74">
        <v>42971</v>
      </c>
      <c r="G219" s="144" t="s">
        <v>615</v>
      </c>
      <c r="H219" s="75" t="str">
        <f t="shared" si="22"/>
        <v>1100878093</v>
      </c>
      <c r="I219" s="145" t="s">
        <v>604</v>
      </c>
      <c r="J219" s="76">
        <v>17965500</v>
      </c>
      <c r="K219" s="76">
        <f t="shared" ref="K219:K299" si="23">ROUND(J219*10%,0)</f>
        <v>1796550</v>
      </c>
      <c r="L219" s="77">
        <v>3</v>
      </c>
    </row>
    <row r="220" spans="2:12" s="78" customFormat="1" ht="21" hidden="1" customHeight="1" x14ac:dyDescent="0.2">
      <c r="B220" s="71">
        <f t="shared" ref="B220:B299" si="24">IF(G220&lt;&gt;"",ROW()-25,"")</f>
        <v>195</v>
      </c>
      <c r="C220" s="72" t="s">
        <v>85</v>
      </c>
      <c r="D220" s="72" t="s">
        <v>86</v>
      </c>
      <c r="E220" s="73" t="s">
        <v>587</v>
      </c>
      <c r="F220" s="74">
        <v>42975</v>
      </c>
      <c r="G220" s="144" t="s">
        <v>725</v>
      </c>
      <c r="H220" s="75" t="str">
        <f t="shared" ref="H220:H299" si="25">IF(ISNA(VLOOKUP(G220,DSBR,2,0)),"",VLOOKUP(G220,DSBR,2,0))</f>
        <v>0106318804</v>
      </c>
      <c r="I220" s="145" t="s">
        <v>604</v>
      </c>
      <c r="J220" s="76">
        <v>136718356</v>
      </c>
      <c r="K220" s="76">
        <f t="shared" si="23"/>
        <v>13671836</v>
      </c>
      <c r="L220" s="77">
        <v>3</v>
      </c>
    </row>
    <row r="221" spans="2:12" s="78" customFormat="1" ht="21" hidden="1" customHeight="1" x14ac:dyDescent="0.2">
      <c r="B221" s="71">
        <f t="shared" si="24"/>
        <v>196</v>
      </c>
      <c r="C221" s="72" t="s">
        <v>85</v>
      </c>
      <c r="D221" s="72" t="s">
        <v>86</v>
      </c>
      <c r="E221" s="73" t="s">
        <v>588</v>
      </c>
      <c r="F221" s="74">
        <v>42978</v>
      </c>
      <c r="G221" s="144" t="s">
        <v>615</v>
      </c>
      <c r="H221" s="75" t="str">
        <f t="shared" si="25"/>
        <v>1100878093</v>
      </c>
      <c r="I221" s="145" t="s">
        <v>604</v>
      </c>
      <c r="J221" s="76">
        <v>17965500</v>
      </c>
      <c r="K221" s="76">
        <f t="shared" si="23"/>
        <v>1796550</v>
      </c>
      <c r="L221" s="77">
        <v>3</v>
      </c>
    </row>
    <row r="222" spans="2:12" s="78" customFormat="1" ht="21" hidden="1" customHeight="1" x14ac:dyDescent="0.2">
      <c r="B222" s="71">
        <f t="shared" si="24"/>
        <v>197</v>
      </c>
      <c r="C222" s="72" t="s">
        <v>85</v>
      </c>
      <c r="D222" s="72" t="s">
        <v>86</v>
      </c>
      <c r="E222" s="73" t="s">
        <v>589</v>
      </c>
      <c r="F222" s="74">
        <v>42978</v>
      </c>
      <c r="G222" s="144" t="s">
        <v>94</v>
      </c>
      <c r="H222" s="75" t="str">
        <f t="shared" si="25"/>
        <v>3701773902</v>
      </c>
      <c r="I222" s="145" t="s">
        <v>604</v>
      </c>
      <c r="J222" s="76">
        <v>154719570</v>
      </c>
      <c r="K222" s="76">
        <f t="shared" si="23"/>
        <v>15471957</v>
      </c>
      <c r="L222" s="77">
        <v>3</v>
      </c>
    </row>
    <row r="223" spans="2:12" s="78" customFormat="1" ht="21" hidden="1" customHeight="1" x14ac:dyDescent="0.2">
      <c r="B223" s="71">
        <f t="shared" si="24"/>
        <v>198</v>
      </c>
      <c r="C223" s="72" t="s">
        <v>85</v>
      </c>
      <c r="D223" s="72" t="s">
        <v>86</v>
      </c>
      <c r="E223" s="73" t="s">
        <v>590</v>
      </c>
      <c r="F223" s="74">
        <v>42981</v>
      </c>
      <c r="G223" s="144" t="s">
        <v>615</v>
      </c>
      <c r="H223" s="75" t="str">
        <f t="shared" si="25"/>
        <v>1100878093</v>
      </c>
      <c r="I223" s="145" t="s">
        <v>604</v>
      </c>
      <c r="J223" s="76">
        <v>17965500</v>
      </c>
      <c r="K223" s="76">
        <f t="shared" si="23"/>
        <v>1796550</v>
      </c>
      <c r="L223" s="77">
        <v>3</v>
      </c>
    </row>
    <row r="224" spans="2:12" s="78" customFormat="1" ht="21" hidden="1" customHeight="1" x14ac:dyDescent="0.2">
      <c r="B224" s="71">
        <f t="shared" si="24"/>
        <v>199</v>
      </c>
      <c r="C224" s="72" t="s">
        <v>85</v>
      </c>
      <c r="D224" s="72" t="s">
        <v>86</v>
      </c>
      <c r="E224" s="73" t="s">
        <v>676</v>
      </c>
      <c r="F224" s="74">
        <v>42984</v>
      </c>
      <c r="G224" s="144" t="s">
        <v>721</v>
      </c>
      <c r="H224" s="75" t="str">
        <f t="shared" si="25"/>
        <v>5801301600</v>
      </c>
      <c r="I224" s="145" t="s">
        <v>604</v>
      </c>
      <c r="J224" s="76">
        <v>1530000</v>
      </c>
      <c r="K224" s="76">
        <f t="shared" si="23"/>
        <v>153000</v>
      </c>
      <c r="L224" s="77">
        <v>3</v>
      </c>
    </row>
    <row r="225" spans="2:12" s="78" customFormat="1" ht="21" hidden="1" customHeight="1" x14ac:dyDescent="0.2">
      <c r="B225" s="71" t="str">
        <f t="shared" si="24"/>
        <v/>
      </c>
      <c r="C225" s="72" t="s">
        <v>85</v>
      </c>
      <c r="D225" s="72" t="s">
        <v>86</v>
      </c>
      <c r="E225" s="73" t="s">
        <v>677</v>
      </c>
      <c r="F225" s="74"/>
      <c r="G225" s="144"/>
      <c r="H225" s="75" t="str">
        <f t="shared" si="25"/>
        <v/>
      </c>
      <c r="I225" s="145"/>
      <c r="J225" s="76"/>
      <c r="K225" s="76">
        <f t="shared" si="23"/>
        <v>0</v>
      </c>
      <c r="L225" s="77">
        <v>3</v>
      </c>
    </row>
    <row r="226" spans="2:12" s="78" customFormat="1" ht="21" hidden="1" customHeight="1" x14ac:dyDescent="0.2">
      <c r="B226" s="71" t="str">
        <f t="shared" si="24"/>
        <v/>
      </c>
      <c r="C226" s="72" t="s">
        <v>85</v>
      </c>
      <c r="D226" s="72" t="s">
        <v>86</v>
      </c>
      <c r="E226" s="73" t="s">
        <v>678</v>
      </c>
      <c r="F226" s="74"/>
      <c r="G226" s="144"/>
      <c r="H226" s="75" t="str">
        <f t="shared" si="25"/>
        <v/>
      </c>
      <c r="I226" s="145"/>
      <c r="J226" s="76"/>
      <c r="K226" s="76">
        <f t="shared" si="23"/>
        <v>0</v>
      </c>
      <c r="L226" s="77">
        <v>3</v>
      </c>
    </row>
    <row r="227" spans="2:12" s="78" customFormat="1" ht="21" hidden="1" customHeight="1" x14ac:dyDescent="0.2">
      <c r="B227" s="71">
        <f t="shared" si="24"/>
        <v>202</v>
      </c>
      <c r="C227" s="72" t="s">
        <v>85</v>
      </c>
      <c r="D227" s="72" t="s">
        <v>86</v>
      </c>
      <c r="E227" s="73" t="s">
        <v>679</v>
      </c>
      <c r="F227" s="74">
        <v>42984</v>
      </c>
      <c r="G227" s="144" t="s">
        <v>124</v>
      </c>
      <c r="H227" s="75" t="str">
        <f t="shared" si="25"/>
        <v>0307717894</v>
      </c>
      <c r="I227" s="145" t="s">
        <v>604</v>
      </c>
      <c r="J227" s="76">
        <v>43187500</v>
      </c>
      <c r="K227" s="76">
        <f t="shared" si="23"/>
        <v>4318750</v>
      </c>
      <c r="L227" s="77">
        <v>3</v>
      </c>
    </row>
    <row r="228" spans="2:12" s="78" customFormat="1" ht="21" hidden="1" customHeight="1" x14ac:dyDescent="0.2">
      <c r="B228" s="71">
        <f t="shared" si="24"/>
        <v>203</v>
      </c>
      <c r="C228" s="72" t="s">
        <v>85</v>
      </c>
      <c r="D228" s="72" t="s">
        <v>86</v>
      </c>
      <c r="E228" s="73" t="s">
        <v>680</v>
      </c>
      <c r="F228" s="74">
        <v>42985</v>
      </c>
      <c r="G228" s="144" t="s">
        <v>725</v>
      </c>
      <c r="H228" s="75" t="str">
        <f t="shared" si="25"/>
        <v>0106318804</v>
      </c>
      <c r="I228" s="145" t="s">
        <v>604</v>
      </c>
      <c r="J228" s="76">
        <v>109214000</v>
      </c>
      <c r="K228" s="76">
        <f t="shared" si="23"/>
        <v>10921400</v>
      </c>
      <c r="L228" s="77">
        <v>3</v>
      </c>
    </row>
    <row r="229" spans="2:12" s="78" customFormat="1" ht="21" hidden="1" customHeight="1" x14ac:dyDescent="0.2">
      <c r="B229" s="71">
        <f t="shared" si="24"/>
        <v>204</v>
      </c>
      <c r="C229" s="72" t="s">
        <v>85</v>
      </c>
      <c r="D229" s="72" t="s">
        <v>86</v>
      </c>
      <c r="E229" s="73" t="s">
        <v>681</v>
      </c>
      <c r="F229" s="74">
        <v>42985</v>
      </c>
      <c r="G229" s="144" t="s">
        <v>673</v>
      </c>
      <c r="H229" s="75" t="str">
        <f t="shared" si="25"/>
        <v>5900510637-004</v>
      </c>
      <c r="I229" s="145" t="s">
        <v>604</v>
      </c>
      <c r="J229" s="76">
        <v>22900442</v>
      </c>
      <c r="K229" s="76">
        <f t="shared" si="23"/>
        <v>2290044</v>
      </c>
      <c r="L229" s="77">
        <v>3</v>
      </c>
    </row>
    <row r="230" spans="2:12" s="78" customFormat="1" ht="21" hidden="1" customHeight="1" x14ac:dyDescent="0.2">
      <c r="B230" s="71">
        <f t="shared" si="24"/>
        <v>205</v>
      </c>
      <c r="C230" s="72" t="s">
        <v>85</v>
      </c>
      <c r="D230" s="72" t="s">
        <v>86</v>
      </c>
      <c r="E230" s="73" t="s">
        <v>682</v>
      </c>
      <c r="F230" s="74">
        <v>42985</v>
      </c>
      <c r="G230" s="144" t="s">
        <v>615</v>
      </c>
      <c r="H230" s="75" t="str">
        <f t="shared" ref="H230" si="26">IF(ISNA(VLOOKUP(G230,DSBR,2,0)),"",VLOOKUP(G230,DSBR,2,0))</f>
        <v>1100878093</v>
      </c>
      <c r="I230" s="145" t="s">
        <v>604</v>
      </c>
      <c r="J230" s="76">
        <v>17965500</v>
      </c>
      <c r="K230" s="76">
        <f t="shared" si="23"/>
        <v>1796550</v>
      </c>
      <c r="L230" s="77">
        <v>3</v>
      </c>
    </row>
    <row r="231" spans="2:12" s="78" customFormat="1" ht="21" hidden="1" customHeight="1" x14ac:dyDescent="0.2">
      <c r="B231" s="71">
        <f t="shared" si="24"/>
        <v>206</v>
      </c>
      <c r="C231" s="72" t="s">
        <v>85</v>
      </c>
      <c r="D231" s="72" t="s">
        <v>86</v>
      </c>
      <c r="E231" s="73" t="s">
        <v>683</v>
      </c>
      <c r="F231" s="74">
        <v>42989</v>
      </c>
      <c r="G231" s="144" t="s">
        <v>615</v>
      </c>
      <c r="H231" s="75" t="str">
        <f t="shared" ref="H231" si="27">IF(ISNA(VLOOKUP(G231,DSBR,2,0)),"",VLOOKUP(G231,DSBR,2,0))</f>
        <v>1100878093</v>
      </c>
      <c r="I231" s="145" t="s">
        <v>604</v>
      </c>
      <c r="J231" s="76">
        <v>17965500</v>
      </c>
      <c r="K231" s="76">
        <f t="shared" si="23"/>
        <v>1796550</v>
      </c>
      <c r="L231" s="77">
        <v>3</v>
      </c>
    </row>
    <row r="232" spans="2:12" s="78" customFormat="1" ht="21" hidden="1" customHeight="1" x14ac:dyDescent="0.2">
      <c r="B232" s="71">
        <f t="shared" si="24"/>
        <v>207</v>
      </c>
      <c r="C232" s="72" t="s">
        <v>85</v>
      </c>
      <c r="D232" s="72" t="s">
        <v>86</v>
      </c>
      <c r="E232" s="73" t="s">
        <v>684</v>
      </c>
      <c r="F232" s="74">
        <v>42990</v>
      </c>
      <c r="G232" s="144" t="s">
        <v>134</v>
      </c>
      <c r="H232" s="75" t="str">
        <f t="shared" si="25"/>
        <v>3702352079</v>
      </c>
      <c r="I232" s="145" t="s">
        <v>604</v>
      </c>
      <c r="J232" s="76">
        <v>498850</v>
      </c>
      <c r="K232" s="76">
        <f t="shared" si="23"/>
        <v>49885</v>
      </c>
      <c r="L232" s="77">
        <v>3</v>
      </c>
    </row>
    <row r="233" spans="2:12" s="78" customFormat="1" ht="21" hidden="1" customHeight="1" x14ac:dyDescent="0.2">
      <c r="B233" s="71">
        <f t="shared" si="24"/>
        <v>208</v>
      </c>
      <c r="C233" s="72" t="s">
        <v>85</v>
      </c>
      <c r="D233" s="72" t="s">
        <v>86</v>
      </c>
      <c r="E233" s="73" t="s">
        <v>685</v>
      </c>
      <c r="F233" s="74">
        <v>42992</v>
      </c>
      <c r="G233" s="144" t="s">
        <v>135</v>
      </c>
      <c r="H233" s="75" t="str">
        <f t="shared" si="25"/>
        <v>3700583144</v>
      </c>
      <c r="I233" s="145" t="s">
        <v>604</v>
      </c>
      <c r="J233" s="76">
        <v>5814000</v>
      </c>
      <c r="K233" s="76">
        <f t="shared" si="23"/>
        <v>581400</v>
      </c>
      <c r="L233" s="77">
        <v>3</v>
      </c>
    </row>
    <row r="234" spans="2:12" s="78" customFormat="1" ht="21" hidden="1" customHeight="1" x14ac:dyDescent="0.2">
      <c r="B234" s="71">
        <f t="shared" si="24"/>
        <v>209</v>
      </c>
      <c r="C234" s="72" t="s">
        <v>85</v>
      </c>
      <c r="D234" s="72" t="s">
        <v>86</v>
      </c>
      <c r="E234" s="73" t="s">
        <v>686</v>
      </c>
      <c r="F234" s="74">
        <v>42992</v>
      </c>
      <c r="G234" s="144" t="s">
        <v>615</v>
      </c>
      <c r="H234" s="75" t="str">
        <f t="shared" si="25"/>
        <v>1100878093</v>
      </c>
      <c r="I234" s="145" t="s">
        <v>604</v>
      </c>
      <c r="J234" s="76">
        <v>17965500</v>
      </c>
      <c r="K234" s="76">
        <f t="shared" si="23"/>
        <v>1796550</v>
      </c>
      <c r="L234" s="77">
        <v>3</v>
      </c>
    </row>
    <row r="235" spans="2:12" s="78" customFormat="1" ht="21" hidden="1" customHeight="1" x14ac:dyDescent="0.2">
      <c r="B235" s="71">
        <f t="shared" si="24"/>
        <v>210</v>
      </c>
      <c r="C235" s="72" t="s">
        <v>85</v>
      </c>
      <c r="D235" s="72" t="s">
        <v>86</v>
      </c>
      <c r="E235" s="73" t="s">
        <v>687</v>
      </c>
      <c r="F235" s="74">
        <v>42994</v>
      </c>
      <c r="G235" s="144" t="s">
        <v>615</v>
      </c>
      <c r="H235" s="75" t="str">
        <f t="shared" si="25"/>
        <v>1100878093</v>
      </c>
      <c r="I235" s="145" t="s">
        <v>604</v>
      </c>
      <c r="J235" s="76">
        <v>17965500</v>
      </c>
      <c r="K235" s="76">
        <f t="shared" si="23"/>
        <v>1796550</v>
      </c>
      <c r="L235" s="77">
        <v>3</v>
      </c>
    </row>
    <row r="236" spans="2:12" s="78" customFormat="1" ht="21" hidden="1" customHeight="1" x14ac:dyDescent="0.2">
      <c r="B236" s="71">
        <f t="shared" si="24"/>
        <v>211</v>
      </c>
      <c r="C236" s="72" t="s">
        <v>85</v>
      </c>
      <c r="D236" s="72" t="s">
        <v>86</v>
      </c>
      <c r="E236" s="73" t="s">
        <v>688</v>
      </c>
      <c r="F236" s="74">
        <v>42999</v>
      </c>
      <c r="G236" s="144" t="s">
        <v>615</v>
      </c>
      <c r="H236" s="75" t="str">
        <f t="shared" si="25"/>
        <v>1100878093</v>
      </c>
      <c r="I236" s="145" t="s">
        <v>604</v>
      </c>
      <c r="J236" s="76">
        <v>17965500</v>
      </c>
      <c r="K236" s="76">
        <f t="shared" si="23"/>
        <v>1796550</v>
      </c>
      <c r="L236" s="77">
        <v>3</v>
      </c>
    </row>
    <row r="237" spans="2:12" s="78" customFormat="1" ht="21" hidden="1" customHeight="1" x14ac:dyDescent="0.2">
      <c r="B237" s="71" t="str">
        <f t="shared" si="24"/>
        <v/>
      </c>
      <c r="C237" s="72" t="s">
        <v>85</v>
      </c>
      <c r="D237" s="72" t="s">
        <v>86</v>
      </c>
      <c r="E237" s="73" t="s">
        <v>689</v>
      </c>
      <c r="F237" s="74"/>
      <c r="G237" s="144"/>
      <c r="H237" s="75" t="str">
        <f t="shared" si="25"/>
        <v/>
      </c>
      <c r="I237" s="145"/>
      <c r="J237" s="76"/>
      <c r="K237" s="76">
        <f t="shared" si="23"/>
        <v>0</v>
      </c>
      <c r="L237" s="77">
        <v>3</v>
      </c>
    </row>
    <row r="238" spans="2:12" s="78" customFormat="1" ht="21" hidden="1" customHeight="1" x14ac:dyDescent="0.2">
      <c r="B238" s="71">
        <f t="shared" si="24"/>
        <v>213</v>
      </c>
      <c r="C238" s="72" t="s">
        <v>85</v>
      </c>
      <c r="D238" s="72" t="s">
        <v>86</v>
      </c>
      <c r="E238" s="73" t="s">
        <v>690</v>
      </c>
      <c r="F238" s="74">
        <v>42999</v>
      </c>
      <c r="G238" s="144" t="s">
        <v>112</v>
      </c>
      <c r="H238" s="75" t="str">
        <f t="shared" si="25"/>
        <v>0310857404</v>
      </c>
      <c r="I238" s="145" t="s">
        <v>604</v>
      </c>
      <c r="J238" s="76">
        <v>17248000</v>
      </c>
      <c r="K238" s="76">
        <f t="shared" si="23"/>
        <v>1724800</v>
      </c>
      <c r="L238" s="77">
        <v>3</v>
      </c>
    </row>
    <row r="239" spans="2:12" s="78" customFormat="1" ht="21" hidden="1" customHeight="1" x14ac:dyDescent="0.2">
      <c r="B239" s="71">
        <f t="shared" si="24"/>
        <v>214</v>
      </c>
      <c r="C239" s="72" t="s">
        <v>85</v>
      </c>
      <c r="D239" s="72" t="s">
        <v>86</v>
      </c>
      <c r="E239" s="73" t="s">
        <v>691</v>
      </c>
      <c r="F239" s="74">
        <v>42999</v>
      </c>
      <c r="G239" s="144" t="s">
        <v>767</v>
      </c>
      <c r="H239" s="75" t="str">
        <f t="shared" si="25"/>
        <v>3600954356</v>
      </c>
      <c r="I239" s="145" t="s">
        <v>604</v>
      </c>
      <c r="J239" s="76">
        <v>5794950</v>
      </c>
      <c r="K239" s="76">
        <f t="shared" si="23"/>
        <v>579495</v>
      </c>
      <c r="L239" s="77">
        <v>3</v>
      </c>
    </row>
    <row r="240" spans="2:12" s="78" customFormat="1" ht="21" hidden="1" customHeight="1" x14ac:dyDescent="0.2">
      <c r="B240" s="71">
        <f t="shared" si="24"/>
        <v>215</v>
      </c>
      <c r="C240" s="72" t="s">
        <v>85</v>
      </c>
      <c r="D240" s="72" t="s">
        <v>86</v>
      </c>
      <c r="E240" s="73" t="s">
        <v>692</v>
      </c>
      <c r="F240" s="74">
        <v>43000</v>
      </c>
      <c r="G240" s="144" t="s">
        <v>615</v>
      </c>
      <c r="H240" s="75" t="str">
        <f t="shared" ref="H240" si="28">IF(ISNA(VLOOKUP(G240,DSBR,2,0)),"",VLOOKUP(G240,DSBR,2,0))</f>
        <v>1100878093</v>
      </c>
      <c r="I240" s="145" t="s">
        <v>604</v>
      </c>
      <c r="J240" s="76">
        <v>17965500</v>
      </c>
      <c r="K240" s="76">
        <f t="shared" si="23"/>
        <v>1796550</v>
      </c>
      <c r="L240" s="77">
        <v>3</v>
      </c>
    </row>
    <row r="241" spans="2:12" s="78" customFormat="1" ht="21" hidden="1" customHeight="1" x14ac:dyDescent="0.2">
      <c r="B241" s="71">
        <f t="shared" si="24"/>
        <v>216</v>
      </c>
      <c r="C241" s="72" t="s">
        <v>85</v>
      </c>
      <c r="D241" s="72" t="s">
        <v>86</v>
      </c>
      <c r="E241" s="73" t="s">
        <v>693</v>
      </c>
      <c r="F241" s="74">
        <v>43000</v>
      </c>
      <c r="G241" s="144" t="s">
        <v>126</v>
      </c>
      <c r="H241" s="75" t="str">
        <f t="shared" si="25"/>
        <v>0313471310</v>
      </c>
      <c r="I241" s="145" t="s">
        <v>604</v>
      </c>
      <c r="J241" s="76">
        <v>13743000</v>
      </c>
      <c r="K241" s="76">
        <f t="shared" si="23"/>
        <v>1374300</v>
      </c>
      <c r="L241" s="77">
        <v>3</v>
      </c>
    </row>
    <row r="242" spans="2:12" s="78" customFormat="1" ht="21" hidden="1" customHeight="1" x14ac:dyDescent="0.2">
      <c r="B242" s="71">
        <f t="shared" si="24"/>
        <v>217</v>
      </c>
      <c r="C242" s="72" t="s">
        <v>85</v>
      </c>
      <c r="D242" s="72" t="s">
        <v>86</v>
      </c>
      <c r="E242" s="73" t="s">
        <v>694</v>
      </c>
      <c r="F242" s="74">
        <v>43001</v>
      </c>
      <c r="G242" s="144" t="s">
        <v>90</v>
      </c>
      <c r="H242" s="75" t="str">
        <f t="shared" si="25"/>
        <v>3701770098</v>
      </c>
      <c r="I242" s="145" t="s">
        <v>604</v>
      </c>
      <c r="J242" s="76">
        <v>135050000</v>
      </c>
      <c r="K242" s="76">
        <f t="shared" si="23"/>
        <v>13505000</v>
      </c>
      <c r="L242" s="77">
        <v>3</v>
      </c>
    </row>
    <row r="243" spans="2:12" s="78" customFormat="1" ht="21" hidden="1" customHeight="1" x14ac:dyDescent="0.2">
      <c r="B243" s="71">
        <f t="shared" si="24"/>
        <v>218</v>
      </c>
      <c r="C243" s="72" t="s">
        <v>85</v>
      </c>
      <c r="D243" s="72" t="s">
        <v>86</v>
      </c>
      <c r="E243" s="73" t="s">
        <v>695</v>
      </c>
      <c r="F243" s="74">
        <v>43002</v>
      </c>
      <c r="G243" s="144" t="s">
        <v>130</v>
      </c>
      <c r="H243" s="75" t="str">
        <f t="shared" si="25"/>
        <v>3601409272</v>
      </c>
      <c r="I243" s="145" t="s">
        <v>604</v>
      </c>
      <c r="J243" s="76">
        <v>17901000</v>
      </c>
      <c r="K243" s="76">
        <f t="shared" si="23"/>
        <v>1790100</v>
      </c>
      <c r="L243" s="77">
        <v>3</v>
      </c>
    </row>
    <row r="244" spans="2:12" s="78" customFormat="1" ht="21" hidden="1" customHeight="1" x14ac:dyDescent="0.2">
      <c r="B244" s="71">
        <f t="shared" si="24"/>
        <v>219</v>
      </c>
      <c r="C244" s="72" t="s">
        <v>85</v>
      </c>
      <c r="D244" s="72" t="s">
        <v>86</v>
      </c>
      <c r="E244" s="73" t="s">
        <v>696</v>
      </c>
      <c r="F244" s="74">
        <v>43003</v>
      </c>
      <c r="G244" s="144" t="s">
        <v>615</v>
      </c>
      <c r="H244" s="75" t="str">
        <f t="shared" si="25"/>
        <v>1100878093</v>
      </c>
      <c r="I244" s="145" t="s">
        <v>604</v>
      </c>
      <c r="J244" s="76">
        <v>17965500</v>
      </c>
      <c r="K244" s="76">
        <f t="shared" si="23"/>
        <v>1796550</v>
      </c>
      <c r="L244" s="77">
        <v>3</v>
      </c>
    </row>
    <row r="245" spans="2:12" s="78" customFormat="1" ht="21" hidden="1" customHeight="1" x14ac:dyDescent="0.2">
      <c r="B245" s="71">
        <f t="shared" si="24"/>
        <v>220</v>
      </c>
      <c r="C245" s="72" t="s">
        <v>85</v>
      </c>
      <c r="D245" s="72" t="s">
        <v>86</v>
      </c>
      <c r="E245" s="73" t="s">
        <v>697</v>
      </c>
      <c r="F245" s="74">
        <v>43004</v>
      </c>
      <c r="G245" s="144" t="s">
        <v>615</v>
      </c>
      <c r="H245" s="75" t="str">
        <f t="shared" si="25"/>
        <v>1100878093</v>
      </c>
      <c r="I245" s="145" t="s">
        <v>604</v>
      </c>
      <c r="J245" s="76">
        <v>17965500</v>
      </c>
      <c r="K245" s="76">
        <f t="shared" si="23"/>
        <v>1796550</v>
      </c>
      <c r="L245" s="77">
        <v>3</v>
      </c>
    </row>
    <row r="246" spans="2:12" s="78" customFormat="1" ht="21" hidden="1" customHeight="1" x14ac:dyDescent="0.2">
      <c r="B246" s="71">
        <f t="shared" si="24"/>
        <v>221</v>
      </c>
      <c r="C246" s="72" t="s">
        <v>85</v>
      </c>
      <c r="D246" s="72" t="s">
        <v>86</v>
      </c>
      <c r="E246" s="73" t="s">
        <v>698</v>
      </c>
      <c r="F246" s="74">
        <v>43005</v>
      </c>
      <c r="G246" s="144" t="s">
        <v>615</v>
      </c>
      <c r="H246" s="75" t="str">
        <f t="shared" si="25"/>
        <v>1100878093</v>
      </c>
      <c r="I246" s="145" t="s">
        <v>604</v>
      </c>
      <c r="J246" s="76">
        <v>17965500</v>
      </c>
      <c r="K246" s="76">
        <f t="shared" si="23"/>
        <v>1796550</v>
      </c>
      <c r="L246" s="77">
        <v>3</v>
      </c>
    </row>
    <row r="247" spans="2:12" s="78" customFormat="1" ht="21" hidden="1" customHeight="1" x14ac:dyDescent="0.2">
      <c r="B247" s="71">
        <f t="shared" si="24"/>
        <v>222</v>
      </c>
      <c r="C247" s="72" t="s">
        <v>85</v>
      </c>
      <c r="D247" s="72" t="s">
        <v>86</v>
      </c>
      <c r="E247" s="73" t="s">
        <v>699</v>
      </c>
      <c r="F247" s="74">
        <v>43006</v>
      </c>
      <c r="G247" s="144" t="s">
        <v>615</v>
      </c>
      <c r="H247" s="75" t="str">
        <f t="shared" si="25"/>
        <v>1100878093</v>
      </c>
      <c r="I247" s="145" t="s">
        <v>604</v>
      </c>
      <c r="J247" s="76">
        <v>17965500</v>
      </c>
      <c r="K247" s="76">
        <f t="shared" si="23"/>
        <v>1796550</v>
      </c>
      <c r="L247" s="77">
        <v>3</v>
      </c>
    </row>
    <row r="248" spans="2:12" s="78" customFormat="1" ht="21" hidden="1" customHeight="1" x14ac:dyDescent="0.2">
      <c r="B248" s="71">
        <f t="shared" si="24"/>
        <v>223</v>
      </c>
      <c r="C248" s="72" t="s">
        <v>85</v>
      </c>
      <c r="D248" s="72" t="s">
        <v>86</v>
      </c>
      <c r="E248" s="73" t="s">
        <v>700</v>
      </c>
      <c r="F248" s="74">
        <v>43007</v>
      </c>
      <c r="G248" s="144" t="s">
        <v>615</v>
      </c>
      <c r="H248" s="75" t="str">
        <f t="shared" si="25"/>
        <v>1100878093</v>
      </c>
      <c r="I248" s="145" t="s">
        <v>604</v>
      </c>
      <c r="J248" s="76">
        <v>17965500</v>
      </c>
      <c r="K248" s="76">
        <f t="shared" si="23"/>
        <v>1796550</v>
      </c>
      <c r="L248" s="77">
        <v>3</v>
      </c>
    </row>
    <row r="249" spans="2:12" s="78" customFormat="1" ht="21" hidden="1" customHeight="1" x14ac:dyDescent="0.2">
      <c r="B249" s="71">
        <f t="shared" si="24"/>
        <v>224</v>
      </c>
      <c r="C249" s="72" t="s">
        <v>85</v>
      </c>
      <c r="D249" s="72" t="s">
        <v>86</v>
      </c>
      <c r="E249" s="73" t="s">
        <v>701</v>
      </c>
      <c r="F249" s="74">
        <v>43007</v>
      </c>
      <c r="G249" s="144" t="s">
        <v>315</v>
      </c>
      <c r="H249" s="75" t="str">
        <f t="shared" si="25"/>
        <v>3700339107</v>
      </c>
      <c r="I249" s="145" t="s">
        <v>372</v>
      </c>
      <c r="J249" s="76">
        <v>7900000</v>
      </c>
      <c r="K249" s="76">
        <f t="shared" si="23"/>
        <v>790000</v>
      </c>
      <c r="L249" s="77">
        <v>3</v>
      </c>
    </row>
    <row r="250" spans="2:12" s="78" customFormat="1" ht="21" hidden="1" customHeight="1" x14ac:dyDescent="0.2">
      <c r="B250" s="71" t="str">
        <f t="shared" si="24"/>
        <v/>
      </c>
      <c r="C250" s="72" t="s">
        <v>85</v>
      </c>
      <c r="D250" s="72" t="s">
        <v>86</v>
      </c>
      <c r="E250" s="73" t="s">
        <v>702</v>
      </c>
      <c r="F250" s="74"/>
      <c r="G250" s="144"/>
      <c r="H250" s="75" t="str">
        <f t="shared" si="25"/>
        <v/>
      </c>
      <c r="I250" s="145"/>
      <c r="J250" s="76"/>
      <c r="K250" s="76">
        <f t="shared" si="23"/>
        <v>0</v>
      </c>
      <c r="L250" s="77">
        <v>3</v>
      </c>
    </row>
    <row r="251" spans="2:12" s="78" customFormat="1" ht="21" hidden="1" customHeight="1" x14ac:dyDescent="0.2">
      <c r="B251" s="71">
        <f t="shared" si="24"/>
        <v>226</v>
      </c>
      <c r="C251" s="72" t="s">
        <v>85</v>
      </c>
      <c r="D251" s="72" t="s">
        <v>86</v>
      </c>
      <c r="E251" s="73" t="s">
        <v>703</v>
      </c>
      <c r="F251" s="74">
        <v>43007</v>
      </c>
      <c r="G251" s="144" t="s">
        <v>94</v>
      </c>
      <c r="H251" s="75" t="str">
        <f t="shared" si="25"/>
        <v>3701773902</v>
      </c>
      <c r="I251" s="145" t="s">
        <v>604</v>
      </c>
      <c r="J251" s="76">
        <v>17518692</v>
      </c>
      <c r="K251" s="76">
        <f t="shared" si="23"/>
        <v>1751869</v>
      </c>
      <c r="L251" s="77">
        <v>3</v>
      </c>
    </row>
    <row r="252" spans="2:12" s="78" customFormat="1" ht="21" hidden="1" customHeight="1" x14ac:dyDescent="0.2">
      <c r="B252" s="71">
        <f t="shared" si="24"/>
        <v>227</v>
      </c>
      <c r="C252" s="72" t="s">
        <v>85</v>
      </c>
      <c r="D252" s="72" t="s">
        <v>86</v>
      </c>
      <c r="E252" s="73" t="s">
        <v>704</v>
      </c>
      <c r="F252" s="74">
        <v>43007</v>
      </c>
      <c r="G252" s="144" t="s">
        <v>673</v>
      </c>
      <c r="H252" s="75" t="str">
        <f t="shared" si="25"/>
        <v>5900510637-004</v>
      </c>
      <c r="I252" s="145" t="s">
        <v>604</v>
      </c>
      <c r="J252" s="76">
        <v>16393430</v>
      </c>
      <c r="K252" s="76">
        <f t="shared" si="23"/>
        <v>1639343</v>
      </c>
      <c r="L252" s="77">
        <v>3</v>
      </c>
    </row>
    <row r="253" spans="2:12" s="78" customFormat="1" ht="21" hidden="1" customHeight="1" x14ac:dyDescent="0.2">
      <c r="B253" s="71">
        <f t="shared" si="24"/>
        <v>228</v>
      </c>
      <c r="C253" s="72" t="s">
        <v>85</v>
      </c>
      <c r="D253" s="72" t="s">
        <v>86</v>
      </c>
      <c r="E253" s="73" t="s">
        <v>705</v>
      </c>
      <c r="F253" s="74">
        <v>43008</v>
      </c>
      <c r="G253" s="144" t="s">
        <v>94</v>
      </c>
      <c r="H253" s="75" t="str">
        <f t="shared" si="25"/>
        <v>3701773902</v>
      </c>
      <c r="I253" s="145" t="s">
        <v>604</v>
      </c>
      <c r="J253" s="76">
        <v>106823909</v>
      </c>
      <c r="K253" s="76">
        <f t="shared" si="23"/>
        <v>10682391</v>
      </c>
      <c r="L253" s="77">
        <v>3</v>
      </c>
    </row>
    <row r="254" spans="2:12" s="78" customFormat="1" ht="21" hidden="1" customHeight="1" x14ac:dyDescent="0.2">
      <c r="B254" s="71">
        <f t="shared" si="24"/>
        <v>229</v>
      </c>
      <c r="C254" s="72" t="s">
        <v>85</v>
      </c>
      <c r="D254" s="72" t="s">
        <v>86</v>
      </c>
      <c r="E254" s="73" t="s">
        <v>706</v>
      </c>
      <c r="F254" s="74">
        <v>43008</v>
      </c>
      <c r="G254" s="144" t="s">
        <v>130</v>
      </c>
      <c r="H254" s="75" t="str">
        <f t="shared" si="25"/>
        <v>3601409272</v>
      </c>
      <c r="I254" s="145" t="s">
        <v>604</v>
      </c>
      <c r="J254" s="76">
        <v>17603500</v>
      </c>
      <c r="K254" s="76">
        <f t="shared" si="23"/>
        <v>1760350</v>
      </c>
      <c r="L254" s="77">
        <v>3</v>
      </c>
    </row>
    <row r="255" spans="2:12" s="78" customFormat="1" ht="21" customHeight="1" x14ac:dyDescent="0.2">
      <c r="B255" s="71">
        <f t="shared" si="24"/>
        <v>230</v>
      </c>
      <c r="C255" s="72" t="s">
        <v>85</v>
      </c>
      <c r="D255" s="72" t="s">
        <v>86</v>
      </c>
      <c r="E255" s="73" t="s">
        <v>707</v>
      </c>
      <c r="F255" s="74">
        <v>43009</v>
      </c>
      <c r="G255" s="144" t="s">
        <v>615</v>
      </c>
      <c r="H255" s="75" t="str">
        <f t="shared" si="25"/>
        <v>1100878093</v>
      </c>
      <c r="I255" s="145" t="s">
        <v>604</v>
      </c>
      <c r="J255" s="76">
        <v>17965500</v>
      </c>
      <c r="K255" s="76">
        <f t="shared" si="23"/>
        <v>1796550</v>
      </c>
      <c r="L255" s="77">
        <v>4</v>
      </c>
    </row>
    <row r="256" spans="2:12" s="78" customFormat="1" ht="21" customHeight="1" x14ac:dyDescent="0.2">
      <c r="B256" s="71">
        <f t="shared" ref="B256:B266" si="29">IF(G256&lt;&gt;"",ROW()-25,"")</f>
        <v>231</v>
      </c>
      <c r="C256" s="72" t="s">
        <v>85</v>
      </c>
      <c r="D256" s="72" t="s">
        <v>86</v>
      </c>
      <c r="E256" s="73" t="s">
        <v>708</v>
      </c>
      <c r="F256" s="74">
        <v>43010</v>
      </c>
      <c r="G256" s="144" t="s">
        <v>615</v>
      </c>
      <c r="H256" s="75" t="str">
        <f t="shared" ref="H256:H266" si="30">IF(ISNA(VLOOKUP(G256,DSBR,2,0)),"",VLOOKUP(G256,DSBR,2,0))</f>
        <v>1100878093</v>
      </c>
      <c r="I256" s="145" t="s">
        <v>604</v>
      </c>
      <c r="J256" s="76">
        <v>17965500</v>
      </c>
      <c r="K256" s="76">
        <f t="shared" ref="K256:K266" si="31">ROUND(J256*10%,0)</f>
        <v>1796550</v>
      </c>
      <c r="L256" s="77">
        <v>4</v>
      </c>
    </row>
    <row r="257" spans="2:12" s="78" customFormat="1" ht="21" customHeight="1" x14ac:dyDescent="0.2">
      <c r="B257" s="71">
        <f t="shared" si="29"/>
        <v>232</v>
      </c>
      <c r="C257" s="72" t="s">
        <v>85</v>
      </c>
      <c r="D257" s="72" t="s">
        <v>86</v>
      </c>
      <c r="E257" s="73" t="s">
        <v>709</v>
      </c>
      <c r="F257" s="74">
        <v>43011</v>
      </c>
      <c r="G257" s="144" t="s">
        <v>124</v>
      </c>
      <c r="H257" s="75" t="str">
        <f t="shared" si="30"/>
        <v>0307717894</v>
      </c>
      <c r="I257" s="145" t="s">
        <v>604</v>
      </c>
      <c r="J257" s="76">
        <v>44037500</v>
      </c>
      <c r="K257" s="76">
        <f t="shared" si="31"/>
        <v>4403750</v>
      </c>
      <c r="L257" s="77">
        <v>4</v>
      </c>
    </row>
    <row r="258" spans="2:12" s="78" customFormat="1" ht="21" customHeight="1" x14ac:dyDescent="0.2">
      <c r="B258" s="71">
        <f t="shared" si="29"/>
        <v>233</v>
      </c>
      <c r="C258" s="72" t="s">
        <v>85</v>
      </c>
      <c r="D258" s="72" t="s">
        <v>86</v>
      </c>
      <c r="E258" s="73" t="s">
        <v>710</v>
      </c>
      <c r="F258" s="74">
        <v>43011</v>
      </c>
      <c r="G258" s="144" t="s">
        <v>615</v>
      </c>
      <c r="H258" s="75" t="str">
        <f t="shared" si="30"/>
        <v>1100878093</v>
      </c>
      <c r="I258" s="145" t="s">
        <v>604</v>
      </c>
      <c r="J258" s="76">
        <v>17965500</v>
      </c>
      <c r="K258" s="76">
        <f t="shared" si="31"/>
        <v>1796550</v>
      </c>
      <c r="L258" s="77">
        <v>4</v>
      </c>
    </row>
    <row r="259" spans="2:12" s="78" customFormat="1" ht="21" customHeight="1" x14ac:dyDescent="0.2">
      <c r="B259" s="71">
        <f t="shared" si="29"/>
        <v>234</v>
      </c>
      <c r="C259" s="72" t="s">
        <v>85</v>
      </c>
      <c r="D259" s="72" t="s">
        <v>86</v>
      </c>
      <c r="E259" s="73" t="s">
        <v>711</v>
      </c>
      <c r="F259" s="74">
        <v>43012</v>
      </c>
      <c r="G259" s="144" t="s">
        <v>615</v>
      </c>
      <c r="H259" s="75" t="str">
        <f t="shared" si="30"/>
        <v>1100878093</v>
      </c>
      <c r="I259" s="145" t="s">
        <v>604</v>
      </c>
      <c r="J259" s="76">
        <v>17965500</v>
      </c>
      <c r="K259" s="76">
        <f t="shared" si="31"/>
        <v>1796550</v>
      </c>
      <c r="L259" s="77">
        <v>4</v>
      </c>
    </row>
    <row r="260" spans="2:12" s="78" customFormat="1" ht="21" customHeight="1" x14ac:dyDescent="0.2">
      <c r="B260" s="71">
        <f t="shared" si="29"/>
        <v>235</v>
      </c>
      <c r="C260" s="72" t="s">
        <v>85</v>
      </c>
      <c r="D260" s="72" t="s">
        <v>86</v>
      </c>
      <c r="E260" s="73" t="s">
        <v>712</v>
      </c>
      <c r="F260" s="74">
        <v>43012</v>
      </c>
      <c r="G260" s="144" t="s">
        <v>725</v>
      </c>
      <c r="H260" s="75" t="str">
        <f t="shared" si="30"/>
        <v>0106318804</v>
      </c>
      <c r="I260" s="145" t="s">
        <v>604</v>
      </c>
      <c r="J260" s="76">
        <v>127372850</v>
      </c>
      <c r="K260" s="76">
        <f t="shared" si="31"/>
        <v>12737285</v>
      </c>
      <c r="L260" s="77">
        <v>4</v>
      </c>
    </row>
    <row r="261" spans="2:12" s="78" customFormat="1" ht="21" customHeight="1" x14ac:dyDescent="0.2">
      <c r="B261" s="71">
        <f t="shared" si="29"/>
        <v>236</v>
      </c>
      <c r="C261" s="72" t="s">
        <v>85</v>
      </c>
      <c r="D261" s="72" t="s">
        <v>86</v>
      </c>
      <c r="E261" s="73" t="s">
        <v>713</v>
      </c>
      <c r="F261" s="74">
        <v>43012</v>
      </c>
      <c r="G261" s="144" t="s">
        <v>386</v>
      </c>
      <c r="H261" s="75" t="str">
        <f t="shared" si="30"/>
        <v>0301937607</v>
      </c>
      <c r="I261" s="145" t="s">
        <v>604</v>
      </c>
      <c r="J261" s="76">
        <v>4650000</v>
      </c>
      <c r="K261" s="76">
        <f t="shared" si="31"/>
        <v>465000</v>
      </c>
      <c r="L261" s="77">
        <v>4</v>
      </c>
    </row>
    <row r="262" spans="2:12" s="78" customFormat="1" ht="21" customHeight="1" x14ac:dyDescent="0.2">
      <c r="B262" s="71">
        <f t="shared" si="29"/>
        <v>237</v>
      </c>
      <c r="C262" s="72" t="s">
        <v>85</v>
      </c>
      <c r="D262" s="72" t="s">
        <v>86</v>
      </c>
      <c r="E262" s="73" t="s">
        <v>714</v>
      </c>
      <c r="F262" s="74">
        <v>43012</v>
      </c>
      <c r="G262" s="144" t="s">
        <v>673</v>
      </c>
      <c r="H262" s="75" t="str">
        <f t="shared" si="30"/>
        <v>5900510637-004</v>
      </c>
      <c r="I262" s="145" t="s">
        <v>604</v>
      </c>
      <c r="J262" s="76">
        <v>8285040</v>
      </c>
      <c r="K262" s="76">
        <f t="shared" si="31"/>
        <v>828504</v>
      </c>
      <c r="L262" s="77">
        <v>4</v>
      </c>
    </row>
    <row r="263" spans="2:12" s="78" customFormat="1" ht="21" customHeight="1" x14ac:dyDescent="0.2">
      <c r="B263" s="71">
        <f t="shared" si="29"/>
        <v>238</v>
      </c>
      <c r="C263" s="72" t="s">
        <v>85</v>
      </c>
      <c r="D263" s="72" t="s">
        <v>86</v>
      </c>
      <c r="E263" s="73" t="s">
        <v>715</v>
      </c>
      <c r="F263" s="74">
        <v>43012</v>
      </c>
      <c r="G263" s="144" t="s">
        <v>126</v>
      </c>
      <c r="H263" s="75" t="str">
        <f t="shared" si="30"/>
        <v>0313471310</v>
      </c>
      <c r="I263" s="145" t="s">
        <v>604</v>
      </c>
      <c r="J263" s="76">
        <v>9690000</v>
      </c>
      <c r="K263" s="76">
        <f t="shared" si="31"/>
        <v>969000</v>
      </c>
      <c r="L263" s="77">
        <v>4</v>
      </c>
    </row>
    <row r="264" spans="2:12" s="78" customFormat="1" ht="21" customHeight="1" x14ac:dyDescent="0.2">
      <c r="B264" s="71">
        <f t="shared" si="29"/>
        <v>239</v>
      </c>
      <c r="C264" s="72" t="s">
        <v>85</v>
      </c>
      <c r="D264" s="72" t="s">
        <v>86</v>
      </c>
      <c r="E264" s="73" t="s">
        <v>716</v>
      </c>
      <c r="F264" s="74">
        <v>43013</v>
      </c>
      <c r="G264" s="144" t="s">
        <v>126</v>
      </c>
      <c r="H264" s="75" t="str">
        <f t="shared" si="30"/>
        <v>0313471310</v>
      </c>
      <c r="I264" s="145" t="s">
        <v>604</v>
      </c>
      <c r="J264" s="76">
        <v>13065000</v>
      </c>
      <c r="K264" s="76">
        <f t="shared" si="31"/>
        <v>1306500</v>
      </c>
      <c r="L264" s="77">
        <v>4</v>
      </c>
    </row>
    <row r="265" spans="2:12" s="78" customFormat="1" ht="21" hidden="1" customHeight="1" x14ac:dyDescent="0.2">
      <c r="B265" s="71" t="str">
        <f t="shared" si="29"/>
        <v/>
      </c>
      <c r="C265" s="72" t="s">
        <v>85</v>
      </c>
      <c r="D265" s="72" t="s">
        <v>86</v>
      </c>
      <c r="E265" s="73" t="s">
        <v>717</v>
      </c>
      <c r="F265" s="74"/>
      <c r="G265" s="144"/>
      <c r="H265" s="75" t="str">
        <f t="shared" si="30"/>
        <v/>
      </c>
      <c r="I265" s="145"/>
      <c r="J265" s="76"/>
      <c r="K265" s="76">
        <f t="shared" si="31"/>
        <v>0</v>
      </c>
      <c r="L265" s="77">
        <v>4</v>
      </c>
    </row>
    <row r="266" spans="2:12" s="78" customFormat="1" ht="21" customHeight="1" x14ac:dyDescent="0.2">
      <c r="B266" s="71">
        <f t="shared" si="29"/>
        <v>241</v>
      </c>
      <c r="C266" s="72" t="s">
        <v>85</v>
      </c>
      <c r="D266" s="72" t="s">
        <v>86</v>
      </c>
      <c r="E266" s="73" t="s">
        <v>718</v>
      </c>
      <c r="F266" s="74">
        <v>43013</v>
      </c>
      <c r="G266" s="144" t="s">
        <v>881</v>
      </c>
      <c r="H266" s="75" t="str">
        <f t="shared" si="30"/>
        <v>3600270677</v>
      </c>
      <c r="I266" s="145" t="s">
        <v>604</v>
      </c>
      <c r="J266" s="76">
        <v>18180000</v>
      </c>
      <c r="K266" s="76">
        <f t="shared" si="31"/>
        <v>1818000</v>
      </c>
      <c r="L266" s="77">
        <v>4</v>
      </c>
    </row>
    <row r="267" spans="2:12" s="78" customFormat="1" ht="21" customHeight="1" x14ac:dyDescent="0.2">
      <c r="B267" s="71">
        <f t="shared" si="24"/>
        <v>242</v>
      </c>
      <c r="C267" s="72" t="s">
        <v>85</v>
      </c>
      <c r="D267" s="72" t="s">
        <v>86</v>
      </c>
      <c r="E267" s="73" t="s">
        <v>769</v>
      </c>
      <c r="F267" s="74">
        <v>43014</v>
      </c>
      <c r="G267" s="144" t="s">
        <v>881</v>
      </c>
      <c r="H267" s="75" t="str">
        <f t="shared" si="25"/>
        <v>3600270677</v>
      </c>
      <c r="I267" s="145" t="s">
        <v>604</v>
      </c>
      <c r="J267" s="76">
        <v>18000000</v>
      </c>
      <c r="K267" s="76">
        <f t="shared" si="23"/>
        <v>1800000</v>
      </c>
      <c r="L267" s="77">
        <v>4</v>
      </c>
    </row>
    <row r="268" spans="2:12" s="78" customFormat="1" ht="21" customHeight="1" x14ac:dyDescent="0.2">
      <c r="B268" s="71">
        <f t="shared" si="24"/>
        <v>243</v>
      </c>
      <c r="C268" s="72" t="s">
        <v>85</v>
      </c>
      <c r="D268" s="72" t="s">
        <v>86</v>
      </c>
      <c r="E268" s="73" t="s">
        <v>770</v>
      </c>
      <c r="F268" s="74">
        <v>43014</v>
      </c>
      <c r="G268" s="144" t="s">
        <v>615</v>
      </c>
      <c r="H268" s="75" t="str">
        <f t="shared" si="25"/>
        <v>1100878093</v>
      </c>
      <c r="I268" s="145" t="s">
        <v>604</v>
      </c>
      <c r="J268" s="76">
        <v>17965500</v>
      </c>
      <c r="K268" s="76">
        <f t="shared" si="23"/>
        <v>1796550</v>
      </c>
      <c r="L268" s="77">
        <v>4</v>
      </c>
    </row>
    <row r="269" spans="2:12" s="78" customFormat="1" ht="21" customHeight="1" x14ac:dyDescent="0.2">
      <c r="B269" s="71">
        <f t="shared" si="24"/>
        <v>244</v>
      </c>
      <c r="C269" s="72" t="s">
        <v>85</v>
      </c>
      <c r="D269" s="72" t="s">
        <v>86</v>
      </c>
      <c r="E269" s="73" t="s">
        <v>771</v>
      </c>
      <c r="F269" s="74">
        <v>43015</v>
      </c>
      <c r="G269" s="144" t="s">
        <v>126</v>
      </c>
      <c r="H269" s="75" t="str">
        <f t="shared" si="25"/>
        <v>0313471310</v>
      </c>
      <c r="I269" s="145" t="s">
        <v>604</v>
      </c>
      <c r="J269" s="76">
        <v>17327050</v>
      </c>
      <c r="K269" s="76">
        <f t="shared" si="23"/>
        <v>1732705</v>
      </c>
      <c r="L269" s="77">
        <v>4</v>
      </c>
    </row>
    <row r="270" spans="2:12" s="78" customFormat="1" ht="21" customHeight="1" x14ac:dyDescent="0.2">
      <c r="B270" s="71">
        <f t="shared" si="24"/>
        <v>245</v>
      </c>
      <c r="C270" s="72" t="s">
        <v>85</v>
      </c>
      <c r="D270" s="72" t="s">
        <v>86</v>
      </c>
      <c r="E270" s="73" t="s">
        <v>772</v>
      </c>
      <c r="F270" s="74">
        <v>43016</v>
      </c>
      <c r="G270" s="144" t="s">
        <v>881</v>
      </c>
      <c r="H270" s="75" t="str">
        <f t="shared" si="25"/>
        <v>3600270677</v>
      </c>
      <c r="I270" s="145" t="s">
        <v>604</v>
      </c>
      <c r="J270" s="76">
        <v>18180000</v>
      </c>
      <c r="K270" s="76">
        <f t="shared" si="23"/>
        <v>1818000</v>
      </c>
      <c r="L270" s="77">
        <v>4</v>
      </c>
    </row>
    <row r="271" spans="2:12" s="78" customFormat="1" ht="21" customHeight="1" x14ac:dyDescent="0.2">
      <c r="B271" s="71">
        <f t="shared" si="24"/>
        <v>246</v>
      </c>
      <c r="C271" s="72" t="s">
        <v>85</v>
      </c>
      <c r="D271" s="72" t="s">
        <v>86</v>
      </c>
      <c r="E271" s="73" t="s">
        <v>773</v>
      </c>
      <c r="F271" s="74">
        <v>43018</v>
      </c>
      <c r="G271" s="144" t="s">
        <v>881</v>
      </c>
      <c r="H271" s="75" t="str">
        <f t="shared" si="25"/>
        <v>3600270677</v>
      </c>
      <c r="I271" s="145" t="s">
        <v>604</v>
      </c>
      <c r="J271" s="76">
        <v>18000000</v>
      </c>
      <c r="K271" s="76">
        <f t="shared" si="23"/>
        <v>1800000</v>
      </c>
      <c r="L271" s="77">
        <v>4</v>
      </c>
    </row>
    <row r="272" spans="2:12" s="78" customFormat="1" ht="21" customHeight="1" x14ac:dyDescent="0.2">
      <c r="B272" s="71">
        <f t="shared" si="24"/>
        <v>247</v>
      </c>
      <c r="C272" s="72" t="s">
        <v>85</v>
      </c>
      <c r="D272" s="72" t="s">
        <v>86</v>
      </c>
      <c r="E272" s="73" t="s">
        <v>774</v>
      </c>
      <c r="F272" s="74">
        <v>43018</v>
      </c>
      <c r="G272" s="144" t="s">
        <v>126</v>
      </c>
      <c r="H272" s="75" t="str">
        <f t="shared" si="25"/>
        <v>0313471310</v>
      </c>
      <c r="I272" s="145" t="s">
        <v>604</v>
      </c>
      <c r="J272" s="76">
        <v>17109400</v>
      </c>
      <c r="K272" s="76">
        <f t="shared" si="23"/>
        <v>1710940</v>
      </c>
      <c r="L272" s="77">
        <v>4</v>
      </c>
    </row>
    <row r="273" spans="2:12" s="78" customFormat="1" ht="21" customHeight="1" x14ac:dyDescent="0.2">
      <c r="B273" s="71">
        <f t="shared" si="24"/>
        <v>248</v>
      </c>
      <c r="C273" s="72" t="s">
        <v>85</v>
      </c>
      <c r="D273" s="72" t="s">
        <v>86</v>
      </c>
      <c r="E273" s="73" t="s">
        <v>775</v>
      </c>
      <c r="F273" s="74">
        <v>43019</v>
      </c>
      <c r="G273" s="144" t="s">
        <v>126</v>
      </c>
      <c r="H273" s="75" t="str">
        <f t="shared" si="25"/>
        <v>0313471310</v>
      </c>
      <c r="I273" s="145" t="s">
        <v>604</v>
      </c>
      <c r="J273" s="76">
        <v>16860250</v>
      </c>
      <c r="K273" s="76">
        <f t="shared" si="23"/>
        <v>1686025</v>
      </c>
      <c r="L273" s="77">
        <v>4</v>
      </c>
    </row>
    <row r="274" spans="2:12" s="78" customFormat="1" ht="21" customHeight="1" x14ac:dyDescent="0.2">
      <c r="B274" s="71">
        <f t="shared" si="24"/>
        <v>249</v>
      </c>
      <c r="C274" s="72" t="s">
        <v>85</v>
      </c>
      <c r="D274" s="72" t="s">
        <v>86</v>
      </c>
      <c r="E274" s="73" t="s">
        <v>776</v>
      </c>
      <c r="F274" s="74">
        <v>43020</v>
      </c>
      <c r="G274" s="144" t="s">
        <v>881</v>
      </c>
      <c r="H274" s="75" t="str">
        <f t="shared" si="25"/>
        <v>3600270677</v>
      </c>
      <c r="I274" s="145" t="s">
        <v>604</v>
      </c>
      <c r="J274" s="76">
        <v>18007500</v>
      </c>
      <c r="K274" s="76">
        <f t="shared" si="23"/>
        <v>1800750</v>
      </c>
      <c r="L274" s="77">
        <v>4</v>
      </c>
    </row>
    <row r="275" spans="2:12" s="78" customFormat="1" ht="21" customHeight="1" x14ac:dyDescent="0.2">
      <c r="B275" s="71">
        <f t="shared" si="24"/>
        <v>250</v>
      </c>
      <c r="C275" s="72" t="s">
        <v>85</v>
      </c>
      <c r="D275" s="72" t="s">
        <v>86</v>
      </c>
      <c r="E275" s="73" t="s">
        <v>777</v>
      </c>
      <c r="F275" s="74">
        <v>43021</v>
      </c>
      <c r="G275" s="144" t="s">
        <v>883</v>
      </c>
      <c r="H275" s="75" t="str">
        <f t="shared" si="25"/>
        <v>2100346855</v>
      </c>
      <c r="I275" s="145" t="s">
        <v>604</v>
      </c>
      <c r="J275" s="76">
        <v>17965500</v>
      </c>
      <c r="K275" s="76">
        <f t="shared" si="23"/>
        <v>1796550</v>
      </c>
      <c r="L275" s="77">
        <v>4</v>
      </c>
    </row>
    <row r="276" spans="2:12" s="78" customFormat="1" ht="21" customHeight="1" x14ac:dyDescent="0.2">
      <c r="B276" s="71">
        <f t="shared" si="24"/>
        <v>251</v>
      </c>
      <c r="C276" s="72" t="s">
        <v>85</v>
      </c>
      <c r="D276" s="72" t="s">
        <v>86</v>
      </c>
      <c r="E276" s="73" t="s">
        <v>778</v>
      </c>
      <c r="F276" s="74">
        <v>43021</v>
      </c>
      <c r="G276" s="144" t="s">
        <v>130</v>
      </c>
      <c r="H276" s="75" t="str">
        <f t="shared" si="25"/>
        <v>3601409272</v>
      </c>
      <c r="I276" s="145" t="s">
        <v>604</v>
      </c>
      <c r="J276" s="76">
        <v>17841500</v>
      </c>
      <c r="K276" s="76">
        <f t="shared" si="23"/>
        <v>1784150</v>
      </c>
      <c r="L276" s="77">
        <v>4</v>
      </c>
    </row>
    <row r="277" spans="2:12" s="78" customFormat="1" ht="21" customHeight="1" x14ac:dyDescent="0.2">
      <c r="B277" s="71">
        <f t="shared" si="24"/>
        <v>252</v>
      </c>
      <c r="C277" s="72" t="s">
        <v>85</v>
      </c>
      <c r="D277" s="72" t="s">
        <v>86</v>
      </c>
      <c r="E277" s="73" t="s">
        <v>779</v>
      </c>
      <c r="F277" s="74">
        <v>43022</v>
      </c>
      <c r="G277" s="144" t="s">
        <v>126</v>
      </c>
      <c r="H277" s="75" t="str">
        <f t="shared" si="25"/>
        <v>0313471310</v>
      </c>
      <c r="I277" s="145" t="s">
        <v>604</v>
      </c>
      <c r="J277" s="76">
        <v>12920000</v>
      </c>
      <c r="K277" s="76">
        <f t="shared" si="23"/>
        <v>1292000</v>
      </c>
      <c r="L277" s="77">
        <v>4</v>
      </c>
    </row>
    <row r="278" spans="2:12" s="78" customFormat="1" ht="21" customHeight="1" x14ac:dyDescent="0.2">
      <c r="B278" s="71">
        <f t="shared" ref="B278:B288" si="32">IF(G278&lt;&gt;"",ROW()-25,"")</f>
        <v>253</v>
      </c>
      <c r="C278" s="72" t="s">
        <v>85</v>
      </c>
      <c r="D278" s="72" t="s">
        <v>86</v>
      </c>
      <c r="E278" s="73" t="s">
        <v>780</v>
      </c>
      <c r="F278" s="74">
        <v>43022</v>
      </c>
      <c r="G278" s="144" t="s">
        <v>881</v>
      </c>
      <c r="H278" s="75" t="str">
        <f t="shared" ref="H278:H288" si="33">IF(ISNA(VLOOKUP(G278,DSBR,2,0)),"",VLOOKUP(G278,DSBR,2,0))</f>
        <v>3600270677</v>
      </c>
      <c r="I278" s="145" t="s">
        <v>604</v>
      </c>
      <c r="J278" s="76">
        <v>18030000</v>
      </c>
      <c r="K278" s="76">
        <f t="shared" si="23"/>
        <v>1803000</v>
      </c>
      <c r="L278" s="77">
        <v>4</v>
      </c>
    </row>
    <row r="279" spans="2:12" s="78" customFormat="1" ht="21" customHeight="1" x14ac:dyDescent="0.2">
      <c r="B279" s="71">
        <f t="shared" si="32"/>
        <v>254</v>
      </c>
      <c r="C279" s="72" t="s">
        <v>85</v>
      </c>
      <c r="D279" s="72" t="s">
        <v>86</v>
      </c>
      <c r="E279" s="73" t="s">
        <v>781</v>
      </c>
      <c r="F279" s="74">
        <v>43023</v>
      </c>
      <c r="G279" s="144" t="s">
        <v>615</v>
      </c>
      <c r="H279" s="75" t="str">
        <f t="shared" si="33"/>
        <v>1100878093</v>
      </c>
      <c r="I279" s="145" t="s">
        <v>604</v>
      </c>
      <c r="J279" s="76">
        <v>17965500</v>
      </c>
      <c r="K279" s="76">
        <f t="shared" si="23"/>
        <v>1796550</v>
      </c>
      <c r="L279" s="77">
        <v>4</v>
      </c>
    </row>
    <row r="280" spans="2:12" s="78" customFormat="1" ht="21" customHeight="1" x14ac:dyDescent="0.2">
      <c r="B280" s="71">
        <f t="shared" si="32"/>
        <v>255</v>
      </c>
      <c r="C280" s="72" t="s">
        <v>85</v>
      </c>
      <c r="D280" s="72" t="s">
        <v>86</v>
      </c>
      <c r="E280" s="73" t="s">
        <v>782</v>
      </c>
      <c r="F280" s="74">
        <v>43024</v>
      </c>
      <c r="G280" s="144" t="s">
        <v>673</v>
      </c>
      <c r="H280" s="75" t="str">
        <f t="shared" si="33"/>
        <v>5900510637-004</v>
      </c>
      <c r="I280" s="145" t="s">
        <v>604</v>
      </c>
      <c r="J280" s="76">
        <v>14794555</v>
      </c>
      <c r="K280" s="76">
        <f t="shared" si="23"/>
        <v>1479456</v>
      </c>
      <c r="L280" s="77">
        <v>4</v>
      </c>
    </row>
    <row r="281" spans="2:12" s="78" customFormat="1" ht="21" customHeight="1" x14ac:dyDescent="0.2">
      <c r="B281" s="71">
        <f t="shared" si="32"/>
        <v>256</v>
      </c>
      <c r="C281" s="72" t="s">
        <v>85</v>
      </c>
      <c r="D281" s="72" t="s">
        <v>86</v>
      </c>
      <c r="E281" s="73" t="s">
        <v>783</v>
      </c>
      <c r="F281" s="74">
        <v>43024</v>
      </c>
      <c r="G281" s="144" t="s">
        <v>673</v>
      </c>
      <c r="H281" s="75" t="str">
        <f t="shared" si="33"/>
        <v>5900510637-004</v>
      </c>
      <c r="I281" s="145" t="s">
        <v>604</v>
      </c>
      <c r="J281" s="76">
        <v>8017774</v>
      </c>
      <c r="K281" s="76">
        <f t="shared" si="23"/>
        <v>801777</v>
      </c>
      <c r="L281" s="77">
        <v>4</v>
      </c>
    </row>
    <row r="282" spans="2:12" s="78" customFormat="1" ht="21" customHeight="1" x14ac:dyDescent="0.2">
      <c r="B282" s="71">
        <f t="shared" si="32"/>
        <v>257</v>
      </c>
      <c r="C282" s="72" t="s">
        <v>85</v>
      </c>
      <c r="D282" s="72" t="s">
        <v>86</v>
      </c>
      <c r="E282" s="73" t="s">
        <v>784</v>
      </c>
      <c r="F282" s="74">
        <v>43024</v>
      </c>
      <c r="G282" s="144" t="s">
        <v>126</v>
      </c>
      <c r="H282" s="75" t="str">
        <f t="shared" si="33"/>
        <v>0313471310</v>
      </c>
      <c r="I282" s="145" t="s">
        <v>604</v>
      </c>
      <c r="J282" s="76">
        <v>14280000</v>
      </c>
      <c r="K282" s="76">
        <f t="shared" si="23"/>
        <v>1428000</v>
      </c>
      <c r="L282" s="77">
        <v>4</v>
      </c>
    </row>
    <row r="283" spans="2:12" s="78" customFormat="1" ht="21" customHeight="1" x14ac:dyDescent="0.2">
      <c r="B283" s="71">
        <f t="shared" si="32"/>
        <v>258</v>
      </c>
      <c r="C283" s="72" t="s">
        <v>85</v>
      </c>
      <c r="D283" s="72" t="s">
        <v>86</v>
      </c>
      <c r="E283" s="73" t="s">
        <v>785</v>
      </c>
      <c r="F283" s="74">
        <v>43024</v>
      </c>
      <c r="G283" s="144" t="s">
        <v>90</v>
      </c>
      <c r="H283" s="75" t="str">
        <f t="shared" si="33"/>
        <v>3701770098</v>
      </c>
      <c r="I283" s="145" t="s">
        <v>604</v>
      </c>
      <c r="J283" s="76">
        <v>127650000</v>
      </c>
      <c r="K283" s="76">
        <f t="shared" si="23"/>
        <v>12765000</v>
      </c>
      <c r="L283" s="77">
        <v>4</v>
      </c>
    </row>
    <row r="284" spans="2:12" s="78" customFormat="1" ht="21" customHeight="1" x14ac:dyDescent="0.2">
      <c r="B284" s="71">
        <f t="shared" si="32"/>
        <v>259</v>
      </c>
      <c r="C284" s="72" t="s">
        <v>85</v>
      </c>
      <c r="D284" s="72" t="s">
        <v>86</v>
      </c>
      <c r="E284" s="73" t="s">
        <v>786</v>
      </c>
      <c r="F284" s="74">
        <v>43024</v>
      </c>
      <c r="G284" s="144" t="s">
        <v>615</v>
      </c>
      <c r="H284" s="75" t="str">
        <f t="shared" si="33"/>
        <v>1100878093</v>
      </c>
      <c r="I284" s="145" t="s">
        <v>604</v>
      </c>
      <c r="J284" s="76">
        <v>17965500</v>
      </c>
      <c r="K284" s="76">
        <f t="shared" si="23"/>
        <v>1796550</v>
      </c>
      <c r="L284" s="77">
        <v>4</v>
      </c>
    </row>
    <row r="285" spans="2:12" s="78" customFormat="1" ht="21" customHeight="1" x14ac:dyDescent="0.2">
      <c r="B285" s="71">
        <f t="shared" si="32"/>
        <v>260</v>
      </c>
      <c r="C285" s="72" t="s">
        <v>85</v>
      </c>
      <c r="D285" s="72" t="s">
        <v>86</v>
      </c>
      <c r="E285" s="73" t="s">
        <v>787</v>
      </c>
      <c r="F285" s="74">
        <v>43025</v>
      </c>
      <c r="G285" s="144" t="s">
        <v>885</v>
      </c>
      <c r="H285" s="75" t="str">
        <f t="shared" si="33"/>
        <v>3700815726</v>
      </c>
      <c r="I285" s="145" t="s">
        <v>604</v>
      </c>
      <c r="J285" s="76">
        <v>2278500</v>
      </c>
      <c r="K285" s="76">
        <f t="shared" si="23"/>
        <v>227850</v>
      </c>
      <c r="L285" s="77">
        <v>4</v>
      </c>
    </row>
    <row r="286" spans="2:12" s="78" customFormat="1" ht="21" customHeight="1" x14ac:dyDescent="0.2">
      <c r="B286" s="71">
        <f t="shared" si="32"/>
        <v>261</v>
      </c>
      <c r="C286" s="72" t="s">
        <v>85</v>
      </c>
      <c r="D286" s="72" t="s">
        <v>86</v>
      </c>
      <c r="E286" s="73" t="s">
        <v>788</v>
      </c>
      <c r="F286" s="74">
        <v>43025</v>
      </c>
      <c r="G286" s="144" t="s">
        <v>315</v>
      </c>
      <c r="H286" s="75" t="str">
        <f t="shared" si="33"/>
        <v>3700339107</v>
      </c>
      <c r="I286" s="145" t="s">
        <v>372</v>
      </c>
      <c r="J286" s="76">
        <v>9000000</v>
      </c>
      <c r="K286" s="76">
        <f t="shared" si="23"/>
        <v>900000</v>
      </c>
      <c r="L286" s="77">
        <v>4</v>
      </c>
    </row>
    <row r="287" spans="2:12" s="78" customFormat="1" ht="21" customHeight="1" x14ac:dyDescent="0.2">
      <c r="B287" s="71">
        <f t="shared" si="32"/>
        <v>262</v>
      </c>
      <c r="C287" s="72" t="s">
        <v>85</v>
      </c>
      <c r="D287" s="72" t="s">
        <v>86</v>
      </c>
      <c r="E287" s="73" t="s">
        <v>789</v>
      </c>
      <c r="F287" s="74">
        <v>43025</v>
      </c>
      <c r="G287" s="144" t="s">
        <v>130</v>
      </c>
      <c r="H287" s="75" t="str">
        <f t="shared" si="33"/>
        <v>3601409272</v>
      </c>
      <c r="I287" s="145" t="s">
        <v>604</v>
      </c>
      <c r="J287" s="76">
        <v>17994500</v>
      </c>
      <c r="K287" s="76">
        <f t="shared" si="23"/>
        <v>1799450</v>
      </c>
      <c r="L287" s="77">
        <v>4</v>
      </c>
    </row>
    <row r="288" spans="2:12" s="78" customFormat="1" ht="21" customHeight="1" x14ac:dyDescent="0.2">
      <c r="B288" s="71">
        <f t="shared" si="32"/>
        <v>263</v>
      </c>
      <c r="C288" s="72" t="s">
        <v>85</v>
      </c>
      <c r="D288" s="72" t="s">
        <v>86</v>
      </c>
      <c r="E288" s="73" t="s">
        <v>790</v>
      </c>
      <c r="F288" s="74">
        <v>43026</v>
      </c>
      <c r="G288" s="144" t="s">
        <v>883</v>
      </c>
      <c r="H288" s="75" t="str">
        <f t="shared" si="33"/>
        <v>2100346855</v>
      </c>
      <c r="I288" s="145" t="s">
        <v>604</v>
      </c>
      <c r="J288" s="76">
        <v>17965500</v>
      </c>
      <c r="K288" s="76">
        <f t="shared" si="23"/>
        <v>1796550</v>
      </c>
      <c r="L288" s="77">
        <v>4</v>
      </c>
    </row>
    <row r="289" spans="2:12" s="78" customFormat="1" ht="21" hidden="1" customHeight="1" x14ac:dyDescent="0.2">
      <c r="B289" s="71" t="str">
        <f t="shared" si="24"/>
        <v/>
      </c>
      <c r="C289" s="72" t="s">
        <v>85</v>
      </c>
      <c r="D289" s="72" t="s">
        <v>86</v>
      </c>
      <c r="E289" s="73" t="s">
        <v>791</v>
      </c>
      <c r="F289" s="74"/>
      <c r="G289" s="144"/>
      <c r="H289" s="75" t="str">
        <f t="shared" si="25"/>
        <v/>
      </c>
      <c r="I289" s="145"/>
      <c r="J289" s="76"/>
      <c r="K289" s="76">
        <f t="shared" si="23"/>
        <v>0</v>
      </c>
      <c r="L289" s="77">
        <v>4</v>
      </c>
    </row>
    <row r="290" spans="2:12" s="78" customFormat="1" ht="21" customHeight="1" x14ac:dyDescent="0.2">
      <c r="B290" s="71">
        <f t="shared" si="24"/>
        <v>265</v>
      </c>
      <c r="C290" s="72" t="s">
        <v>85</v>
      </c>
      <c r="D290" s="72" t="s">
        <v>86</v>
      </c>
      <c r="E290" s="73" t="s">
        <v>792</v>
      </c>
      <c r="F290" s="74">
        <v>43026</v>
      </c>
      <c r="G290" s="144" t="s">
        <v>673</v>
      </c>
      <c r="H290" s="75" t="str">
        <f t="shared" si="25"/>
        <v>5900510637-004</v>
      </c>
      <c r="I290" s="145" t="s">
        <v>604</v>
      </c>
      <c r="J290" s="76">
        <v>813215</v>
      </c>
      <c r="K290" s="76">
        <f t="shared" si="23"/>
        <v>81322</v>
      </c>
      <c r="L290" s="77">
        <v>4</v>
      </c>
    </row>
    <row r="291" spans="2:12" s="78" customFormat="1" ht="21" hidden="1" customHeight="1" x14ac:dyDescent="0.2">
      <c r="B291" s="71" t="str">
        <f t="shared" si="24"/>
        <v/>
      </c>
      <c r="C291" s="72" t="s">
        <v>85</v>
      </c>
      <c r="D291" s="72" t="s">
        <v>86</v>
      </c>
      <c r="E291" s="73" t="s">
        <v>793</v>
      </c>
      <c r="F291" s="74"/>
      <c r="G291" s="144"/>
      <c r="H291" s="75" t="str">
        <f t="shared" si="25"/>
        <v/>
      </c>
      <c r="I291" s="145"/>
      <c r="J291" s="76"/>
      <c r="K291" s="76">
        <f t="shared" si="23"/>
        <v>0</v>
      </c>
      <c r="L291" s="77">
        <v>4</v>
      </c>
    </row>
    <row r="292" spans="2:12" s="78" customFormat="1" ht="21" customHeight="1" x14ac:dyDescent="0.2">
      <c r="B292" s="71">
        <f t="shared" si="24"/>
        <v>267</v>
      </c>
      <c r="C292" s="72" t="s">
        <v>85</v>
      </c>
      <c r="D292" s="72" t="s">
        <v>86</v>
      </c>
      <c r="E292" s="73" t="s">
        <v>794</v>
      </c>
      <c r="F292" s="74">
        <v>43027</v>
      </c>
      <c r="G292" s="144" t="s">
        <v>126</v>
      </c>
      <c r="H292" s="75" t="str">
        <f t="shared" si="25"/>
        <v>0313471310</v>
      </c>
      <c r="I292" s="145" t="s">
        <v>604</v>
      </c>
      <c r="J292" s="76">
        <v>7128000</v>
      </c>
      <c r="K292" s="76">
        <f t="shared" si="23"/>
        <v>712800</v>
      </c>
      <c r="L292" s="77">
        <v>4</v>
      </c>
    </row>
    <row r="293" spans="2:12" s="78" customFormat="1" ht="21" customHeight="1" x14ac:dyDescent="0.2">
      <c r="B293" s="71">
        <f t="shared" si="24"/>
        <v>268</v>
      </c>
      <c r="C293" s="72" t="s">
        <v>85</v>
      </c>
      <c r="D293" s="72" t="s">
        <v>86</v>
      </c>
      <c r="E293" s="73" t="s">
        <v>795</v>
      </c>
      <c r="F293" s="74">
        <v>43028</v>
      </c>
      <c r="G293" s="144" t="s">
        <v>615</v>
      </c>
      <c r="H293" s="75" t="str">
        <f t="shared" si="25"/>
        <v>1100878093</v>
      </c>
      <c r="I293" s="145" t="s">
        <v>604</v>
      </c>
      <c r="J293" s="76">
        <v>17965500</v>
      </c>
      <c r="K293" s="76">
        <f t="shared" si="23"/>
        <v>1796550</v>
      </c>
      <c r="L293" s="77">
        <v>4</v>
      </c>
    </row>
    <row r="294" spans="2:12" s="78" customFormat="1" ht="21" customHeight="1" x14ac:dyDescent="0.2">
      <c r="B294" s="71">
        <f t="shared" si="24"/>
        <v>269</v>
      </c>
      <c r="C294" s="72" t="s">
        <v>85</v>
      </c>
      <c r="D294" s="72" t="s">
        <v>86</v>
      </c>
      <c r="E294" s="73" t="s">
        <v>796</v>
      </c>
      <c r="F294" s="74">
        <v>43030</v>
      </c>
      <c r="G294" s="144" t="s">
        <v>883</v>
      </c>
      <c r="H294" s="75" t="str">
        <f t="shared" si="25"/>
        <v>2100346855</v>
      </c>
      <c r="I294" s="145" t="s">
        <v>604</v>
      </c>
      <c r="J294" s="76">
        <v>17965500</v>
      </c>
      <c r="K294" s="76">
        <f t="shared" si="23"/>
        <v>1796550</v>
      </c>
      <c r="L294" s="77">
        <v>4</v>
      </c>
    </row>
    <row r="295" spans="2:12" s="78" customFormat="1" ht="21" customHeight="1" x14ac:dyDescent="0.2">
      <c r="B295" s="71">
        <f t="shared" si="24"/>
        <v>270</v>
      </c>
      <c r="C295" s="72" t="s">
        <v>85</v>
      </c>
      <c r="D295" s="72" t="s">
        <v>86</v>
      </c>
      <c r="E295" s="73" t="s">
        <v>797</v>
      </c>
      <c r="F295" s="74">
        <v>43031</v>
      </c>
      <c r="G295" s="144" t="s">
        <v>126</v>
      </c>
      <c r="H295" s="75" t="str">
        <f t="shared" si="25"/>
        <v>0313471310</v>
      </c>
      <c r="I295" s="145" t="s">
        <v>604</v>
      </c>
      <c r="J295" s="76">
        <v>16013200</v>
      </c>
      <c r="K295" s="76">
        <f t="shared" si="23"/>
        <v>1601320</v>
      </c>
      <c r="L295" s="77">
        <v>4</v>
      </c>
    </row>
    <row r="296" spans="2:12" s="78" customFormat="1" ht="21" customHeight="1" x14ac:dyDescent="0.2">
      <c r="B296" s="71">
        <f t="shared" si="24"/>
        <v>271</v>
      </c>
      <c r="C296" s="72" t="s">
        <v>85</v>
      </c>
      <c r="D296" s="72" t="s">
        <v>86</v>
      </c>
      <c r="E296" s="73" t="s">
        <v>798</v>
      </c>
      <c r="F296" s="74">
        <v>43032</v>
      </c>
      <c r="G296" s="144" t="s">
        <v>615</v>
      </c>
      <c r="H296" s="75" t="str">
        <f t="shared" si="25"/>
        <v>1100878093</v>
      </c>
      <c r="I296" s="145" t="s">
        <v>604</v>
      </c>
      <c r="J296" s="76">
        <v>17965500</v>
      </c>
      <c r="K296" s="76">
        <f t="shared" si="23"/>
        <v>1796550</v>
      </c>
      <c r="L296" s="77">
        <v>4</v>
      </c>
    </row>
    <row r="297" spans="2:12" s="78" customFormat="1" ht="21" customHeight="1" x14ac:dyDescent="0.2">
      <c r="B297" s="71">
        <f t="shared" si="24"/>
        <v>272</v>
      </c>
      <c r="C297" s="72" t="s">
        <v>85</v>
      </c>
      <c r="D297" s="72" t="s">
        <v>86</v>
      </c>
      <c r="E297" s="73" t="s">
        <v>799</v>
      </c>
      <c r="F297" s="74">
        <v>43033</v>
      </c>
      <c r="G297" s="144" t="s">
        <v>887</v>
      </c>
      <c r="H297" s="75" t="str">
        <f t="shared" si="25"/>
        <v>3702367484</v>
      </c>
      <c r="I297" s="145" t="s">
        <v>372</v>
      </c>
      <c r="J297" s="76">
        <v>900000</v>
      </c>
      <c r="K297" s="76">
        <f t="shared" si="23"/>
        <v>90000</v>
      </c>
      <c r="L297" s="77">
        <v>4</v>
      </c>
    </row>
    <row r="298" spans="2:12" s="78" customFormat="1" ht="21" customHeight="1" x14ac:dyDescent="0.2">
      <c r="B298" s="71">
        <f t="shared" si="24"/>
        <v>273</v>
      </c>
      <c r="C298" s="72" t="s">
        <v>85</v>
      </c>
      <c r="D298" s="72" t="s">
        <v>86</v>
      </c>
      <c r="E298" s="73" t="s">
        <v>800</v>
      </c>
      <c r="F298" s="74">
        <v>43033</v>
      </c>
      <c r="G298" s="144" t="s">
        <v>126</v>
      </c>
      <c r="H298" s="75" t="str">
        <f t="shared" si="25"/>
        <v>0313471310</v>
      </c>
      <c r="I298" s="145" t="s">
        <v>604</v>
      </c>
      <c r="J298" s="76">
        <v>17285600</v>
      </c>
      <c r="K298" s="76">
        <f t="shared" si="23"/>
        <v>1728560</v>
      </c>
      <c r="L298" s="77">
        <v>4</v>
      </c>
    </row>
    <row r="299" spans="2:12" s="78" customFormat="1" ht="21" customHeight="1" x14ac:dyDescent="0.2">
      <c r="B299" s="71">
        <f t="shared" si="24"/>
        <v>274</v>
      </c>
      <c r="C299" s="72" t="s">
        <v>85</v>
      </c>
      <c r="D299" s="72" t="s">
        <v>86</v>
      </c>
      <c r="E299" s="73" t="s">
        <v>801</v>
      </c>
      <c r="F299" s="74">
        <v>43035</v>
      </c>
      <c r="G299" s="144" t="s">
        <v>883</v>
      </c>
      <c r="H299" s="75" t="str">
        <f t="shared" si="25"/>
        <v>2100346855</v>
      </c>
      <c r="I299" s="145" t="s">
        <v>604</v>
      </c>
      <c r="J299" s="76">
        <v>17965500</v>
      </c>
      <c r="K299" s="76">
        <f t="shared" si="23"/>
        <v>1796550</v>
      </c>
      <c r="L299" s="77">
        <v>4</v>
      </c>
    </row>
    <row r="300" spans="2:12" s="78" customFormat="1" ht="21" customHeight="1" x14ac:dyDescent="0.2">
      <c r="B300" s="71">
        <f t="shared" ref="B300:B370" si="34">IF(G300&lt;&gt;"",ROW()-25,"")</f>
        <v>275</v>
      </c>
      <c r="C300" s="72" t="s">
        <v>85</v>
      </c>
      <c r="D300" s="72" t="s">
        <v>86</v>
      </c>
      <c r="E300" s="73" t="s">
        <v>842</v>
      </c>
      <c r="F300" s="74">
        <v>43037</v>
      </c>
      <c r="G300" s="144" t="s">
        <v>615</v>
      </c>
      <c r="H300" s="75" t="str">
        <f t="shared" ref="H300:H307" si="35">IF(ISNA(VLOOKUP(G300,DSBR,2,0)),"",VLOOKUP(G300,DSBR,2,0))</f>
        <v>1100878093</v>
      </c>
      <c r="I300" s="145" t="s">
        <v>604</v>
      </c>
      <c r="J300" s="76">
        <v>17965500</v>
      </c>
      <c r="K300" s="76">
        <f t="shared" ref="K300:K335" si="36">ROUND(J300*10%,0)</f>
        <v>1796550</v>
      </c>
      <c r="L300" s="77">
        <v>4</v>
      </c>
    </row>
    <row r="301" spans="2:12" s="78" customFormat="1" ht="21" customHeight="1" x14ac:dyDescent="0.2">
      <c r="B301" s="71">
        <f t="shared" si="34"/>
        <v>276</v>
      </c>
      <c r="C301" s="72" t="s">
        <v>85</v>
      </c>
      <c r="D301" s="72" t="s">
        <v>86</v>
      </c>
      <c r="E301" s="73" t="s">
        <v>843</v>
      </c>
      <c r="F301" s="74">
        <v>43039</v>
      </c>
      <c r="G301" s="144" t="s">
        <v>94</v>
      </c>
      <c r="H301" s="75" t="str">
        <f t="shared" si="35"/>
        <v>3701773902</v>
      </c>
      <c r="I301" s="145" t="s">
        <v>604</v>
      </c>
      <c r="J301" s="76">
        <v>88349567</v>
      </c>
      <c r="K301" s="76">
        <f t="shared" si="36"/>
        <v>8834957</v>
      </c>
      <c r="L301" s="77">
        <v>4</v>
      </c>
    </row>
    <row r="302" spans="2:12" s="78" customFormat="1" ht="21" customHeight="1" x14ac:dyDescent="0.2">
      <c r="B302" s="71">
        <f t="shared" si="34"/>
        <v>277</v>
      </c>
      <c r="C302" s="72" t="s">
        <v>85</v>
      </c>
      <c r="D302" s="72" t="s">
        <v>86</v>
      </c>
      <c r="E302" s="73" t="s">
        <v>844</v>
      </c>
      <c r="F302" s="74">
        <v>43039</v>
      </c>
      <c r="G302" s="144" t="s">
        <v>129</v>
      </c>
      <c r="H302" s="75" t="str">
        <f t="shared" si="35"/>
        <v>0302535072</v>
      </c>
      <c r="I302" s="145" t="s">
        <v>604</v>
      </c>
      <c r="J302" s="76">
        <v>7765600</v>
      </c>
      <c r="K302" s="76">
        <f t="shared" si="36"/>
        <v>776560</v>
      </c>
      <c r="L302" s="77">
        <v>4</v>
      </c>
    </row>
    <row r="303" spans="2:12" s="78" customFormat="1" ht="21" customHeight="1" x14ac:dyDescent="0.2">
      <c r="B303" s="71">
        <f t="shared" si="34"/>
        <v>278</v>
      </c>
      <c r="C303" s="72" t="s">
        <v>85</v>
      </c>
      <c r="D303" s="72" t="s">
        <v>86</v>
      </c>
      <c r="E303" s="73" t="s">
        <v>845</v>
      </c>
      <c r="F303" s="74">
        <v>43040</v>
      </c>
      <c r="G303" s="144" t="s">
        <v>725</v>
      </c>
      <c r="H303" s="75" t="str">
        <f t="shared" si="35"/>
        <v>0106318804</v>
      </c>
      <c r="I303" s="145" t="s">
        <v>604</v>
      </c>
      <c r="J303" s="76">
        <v>145581720</v>
      </c>
      <c r="K303" s="76">
        <f t="shared" si="36"/>
        <v>14558172</v>
      </c>
      <c r="L303" s="77">
        <v>4</v>
      </c>
    </row>
    <row r="304" spans="2:12" s="78" customFormat="1" ht="21" customHeight="1" x14ac:dyDescent="0.2">
      <c r="B304" s="71">
        <f t="shared" si="34"/>
        <v>279</v>
      </c>
      <c r="C304" s="72" t="s">
        <v>85</v>
      </c>
      <c r="D304" s="72" t="s">
        <v>86</v>
      </c>
      <c r="E304" s="73" t="s">
        <v>846</v>
      </c>
      <c r="F304" s="74">
        <v>43041</v>
      </c>
      <c r="G304" s="144" t="s">
        <v>124</v>
      </c>
      <c r="H304" s="75" t="str">
        <f t="shared" si="35"/>
        <v>0307717894</v>
      </c>
      <c r="I304" s="145" t="s">
        <v>604</v>
      </c>
      <c r="J304" s="76">
        <v>42012500</v>
      </c>
      <c r="K304" s="76">
        <f t="shared" si="36"/>
        <v>4201250</v>
      </c>
      <c r="L304" s="77">
        <v>4</v>
      </c>
    </row>
    <row r="305" spans="2:12" s="78" customFormat="1" ht="21" customHeight="1" x14ac:dyDescent="0.2">
      <c r="B305" s="71">
        <f t="shared" si="34"/>
        <v>280</v>
      </c>
      <c r="C305" s="72" t="s">
        <v>85</v>
      </c>
      <c r="D305" s="72" t="s">
        <v>86</v>
      </c>
      <c r="E305" s="73" t="s">
        <v>847</v>
      </c>
      <c r="F305" s="74">
        <v>43042</v>
      </c>
      <c r="G305" s="144" t="s">
        <v>90</v>
      </c>
      <c r="H305" s="75" t="str">
        <f t="shared" si="35"/>
        <v>3701770098</v>
      </c>
      <c r="I305" s="145" t="s">
        <v>604</v>
      </c>
      <c r="J305" s="76">
        <v>133200000</v>
      </c>
      <c r="K305" s="76">
        <f t="shared" si="36"/>
        <v>13320000</v>
      </c>
      <c r="L305" s="77">
        <v>4</v>
      </c>
    </row>
    <row r="306" spans="2:12" s="78" customFormat="1" ht="21" customHeight="1" x14ac:dyDescent="0.2">
      <c r="B306" s="71">
        <f t="shared" si="34"/>
        <v>281</v>
      </c>
      <c r="C306" s="72" t="s">
        <v>85</v>
      </c>
      <c r="D306" s="72" t="s">
        <v>86</v>
      </c>
      <c r="E306" s="73" t="s">
        <v>848</v>
      </c>
      <c r="F306" s="74">
        <v>43042</v>
      </c>
      <c r="G306" s="144" t="s">
        <v>881</v>
      </c>
      <c r="H306" s="75" t="str">
        <f t="shared" si="35"/>
        <v>3600270677</v>
      </c>
      <c r="I306" s="145" t="s">
        <v>604</v>
      </c>
      <c r="J306" s="76">
        <v>18000000</v>
      </c>
      <c r="K306" s="76">
        <f t="shared" si="36"/>
        <v>1800000</v>
      </c>
      <c r="L306" s="77">
        <v>4</v>
      </c>
    </row>
    <row r="307" spans="2:12" s="78" customFormat="1" ht="21" hidden="1" customHeight="1" x14ac:dyDescent="0.2">
      <c r="B307" s="71" t="str">
        <f t="shared" si="34"/>
        <v/>
      </c>
      <c r="C307" s="72" t="s">
        <v>85</v>
      </c>
      <c r="D307" s="72" t="s">
        <v>86</v>
      </c>
      <c r="E307" s="73" t="s">
        <v>849</v>
      </c>
      <c r="F307" s="74"/>
      <c r="G307" s="144"/>
      <c r="H307" s="75" t="str">
        <f t="shared" si="35"/>
        <v/>
      </c>
      <c r="I307" s="145"/>
      <c r="J307" s="76"/>
      <c r="K307" s="76">
        <f t="shared" si="36"/>
        <v>0</v>
      </c>
      <c r="L307" s="77">
        <v>4</v>
      </c>
    </row>
    <row r="308" spans="2:12" s="78" customFormat="1" ht="21" customHeight="1" x14ac:dyDescent="0.2">
      <c r="B308" s="71">
        <f t="shared" si="34"/>
        <v>283</v>
      </c>
      <c r="C308" s="72" t="s">
        <v>85</v>
      </c>
      <c r="D308" s="72" t="s">
        <v>86</v>
      </c>
      <c r="E308" s="73" t="s">
        <v>850</v>
      </c>
      <c r="F308" s="74">
        <v>43045</v>
      </c>
      <c r="G308" s="144" t="s">
        <v>881</v>
      </c>
      <c r="H308" s="75" t="str">
        <f t="shared" ref="H308:H315" si="37">IF(ISNA(VLOOKUP(G308,DSBR,2,0)),"",VLOOKUP(G308,DSBR,2,0))</f>
        <v>3600270677</v>
      </c>
      <c r="I308" s="145" t="s">
        <v>604</v>
      </c>
      <c r="J308" s="76">
        <v>18000000</v>
      </c>
      <c r="K308" s="76">
        <f t="shared" si="36"/>
        <v>1800000</v>
      </c>
      <c r="L308" s="77">
        <v>4</v>
      </c>
    </row>
    <row r="309" spans="2:12" s="78" customFormat="1" ht="21" hidden="1" customHeight="1" x14ac:dyDescent="0.2">
      <c r="B309" s="71" t="str">
        <f t="shared" si="34"/>
        <v/>
      </c>
      <c r="C309" s="72" t="s">
        <v>85</v>
      </c>
      <c r="D309" s="72" t="s">
        <v>86</v>
      </c>
      <c r="E309" s="73" t="s">
        <v>851</v>
      </c>
      <c r="F309" s="74"/>
      <c r="G309" s="144"/>
      <c r="H309" s="75" t="str">
        <f t="shared" si="37"/>
        <v/>
      </c>
      <c r="I309" s="145"/>
      <c r="J309" s="76"/>
      <c r="K309" s="76">
        <f t="shared" si="36"/>
        <v>0</v>
      </c>
      <c r="L309" s="77">
        <v>4</v>
      </c>
    </row>
    <row r="310" spans="2:12" s="78" customFormat="1" ht="21" customHeight="1" x14ac:dyDescent="0.2">
      <c r="B310" s="71">
        <f t="shared" si="34"/>
        <v>285</v>
      </c>
      <c r="C310" s="72" t="s">
        <v>85</v>
      </c>
      <c r="D310" s="72" t="s">
        <v>86</v>
      </c>
      <c r="E310" s="73" t="s">
        <v>852</v>
      </c>
      <c r="F310" s="74">
        <v>43046</v>
      </c>
      <c r="G310" s="144" t="s">
        <v>893</v>
      </c>
      <c r="H310" s="75" t="str">
        <f t="shared" si="37"/>
        <v>0303483606</v>
      </c>
      <c r="I310" s="145" t="s">
        <v>604</v>
      </c>
      <c r="J310" s="76">
        <v>5010000</v>
      </c>
      <c r="K310" s="76">
        <f t="shared" si="36"/>
        <v>501000</v>
      </c>
      <c r="L310" s="77">
        <v>4</v>
      </c>
    </row>
    <row r="311" spans="2:12" s="78" customFormat="1" ht="21" hidden="1" customHeight="1" x14ac:dyDescent="0.2">
      <c r="B311" s="71" t="str">
        <f t="shared" si="34"/>
        <v/>
      </c>
      <c r="C311" s="72" t="s">
        <v>85</v>
      </c>
      <c r="D311" s="72" t="s">
        <v>86</v>
      </c>
      <c r="E311" s="73" t="s">
        <v>853</v>
      </c>
      <c r="F311" s="74"/>
      <c r="G311" s="144"/>
      <c r="H311" s="75" t="str">
        <f t="shared" si="37"/>
        <v/>
      </c>
      <c r="I311" s="145"/>
      <c r="J311" s="76"/>
      <c r="K311" s="76">
        <f t="shared" si="36"/>
        <v>0</v>
      </c>
      <c r="L311" s="77">
        <v>4</v>
      </c>
    </row>
    <row r="312" spans="2:12" s="78" customFormat="1" ht="21" customHeight="1" x14ac:dyDescent="0.2">
      <c r="B312" s="71">
        <f t="shared" si="34"/>
        <v>287</v>
      </c>
      <c r="C312" s="72" t="s">
        <v>85</v>
      </c>
      <c r="D312" s="72" t="s">
        <v>86</v>
      </c>
      <c r="E312" s="73" t="s">
        <v>854</v>
      </c>
      <c r="F312" s="74">
        <v>43047</v>
      </c>
      <c r="G312" s="144" t="s">
        <v>895</v>
      </c>
      <c r="H312" s="75" t="str">
        <f t="shared" si="37"/>
        <v>0311634182</v>
      </c>
      <c r="I312" s="145" t="s">
        <v>604</v>
      </c>
      <c r="J312" s="76">
        <v>2000000</v>
      </c>
      <c r="K312" s="76">
        <f t="shared" si="36"/>
        <v>200000</v>
      </c>
      <c r="L312" s="77">
        <v>4</v>
      </c>
    </row>
    <row r="313" spans="2:12" s="78" customFormat="1" ht="21" customHeight="1" x14ac:dyDescent="0.2">
      <c r="B313" s="71">
        <f t="shared" si="34"/>
        <v>288</v>
      </c>
      <c r="C313" s="72" t="s">
        <v>85</v>
      </c>
      <c r="D313" s="72" t="s">
        <v>86</v>
      </c>
      <c r="E313" s="73" t="s">
        <v>855</v>
      </c>
      <c r="F313" s="74">
        <v>43047</v>
      </c>
      <c r="G313" s="144" t="s">
        <v>897</v>
      </c>
      <c r="H313" s="75" t="str">
        <f t="shared" si="37"/>
        <v>3702523408</v>
      </c>
      <c r="I313" s="145" t="s">
        <v>604</v>
      </c>
      <c r="J313" s="76">
        <v>9300300</v>
      </c>
      <c r="K313" s="76">
        <f t="shared" si="36"/>
        <v>930030</v>
      </c>
      <c r="L313" s="77">
        <v>4</v>
      </c>
    </row>
    <row r="314" spans="2:12" s="78" customFormat="1" ht="21" hidden="1" customHeight="1" x14ac:dyDescent="0.2">
      <c r="B314" s="71" t="str">
        <f t="shared" si="34"/>
        <v/>
      </c>
      <c r="C314" s="72" t="s">
        <v>85</v>
      </c>
      <c r="D314" s="72" t="s">
        <v>86</v>
      </c>
      <c r="E314" s="73" t="s">
        <v>856</v>
      </c>
      <c r="F314" s="74"/>
      <c r="G314" s="144"/>
      <c r="H314" s="75" t="str">
        <f t="shared" si="37"/>
        <v/>
      </c>
      <c r="I314" s="145"/>
      <c r="J314" s="76"/>
      <c r="K314" s="76">
        <f t="shared" si="36"/>
        <v>0</v>
      </c>
      <c r="L314" s="77">
        <v>4</v>
      </c>
    </row>
    <row r="315" spans="2:12" s="78" customFormat="1" ht="21" hidden="1" customHeight="1" x14ac:dyDescent="0.2">
      <c r="B315" s="71" t="str">
        <f t="shared" si="34"/>
        <v/>
      </c>
      <c r="C315" s="72" t="s">
        <v>85</v>
      </c>
      <c r="D315" s="72" t="s">
        <v>86</v>
      </c>
      <c r="E315" s="73" t="s">
        <v>857</v>
      </c>
      <c r="F315" s="74"/>
      <c r="G315" s="144"/>
      <c r="H315" s="75" t="str">
        <f t="shared" si="37"/>
        <v/>
      </c>
      <c r="I315" s="145"/>
      <c r="J315" s="76"/>
      <c r="K315" s="76">
        <f t="shared" si="36"/>
        <v>0</v>
      </c>
      <c r="L315" s="77">
        <v>4</v>
      </c>
    </row>
    <row r="316" spans="2:12" s="78" customFormat="1" ht="21" hidden="1" customHeight="1" x14ac:dyDescent="0.2">
      <c r="B316" s="71" t="str">
        <f t="shared" si="34"/>
        <v/>
      </c>
      <c r="C316" s="72" t="s">
        <v>85</v>
      </c>
      <c r="D316" s="72" t="s">
        <v>86</v>
      </c>
      <c r="E316" s="73" t="s">
        <v>858</v>
      </c>
      <c r="F316" s="74"/>
      <c r="G316" s="144"/>
      <c r="H316" s="75" t="str">
        <f t="shared" ref="H316:H323" si="38">IF(ISNA(VLOOKUP(G316,DSBR,2,0)),"",VLOOKUP(G316,DSBR,2,0))</f>
        <v/>
      </c>
      <c r="I316" s="145"/>
      <c r="J316" s="76"/>
      <c r="K316" s="76">
        <f t="shared" si="36"/>
        <v>0</v>
      </c>
      <c r="L316" s="77">
        <v>4</v>
      </c>
    </row>
    <row r="317" spans="2:12" s="78" customFormat="1" ht="21" customHeight="1" x14ac:dyDescent="0.2">
      <c r="B317" s="71">
        <f t="shared" si="34"/>
        <v>292</v>
      </c>
      <c r="C317" s="72" t="s">
        <v>85</v>
      </c>
      <c r="D317" s="72" t="s">
        <v>86</v>
      </c>
      <c r="E317" s="73" t="s">
        <v>859</v>
      </c>
      <c r="F317" s="74">
        <v>43050</v>
      </c>
      <c r="G317" s="144" t="s">
        <v>898</v>
      </c>
      <c r="H317" s="75" t="str">
        <f t="shared" si="38"/>
        <v>3603364764</v>
      </c>
      <c r="I317" s="145" t="s">
        <v>604</v>
      </c>
      <c r="J317" s="76">
        <v>24268815</v>
      </c>
      <c r="K317" s="76">
        <f t="shared" si="36"/>
        <v>2426882</v>
      </c>
      <c r="L317" s="77">
        <v>4</v>
      </c>
    </row>
    <row r="318" spans="2:12" s="78" customFormat="1" ht="21" customHeight="1" x14ac:dyDescent="0.2">
      <c r="B318" s="71">
        <f t="shared" si="34"/>
        <v>293</v>
      </c>
      <c r="C318" s="72" t="s">
        <v>85</v>
      </c>
      <c r="D318" s="72" t="s">
        <v>86</v>
      </c>
      <c r="E318" s="73" t="s">
        <v>860</v>
      </c>
      <c r="F318" s="74">
        <v>43052</v>
      </c>
      <c r="G318" s="144" t="s">
        <v>103</v>
      </c>
      <c r="H318" s="75" t="str">
        <f t="shared" si="38"/>
        <v>3603093803</v>
      </c>
      <c r="I318" s="145" t="s">
        <v>604</v>
      </c>
      <c r="J318" s="76">
        <v>2913600</v>
      </c>
      <c r="K318" s="76">
        <f t="shared" si="36"/>
        <v>291360</v>
      </c>
      <c r="L318" s="77">
        <v>4</v>
      </c>
    </row>
    <row r="319" spans="2:12" s="78" customFormat="1" ht="21" customHeight="1" x14ac:dyDescent="0.2">
      <c r="B319" s="71">
        <f t="shared" si="34"/>
        <v>294</v>
      </c>
      <c r="C319" s="72" t="s">
        <v>85</v>
      </c>
      <c r="D319" s="72" t="s">
        <v>86</v>
      </c>
      <c r="E319" s="73" t="s">
        <v>861</v>
      </c>
      <c r="F319" s="74">
        <v>43052</v>
      </c>
      <c r="G319" s="144" t="s">
        <v>126</v>
      </c>
      <c r="H319" s="75" t="str">
        <f t="shared" si="38"/>
        <v>0313471310</v>
      </c>
      <c r="I319" s="145" t="s">
        <v>604</v>
      </c>
      <c r="J319" s="76">
        <v>3160000</v>
      </c>
      <c r="K319" s="76">
        <f t="shared" si="36"/>
        <v>316000</v>
      </c>
      <c r="L319" s="77">
        <v>4</v>
      </c>
    </row>
    <row r="320" spans="2:12" s="78" customFormat="1" ht="21" customHeight="1" x14ac:dyDescent="0.2">
      <c r="B320" s="71">
        <f t="shared" si="34"/>
        <v>295</v>
      </c>
      <c r="C320" s="72" t="s">
        <v>85</v>
      </c>
      <c r="D320" s="72" t="s">
        <v>86</v>
      </c>
      <c r="E320" s="73" t="s">
        <v>862</v>
      </c>
      <c r="F320" s="74">
        <v>43053</v>
      </c>
      <c r="G320" s="144" t="s">
        <v>609</v>
      </c>
      <c r="H320" s="75" t="str">
        <f t="shared" si="38"/>
        <v>0313076430</v>
      </c>
      <c r="I320" s="145" t="s">
        <v>604</v>
      </c>
      <c r="J320" s="76">
        <v>14900000</v>
      </c>
      <c r="K320" s="76">
        <f t="shared" si="36"/>
        <v>1490000</v>
      </c>
      <c r="L320" s="77">
        <v>4</v>
      </c>
    </row>
    <row r="321" spans="2:12" s="78" customFormat="1" ht="21" customHeight="1" x14ac:dyDescent="0.2">
      <c r="B321" s="71">
        <f t="shared" si="34"/>
        <v>296</v>
      </c>
      <c r="C321" s="72" t="s">
        <v>85</v>
      </c>
      <c r="D321" s="72" t="s">
        <v>86</v>
      </c>
      <c r="E321" s="73" t="s">
        <v>863</v>
      </c>
      <c r="F321" s="74">
        <v>43054</v>
      </c>
      <c r="G321" s="144" t="s">
        <v>126</v>
      </c>
      <c r="H321" s="75" t="str">
        <f t="shared" si="38"/>
        <v>0313471310</v>
      </c>
      <c r="I321" s="145" t="s">
        <v>604</v>
      </c>
      <c r="J321" s="76">
        <v>14056000</v>
      </c>
      <c r="K321" s="76">
        <f t="shared" si="36"/>
        <v>1405600</v>
      </c>
      <c r="L321" s="77">
        <v>4</v>
      </c>
    </row>
    <row r="322" spans="2:12" s="78" customFormat="1" ht="21" customHeight="1" x14ac:dyDescent="0.2">
      <c r="B322" s="71">
        <f t="shared" si="34"/>
        <v>297</v>
      </c>
      <c r="C322" s="72" t="s">
        <v>85</v>
      </c>
      <c r="D322" s="72" t="s">
        <v>86</v>
      </c>
      <c r="E322" s="73" t="s">
        <v>864</v>
      </c>
      <c r="F322" s="74">
        <v>43055</v>
      </c>
      <c r="G322" s="144" t="s">
        <v>135</v>
      </c>
      <c r="H322" s="75" t="str">
        <f t="shared" si="38"/>
        <v>3700583144</v>
      </c>
      <c r="I322" s="145" t="s">
        <v>604</v>
      </c>
      <c r="J322" s="76">
        <v>12182400</v>
      </c>
      <c r="K322" s="76">
        <f t="shared" si="36"/>
        <v>1218240</v>
      </c>
      <c r="L322" s="77">
        <v>4</v>
      </c>
    </row>
    <row r="323" spans="2:12" s="78" customFormat="1" ht="21" customHeight="1" x14ac:dyDescent="0.2">
      <c r="B323" s="71">
        <f t="shared" si="34"/>
        <v>298</v>
      </c>
      <c r="C323" s="72" t="s">
        <v>85</v>
      </c>
      <c r="D323" s="72" t="s">
        <v>86</v>
      </c>
      <c r="E323" s="73" t="s">
        <v>865</v>
      </c>
      <c r="F323" s="74">
        <v>43056</v>
      </c>
      <c r="G323" s="144" t="s">
        <v>126</v>
      </c>
      <c r="H323" s="75" t="str">
        <f t="shared" si="38"/>
        <v>0313471310</v>
      </c>
      <c r="I323" s="145" t="s">
        <v>604</v>
      </c>
      <c r="J323" s="76">
        <v>10532000</v>
      </c>
      <c r="K323" s="76">
        <f t="shared" si="36"/>
        <v>1053200</v>
      </c>
      <c r="L323" s="77">
        <v>4</v>
      </c>
    </row>
    <row r="324" spans="2:12" s="78" customFormat="1" ht="21" customHeight="1" x14ac:dyDescent="0.2">
      <c r="B324" s="71">
        <f t="shared" si="34"/>
        <v>299</v>
      </c>
      <c r="C324" s="72" t="s">
        <v>85</v>
      </c>
      <c r="D324" s="72" t="s">
        <v>86</v>
      </c>
      <c r="E324" s="73" t="s">
        <v>866</v>
      </c>
      <c r="F324" s="74">
        <v>43059</v>
      </c>
      <c r="G324" s="144" t="s">
        <v>126</v>
      </c>
      <c r="H324" s="75" t="str">
        <f t="shared" ref="H324:H331" si="39">IF(ISNA(VLOOKUP(G324,DSBR,2,0)),"",VLOOKUP(G324,DSBR,2,0))</f>
        <v>0313471310</v>
      </c>
      <c r="I324" s="145" t="s">
        <v>604</v>
      </c>
      <c r="J324" s="76">
        <v>17781120</v>
      </c>
      <c r="K324" s="76">
        <f t="shared" si="36"/>
        <v>1778112</v>
      </c>
      <c r="L324" s="77">
        <v>4</v>
      </c>
    </row>
    <row r="325" spans="2:12" s="78" customFormat="1" ht="21" customHeight="1" x14ac:dyDescent="0.2">
      <c r="B325" s="71">
        <f t="shared" si="34"/>
        <v>300</v>
      </c>
      <c r="C325" s="72" t="s">
        <v>85</v>
      </c>
      <c r="D325" s="72" t="s">
        <v>86</v>
      </c>
      <c r="E325" s="73" t="s">
        <v>867</v>
      </c>
      <c r="F325" s="74">
        <v>43060</v>
      </c>
      <c r="G325" s="144" t="s">
        <v>900</v>
      </c>
      <c r="H325" s="75" t="str">
        <f t="shared" si="39"/>
        <v>3700358798</v>
      </c>
      <c r="I325" s="145" t="s">
        <v>372</v>
      </c>
      <c r="J325" s="76">
        <v>1320000</v>
      </c>
      <c r="K325" s="76">
        <f t="shared" si="36"/>
        <v>132000</v>
      </c>
      <c r="L325" s="77">
        <v>4</v>
      </c>
    </row>
    <row r="326" spans="2:12" s="78" customFormat="1" ht="21" customHeight="1" x14ac:dyDescent="0.2">
      <c r="B326" s="71">
        <f t="shared" si="34"/>
        <v>301</v>
      </c>
      <c r="C326" s="72" t="s">
        <v>85</v>
      </c>
      <c r="D326" s="72" t="s">
        <v>86</v>
      </c>
      <c r="E326" s="73" t="s">
        <v>868</v>
      </c>
      <c r="F326" s="74">
        <v>43060</v>
      </c>
      <c r="G326" s="144" t="s">
        <v>881</v>
      </c>
      <c r="H326" s="75" t="str">
        <f t="shared" si="39"/>
        <v>3600270677</v>
      </c>
      <c r="I326" s="145" t="s">
        <v>604</v>
      </c>
      <c r="J326" s="76">
        <v>15987500</v>
      </c>
      <c r="K326" s="76">
        <f t="shared" si="36"/>
        <v>1598750</v>
      </c>
      <c r="L326" s="77">
        <v>4</v>
      </c>
    </row>
    <row r="327" spans="2:12" s="78" customFormat="1" ht="21" customHeight="1" x14ac:dyDescent="0.2">
      <c r="B327" s="71">
        <f t="shared" si="34"/>
        <v>302</v>
      </c>
      <c r="C327" s="72" t="s">
        <v>85</v>
      </c>
      <c r="D327" s="72" t="s">
        <v>86</v>
      </c>
      <c r="E327" s="73" t="s">
        <v>869</v>
      </c>
      <c r="F327" s="74">
        <v>43060</v>
      </c>
      <c r="G327" s="144" t="s">
        <v>902</v>
      </c>
      <c r="H327" s="75" t="str">
        <f t="shared" si="39"/>
        <v>3700579500</v>
      </c>
      <c r="I327" s="145" t="s">
        <v>604</v>
      </c>
      <c r="J327" s="76">
        <v>7268800</v>
      </c>
      <c r="K327" s="76">
        <f t="shared" si="36"/>
        <v>726880</v>
      </c>
      <c r="L327" s="77">
        <v>4</v>
      </c>
    </row>
    <row r="328" spans="2:12" s="78" customFormat="1" ht="21" customHeight="1" x14ac:dyDescent="0.2">
      <c r="B328" s="71">
        <f t="shared" si="34"/>
        <v>303</v>
      </c>
      <c r="C328" s="72" t="s">
        <v>85</v>
      </c>
      <c r="D328" s="72" t="s">
        <v>86</v>
      </c>
      <c r="E328" s="73" t="s">
        <v>870</v>
      </c>
      <c r="F328" s="74">
        <v>43060</v>
      </c>
      <c r="G328" s="144" t="s">
        <v>895</v>
      </c>
      <c r="H328" s="75" t="str">
        <f t="shared" si="39"/>
        <v>0311634182</v>
      </c>
      <c r="I328" s="145" t="s">
        <v>604</v>
      </c>
      <c r="J328" s="76">
        <v>1152500</v>
      </c>
      <c r="K328" s="76">
        <f t="shared" si="36"/>
        <v>115250</v>
      </c>
      <c r="L328" s="77">
        <v>4</v>
      </c>
    </row>
    <row r="329" spans="2:12" s="78" customFormat="1" ht="21" customHeight="1" x14ac:dyDescent="0.2">
      <c r="B329" s="71">
        <f t="shared" si="34"/>
        <v>304</v>
      </c>
      <c r="C329" s="72" t="s">
        <v>85</v>
      </c>
      <c r="D329" s="72" t="s">
        <v>86</v>
      </c>
      <c r="E329" s="73" t="s">
        <v>871</v>
      </c>
      <c r="F329" s="74">
        <v>43061</v>
      </c>
      <c r="G329" s="144" t="s">
        <v>130</v>
      </c>
      <c r="H329" s="75" t="str">
        <f t="shared" si="39"/>
        <v>3601409272</v>
      </c>
      <c r="I329" s="145" t="s">
        <v>604</v>
      </c>
      <c r="J329" s="76">
        <v>18153000</v>
      </c>
      <c r="K329" s="76">
        <f t="shared" si="36"/>
        <v>1815300</v>
      </c>
      <c r="L329" s="77">
        <v>4</v>
      </c>
    </row>
    <row r="330" spans="2:12" s="78" customFormat="1" ht="21" customHeight="1" x14ac:dyDescent="0.2">
      <c r="B330" s="71">
        <f t="shared" si="34"/>
        <v>305</v>
      </c>
      <c r="C330" s="72" t="s">
        <v>85</v>
      </c>
      <c r="D330" s="72" t="s">
        <v>86</v>
      </c>
      <c r="E330" s="73" t="s">
        <v>872</v>
      </c>
      <c r="F330" s="74">
        <v>43069</v>
      </c>
      <c r="G330" s="144" t="s">
        <v>94</v>
      </c>
      <c r="H330" s="75" t="str">
        <f t="shared" si="39"/>
        <v>3701773902</v>
      </c>
      <c r="I330" s="145" t="s">
        <v>604</v>
      </c>
      <c r="J330" s="76">
        <v>120508209</v>
      </c>
      <c r="K330" s="76">
        <f t="shared" si="36"/>
        <v>12050821</v>
      </c>
      <c r="L330" s="77">
        <v>4</v>
      </c>
    </row>
    <row r="331" spans="2:12" s="78" customFormat="1" ht="21" hidden="1" customHeight="1" x14ac:dyDescent="0.2">
      <c r="B331" s="71" t="str">
        <f t="shared" si="34"/>
        <v/>
      </c>
      <c r="C331" s="72" t="s">
        <v>85</v>
      </c>
      <c r="D331" s="72" t="s">
        <v>86</v>
      </c>
      <c r="E331" s="73" t="s">
        <v>873</v>
      </c>
      <c r="F331" s="74"/>
      <c r="G331" s="144"/>
      <c r="H331" s="75" t="str">
        <f t="shared" si="39"/>
        <v/>
      </c>
      <c r="I331" s="145"/>
      <c r="J331" s="76"/>
      <c r="K331" s="76">
        <f t="shared" si="36"/>
        <v>0</v>
      </c>
      <c r="L331" s="77">
        <v>4</v>
      </c>
    </row>
    <row r="332" spans="2:12" s="78" customFormat="1" ht="21" customHeight="1" x14ac:dyDescent="0.2">
      <c r="B332" s="71">
        <f t="shared" si="34"/>
        <v>307</v>
      </c>
      <c r="C332" s="72" t="s">
        <v>85</v>
      </c>
      <c r="D332" s="72" t="s">
        <v>86</v>
      </c>
      <c r="E332" s="73" t="s">
        <v>874</v>
      </c>
      <c r="F332" s="74">
        <v>43069</v>
      </c>
      <c r="G332" s="144" t="s">
        <v>898</v>
      </c>
      <c r="H332" s="75" t="str">
        <f t="shared" ref="H332:H368" si="40">IF(ISNA(VLOOKUP(G332,DSBR,2,0)),"",VLOOKUP(G332,DSBR,2,0))</f>
        <v>3603364764</v>
      </c>
      <c r="I332" s="145" t="s">
        <v>604</v>
      </c>
      <c r="J332" s="76">
        <v>14981312</v>
      </c>
      <c r="K332" s="76">
        <f t="shared" si="36"/>
        <v>1498131</v>
      </c>
      <c r="L332" s="77">
        <v>4</v>
      </c>
    </row>
    <row r="333" spans="2:12" s="78" customFormat="1" ht="21" hidden="1" customHeight="1" x14ac:dyDescent="0.2">
      <c r="B333" s="71" t="str">
        <f t="shared" si="34"/>
        <v/>
      </c>
      <c r="C333" s="72" t="s">
        <v>85</v>
      </c>
      <c r="D333" s="72" t="s">
        <v>86</v>
      </c>
      <c r="E333" s="73" t="s">
        <v>875</v>
      </c>
      <c r="F333" s="74"/>
      <c r="G333" s="144"/>
      <c r="H333" s="75" t="str">
        <f t="shared" si="40"/>
        <v/>
      </c>
      <c r="I333" s="145"/>
      <c r="J333" s="76"/>
      <c r="K333" s="76">
        <f t="shared" si="36"/>
        <v>0</v>
      </c>
      <c r="L333" s="77">
        <v>4</v>
      </c>
    </row>
    <row r="334" spans="2:12" s="78" customFormat="1" ht="21" customHeight="1" x14ac:dyDescent="0.2">
      <c r="B334" s="71">
        <f t="shared" si="34"/>
        <v>309</v>
      </c>
      <c r="C334" s="72" t="s">
        <v>85</v>
      </c>
      <c r="D334" s="72" t="s">
        <v>86</v>
      </c>
      <c r="E334" s="73" t="s">
        <v>876</v>
      </c>
      <c r="F334" s="74">
        <v>43069</v>
      </c>
      <c r="G334" s="144" t="s">
        <v>126</v>
      </c>
      <c r="H334" s="75" t="str">
        <f t="shared" si="40"/>
        <v>0313471310</v>
      </c>
      <c r="I334" s="145" t="s">
        <v>604</v>
      </c>
      <c r="J334" s="76">
        <v>16000000</v>
      </c>
      <c r="K334" s="76">
        <f t="shared" si="36"/>
        <v>1600000</v>
      </c>
      <c r="L334" s="77">
        <v>4</v>
      </c>
    </row>
    <row r="335" spans="2:12" s="78" customFormat="1" ht="21" customHeight="1" x14ac:dyDescent="0.2">
      <c r="B335" s="71">
        <f t="shared" si="34"/>
        <v>310</v>
      </c>
      <c r="C335" s="72" t="s">
        <v>85</v>
      </c>
      <c r="D335" s="72" t="s">
        <v>86</v>
      </c>
      <c r="E335" s="73" t="s">
        <v>877</v>
      </c>
      <c r="F335" s="74">
        <v>43069</v>
      </c>
      <c r="G335" s="144" t="s">
        <v>904</v>
      </c>
      <c r="H335" s="75" t="str">
        <f t="shared" si="40"/>
        <v>0312824161</v>
      </c>
      <c r="I335" s="145" t="s">
        <v>604</v>
      </c>
      <c r="J335" s="76">
        <v>23977929</v>
      </c>
      <c r="K335" s="76">
        <f t="shared" si="36"/>
        <v>2397793</v>
      </c>
      <c r="L335" s="77">
        <v>4</v>
      </c>
    </row>
    <row r="336" spans="2:12" s="78" customFormat="1" ht="21" customHeight="1" x14ac:dyDescent="0.2">
      <c r="B336" s="71">
        <f t="shared" si="34"/>
        <v>311</v>
      </c>
      <c r="C336" s="72" t="s">
        <v>85</v>
      </c>
      <c r="D336" s="72" t="s">
        <v>86</v>
      </c>
      <c r="E336" s="73" t="s">
        <v>878</v>
      </c>
      <c r="F336" s="74">
        <v>43071</v>
      </c>
      <c r="G336" s="144" t="s">
        <v>102</v>
      </c>
      <c r="H336" s="75" t="str">
        <f t="shared" si="40"/>
        <v>3700529186</v>
      </c>
      <c r="I336" s="145" t="s">
        <v>604</v>
      </c>
      <c r="J336" s="76">
        <v>6790860</v>
      </c>
      <c r="K336" s="76">
        <f t="shared" ref="K336:K368" si="41">ROUND(J336*10%,0)</f>
        <v>679086</v>
      </c>
      <c r="L336" s="77">
        <v>4</v>
      </c>
    </row>
    <row r="337" spans="2:12" s="78" customFormat="1" ht="21" customHeight="1" x14ac:dyDescent="0.2">
      <c r="B337" s="71">
        <f t="shared" si="34"/>
        <v>312</v>
      </c>
      <c r="C337" s="72" t="s">
        <v>85</v>
      </c>
      <c r="D337" s="72" t="s">
        <v>86</v>
      </c>
      <c r="E337" s="73" t="s">
        <v>879</v>
      </c>
      <c r="F337" s="74">
        <v>43073</v>
      </c>
      <c r="G337" s="144" t="s">
        <v>124</v>
      </c>
      <c r="H337" s="75" t="str">
        <f t="shared" si="40"/>
        <v>0307717894</v>
      </c>
      <c r="I337" s="145" t="s">
        <v>604</v>
      </c>
      <c r="J337" s="76">
        <v>45687500</v>
      </c>
      <c r="K337" s="76">
        <f t="shared" si="41"/>
        <v>4568750</v>
      </c>
      <c r="L337" s="77">
        <v>4</v>
      </c>
    </row>
    <row r="338" spans="2:12" s="78" customFormat="1" ht="21" customHeight="1" x14ac:dyDescent="0.2">
      <c r="B338" s="71">
        <f t="shared" si="34"/>
        <v>313</v>
      </c>
      <c r="C338" s="72" t="s">
        <v>85</v>
      </c>
      <c r="D338" s="72" t="s">
        <v>86</v>
      </c>
      <c r="E338" s="73" t="s">
        <v>880</v>
      </c>
      <c r="F338" s="74">
        <v>43074</v>
      </c>
      <c r="G338" s="144" t="s">
        <v>881</v>
      </c>
      <c r="H338" s="75" t="str">
        <f t="shared" si="40"/>
        <v>3600270677</v>
      </c>
      <c r="I338" s="145" t="s">
        <v>604</v>
      </c>
      <c r="J338" s="76">
        <v>16794000</v>
      </c>
      <c r="K338" s="76">
        <f t="shared" si="41"/>
        <v>1679400</v>
      </c>
      <c r="L338" s="77">
        <v>4</v>
      </c>
    </row>
    <row r="339" spans="2:12" s="78" customFormat="1" ht="21" customHeight="1" x14ac:dyDescent="0.2">
      <c r="B339" s="71">
        <f t="shared" ref="B339:B355" si="42">IF(G339&lt;&gt;"",ROW()-25,"")</f>
        <v>314</v>
      </c>
      <c r="C339" s="72" t="s">
        <v>85</v>
      </c>
      <c r="D339" s="72" t="s">
        <v>86</v>
      </c>
      <c r="E339" s="73" t="s">
        <v>906</v>
      </c>
      <c r="F339" s="74">
        <v>43077</v>
      </c>
      <c r="G339" s="144" t="s">
        <v>881</v>
      </c>
      <c r="H339" s="75" t="str">
        <f t="shared" si="40"/>
        <v>3600270677</v>
      </c>
      <c r="I339" s="145" t="s">
        <v>604</v>
      </c>
      <c r="J339" s="76">
        <v>18000000</v>
      </c>
      <c r="K339" s="76">
        <f t="shared" si="41"/>
        <v>1800000</v>
      </c>
      <c r="L339" s="77">
        <v>4</v>
      </c>
    </row>
    <row r="340" spans="2:12" s="78" customFormat="1" ht="21" customHeight="1" x14ac:dyDescent="0.2">
      <c r="B340" s="71">
        <f t="shared" si="42"/>
        <v>315</v>
      </c>
      <c r="C340" s="72" t="s">
        <v>85</v>
      </c>
      <c r="D340" s="72" t="s">
        <v>86</v>
      </c>
      <c r="E340" s="73" t="s">
        <v>907</v>
      </c>
      <c r="F340" s="74">
        <v>43078</v>
      </c>
      <c r="G340" s="144" t="s">
        <v>130</v>
      </c>
      <c r="H340" s="75" t="str">
        <f t="shared" si="40"/>
        <v>3601409272</v>
      </c>
      <c r="I340" s="145" t="s">
        <v>604</v>
      </c>
      <c r="J340" s="76">
        <v>17977500</v>
      </c>
      <c r="K340" s="76">
        <f t="shared" si="41"/>
        <v>1797750</v>
      </c>
      <c r="L340" s="77">
        <v>4</v>
      </c>
    </row>
    <row r="341" spans="2:12" s="78" customFormat="1" ht="21" customHeight="1" x14ac:dyDescent="0.2">
      <c r="B341" s="71">
        <f t="shared" si="42"/>
        <v>316</v>
      </c>
      <c r="C341" s="72" t="s">
        <v>85</v>
      </c>
      <c r="D341" s="72" t="s">
        <v>86</v>
      </c>
      <c r="E341" s="73" t="s">
        <v>908</v>
      </c>
      <c r="F341" s="74">
        <v>43080</v>
      </c>
      <c r="G341" s="144" t="s">
        <v>881</v>
      </c>
      <c r="H341" s="75" t="str">
        <f t="shared" si="40"/>
        <v>3600270677</v>
      </c>
      <c r="I341" s="145" t="s">
        <v>604</v>
      </c>
      <c r="J341" s="76">
        <v>14830000</v>
      </c>
      <c r="K341" s="76">
        <f t="shared" si="41"/>
        <v>1483000</v>
      </c>
      <c r="L341" s="77">
        <v>4</v>
      </c>
    </row>
    <row r="342" spans="2:12" s="78" customFormat="1" ht="21" customHeight="1" x14ac:dyDescent="0.2">
      <c r="B342" s="71">
        <f t="shared" si="42"/>
        <v>317</v>
      </c>
      <c r="C342" s="72" t="s">
        <v>85</v>
      </c>
      <c r="D342" s="72" t="s">
        <v>86</v>
      </c>
      <c r="E342" s="73" t="s">
        <v>909</v>
      </c>
      <c r="F342" s="74">
        <v>43083</v>
      </c>
      <c r="G342" s="144" t="s">
        <v>725</v>
      </c>
      <c r="H342" s="75" t="str">
        <f t="shared" si="40"/>
        <v>0106318804</v>
      </c>
      <c r="I342" s="145" t="s">
        <v>604</v>
      </c>
      <c r="J342" s="76">
        <v>145553100</v>
      </c>
      <c r="K342" s="76">
        <f t="shared" si="41"/>
        <v>14555310</v>
      </c>
      <c r="L342" s="77">
        <v>4</v>
      </c>
    </row>
    <row r="343" spans="2:12" s="78" customFormat="1" ht="21" customHeight="1" x14ac:dyDescent="0.2">
      <c r="B343" s="71">
        <f t="shared" si="42"/>
        <v>318</v>
      </c>
      <c r="C343" s="72" t="s">
        <v>85</v>
      </c>
      <c r="D343" s="72" t="s">
        <v>86</v>
      </c>
      <c r="E343" s="73" t="s">
        <v>910</v>
      </c>
      <c r="F343" s="74">
        <v>43083</v>
      </c>
      <c r="G343" s="144" t="s">
        <v>386</v>
      </c>
      <c r="H343" s="75" t="str">
        <f t="shared" si="40"/>
        <v>0301937607</v>
      </c>
      <c r="I343" s="145" t="s">
        <v>604</v>
      </c>
      <c r="J343" s="76">
        <v>4657264</v>
      </c>
      <c r="K343" s="76">
        <f t="shared" si="41"/>
        <v>465726</v>
      </c>
      <c r="L343" s="77">
        <v>4</v>
      </c>
    </row>
    <row r="344" spans="2:12" s="78" customFormat="1" ht="21" customHeight="1" x14ac:dyDescent="0.2">
      <c r="B344" s="71">
        <f t="shared" si="42"/>
        <v>319</v>
      </c>
      <c r="C344" s="72" t="s">
        <v>85</v>
      </c>
      <c r="D344" s="72" t="s">
        <v>86</v>
      </c>
      <c r="E344" s="73" t="s">
        <v>911</v>
      </c>
      <c r="F344" s="74">
        <v>43085</v>
      </c>
      <c r="G344" s="144" t="s">
        <v>898</v>
      </c>
      <c r="H344" s="75" t="str">
        <f t="shared" si="40"/>
        <v>3603364764</v>
      </c>
      <c r="I344" s="145" t="s">
        <v>604</v>
      </c>
      <c r="J344" s="76">
        <v>8016192</v>
      </c>
      <c r="K344" s="76">
        <f t="shared" si="41"/>
        <v>801619</v>
      </c>
      <c r="L344" s="77">
        <v>4</v>
      </c>
    </row>
    <row r="345" spans="2:12" s="78" customFormat="1" ht="21" customHeight="1" x14ac:dyDescent="0.2">
      <c r="B345" s="71">
        <f t="shared" si="42"/>
        <v>320</v>
      </c>
      <c r="C345" s="72" t="s">
        <v>85</v>
      </c>
      <c r="D345" s="72" t="s">
        <v>86</v>
      </c>
      <c r="E345" s="73" t="s">
        <v>912</v>
      </c>
      <c r="F345" s="74">
        <v>43085</v>
      </c>
      <c r="G345" s="144" t="s">
        <v>963</v>
      </c>
      <c r="H345" s="75" t="str">
        <f t="shared" si="40"/>
        <v>3702597209</v>
      </c>
      <c r="I345" s="145" t="s">
        <v>604</v>
      </c>
      <c r="J345" s="76">
        <v>153297090</v>
      </c>
      <c r="K345" s="76">
        <f t="shared" si="41"/>
        <v>15329709</v>
      </c>
      <c r="L345" s="77">
        <v>4</v>
      </c>
    </row>
    <row r="346" spans="2:12" s="78" customFormat="1" ht="21" hidden="1" customHeight="1" x14ac:dyDescent="0.2">
      <c r="B346" s="71" t="str">
        <f t="shared" si="42"/>
        <v/>
      </c>
      <c r="C346" s="72" t="s">
        <v>85</v>
      </c>
      <c r="D346" s="72" t="s">
        <v>86</v>
      </c>
      <c r="E346" s="73" t="s">
        <v>913</v>
      </c>
      <c r="F346" s="74"/>
      <c r="G346" s="144"/>
      <c r="H346" s="75" t="str">
        <f t="shared" si="40"/>
        <v/>
      </c>
      <c r="I346" s="145"/>
      <c r="J346" s="76"/>
      <c r="K346" s="76">
        <f t="shared" si="41"/>
        <v>0</v>
      </c>
      <c r="L346" s="77">
        <v>4</v>
      </c>
    </row>
    <row r="347" spans="2:12" s="78" customFormat="1" ht="21" customHeight="1" x14ac:dyDescent="0.2">
      <c r="B347" s="71">
        <f t="shared" si="42"/>
        <v>322</v>
      </c>
      <c r="C347" s="72" t="s">
        <v>85</v>
      </c>
      <c r="D347" s="72" t="s">
        <v>86</v>
      </c>
      <c r="E347" s="73" t="s">
        <v>914</v>
      </c>
      <c r="F347" s="74">
        <v>43087</v>
      </c>
      <c r="G347" s="144" t="s">
        <v>965</v>
      </c>
      <c r="H347" s="75" t="str">
        <f t="shared" si="40"/>
        <v>0363154809</v>
      </c>
      <c r="I347" s="145" t="s">
        <v>604</v>
      </c>
      <c r="J347" s="76">
        <v>5290000</v>
      </c>
      <c r="K347" s="76">
        <f t="shared" si="41"/>
        <v>529000</v>
      </c>
      <c r="L347" s="77">
        <v>4</v>
      </c>
    </row>
    <row r="348" spans="2:12" s="78" customFormat="1" ht="21" customHeight="1" x14ac:dyDescent="0.2">
      <c r="B348" s="71">
        <f t="shared" si="42"/>
        <v>323</v>
      </c>
      <c r="C348" s="72" t="s">
        <v>85</v>
      </c>
      <c r="D348" s="72" t="s">
        <v>86</v>
      </c>
      <c r="E348" s="73" t="s">
        <v>915</v>
      </c>
      <c r="F348" s="74">
        <v>43087</v>
      </c>
      <c r="G348" s="144" t="s">
        <v>130</v>
      </c>
      <c r="H348" s="75" t="str">
        <f t="shared" si="40"/>
        <v>3601409272</v>
      </c>
      <c r="I348" s="145" t="s">
        <v>604</v>
      </c>
      <c r="J348" s="76">
        <v>17926500</v>
      </c>
      <c r="K348" s="76">
        <f t="shared" si="41"/>
        <v>1792650</v>
      </c>
      <c r="L348" s="77">
        <v>4</v>
      </c>
    </row>
    <row r="349" spans="2:12" s="78" customFormat="1" ht="21" customHeight="1" x14ac:dyDescent="0.2">
      <c r="B349" s="71">
        <f t="shared" si="42"/>
        <v>324</v>
      </c>
      <c r="C349" s="72" t="s">
        <v>85</v>
      </c>
      <c r="D349" s="72" t="s">
        <v>86</v>
      </c>
      <c r="E349" s="73" t="s">
        <v>916</v>
      </c>
      <c r="F349" s="74">
        <v>43087</v>
      </c>
      <c r="G349" s="144" t="s">
        <v>967</v>
      </c>
      <c r="H349" s="75" t="str">
        <f t="shared" si="40"/>
        <v>0312547687</v>
      </c>
      <c r="I349" s="145" t="s">
        <v>604</v>
      </c>
      <c r="J349" s="76">
        <v>20978957</v>
      </c>
      <c r="K349" s="76">
        <f t="shared" si="41"/>
        <v>2097896</v>
      </c>
      <c r="L349" s="77">
        <v>4</v>
      </c>
    </row>
    <row r="350" spans="2:12" s="78" customFormat="1" ht="21" customHeight="1" x14ac:dyDescent="0.2">
      <c r="B350" s="71">
        <f t="shared" si="42"/>
        <v>325</v>
      </c>
      <c r="C350" s="72" t="s">
        <v>85</v>
      </c>
      <c r="D350" s="72" t="s">
        <v>86</v>
      </c>
      <c r="E350" s="73" t="s">
        <v>917</v>
      </c>
      <c r="F350" s="74">
        <v>43087</v>
      </c>
      <c r="G350" s="144" t="s">
        <v>126</v>
      </c>
      <c r="H350" s="75" t="str">
        <f t="shared" si="40"/>
        <v>0313471310</v>
      </c>
      <c r="I350" s="145" t="s">
        <v>604</v>
      </c>
      <c r="J350" s="76">
        <v>15580000</v>
      </c>
      <c r="K350" s="76">
        <f t="shared" si="41"/>
        <v>1558000</v>
      </c>
      <c r="L350" s="77">
        <v>4</v>
      </c>
    </row>
    <row r="351" spans="2:12" s="78" customFormat="1" ht="21" customHeight="1" x14ac:dyDescent="0.2">
      <c r="B351" s="71">
        <f t="shared" si="42"/>
        <v>326</v>
      </c>
      <c r="C351" s="72" t="s">
        <v>85</v>
      </c>
      <c r="D351" s="72" t="s">
        <v>86</v>
      </c>
      <c r="E351" s="73" t="s">
        <v>918</v>
      </c>
      <c r="F351" s="74">
        <v>43089</v>
      </c>
      <c r="G351" s="144" t="s">
        <v>126</v>
      </c>
      <c r="H351" s="75" t="str">
        <f t="shared" si="40"/>
        <v>0313471310</v>
      </c>
      <c r="I351" s="145" t="s">
        <v>604</v>
      </c>
      <c r="J351" s="76">
        <v>17750000</v>
      </c>
      <c r="K351" s="76">
        <f t="shared" si="41"/>
        <v>1775000</v>
      </c>
      <c r="L351" s="77">
        <v>4</v>
      </c>
    </row>
    <row r="352" spans="2:12" s="78" customFormat="1" ht="21" customHeight="1" x14ac:dyDescent="0.2">
      <c r="B352" s="71">
        <f t="shared" si="42"/>
        <v>327</v>
      </c>
      <c r="C352" s="72" t="s">
        <v>85</v>
      </c>
      <c r="D352" s="72" t="s">
        <v>86</v>
      </c>
      <c r="E352" s="73" t="s">
        <v>919</v>
      </c>
      <c r="F352" s="74">
        <v>43090</v>
      </c>
      <c r="G352" s="144" t="s">
        <v>126</v>
      </c>
      <c r="H352" s="75" t="str">
        <f t="shared" si="40"/>
        <v>0313471310</v>
      </c>
      <c r="I352" s="145" t="s">
        <v>604</v>
      </c>
      <c r="J352" s="76">
        <v>16670000</v>
      </c>
      <c r="K352" s="76">
        <f t="shared" si="41"/>
        <v>1667000</v>
      </c>
      <c r="L352" s="77">
        <v>4</v>
      </c>
    </row>
    <row r="353" spans="2:12" s="78" customFormat="1" ht="21" hidden="1" customHeight="1" x14ac:dyDescent="0.2">
      <c r="B353" s="71" t="str">
        <f t="shared" si="42"/>
        <v/>
      </c>
      <c r="C353" s="72" t="s">
        <v>85</v>
      </c>
      <c r="D353" s="72" t="s">
        <v>86</v>
      </c>
      <c r="E353" s="73" t="s">
        <v>920</v>
      </c>
      <c r="F353" s="74"/>
      <c r="G353" s="144"/>
      <c r="H353" s="75" t="str">
        <f t="shared" si="40"/>
        <v/>
      </c>
      <c r="I353" s="145"/>
      <c r="J353" s="76"/>
      <c r="K353" s="76">
        <f t="shared" si="41"/>
        <v>0</v>
      </c>
      <c r="L353" s="77">
        <v>4</v>
      </c>
    </row>
    <row r="354" spans="2:12" s="78" customFormat="1" ht="21" customHeight="1" x14ac:dyDescent="0.2">
      <c r="B354" s="71">
        <f t="shared" si="42"/>
        <v>329</v>
      </c>
      <c r="C354" s="72" t="s">
        <v>85</v>
      </c>
      <c r="D354" s="72" t="s">
        <v>86</v>
      </c>
      <c r="E354" s="73" t="s">
        <v>921</v>
      </c>
      <c r="F354" s="74">
        <v>43090</v>
      </c>
      <c r="G354" s="144" t="s">
        <v>967</v>
      </c>
      <c r="H354" s="75" t="str">
        <f t="shared" si="40"/>
        <v>0312547687</v>
      </c>
      <c r="I354" s="145" t="s">
        <v>604</v>
      </c>
      <c r="J354" s="76">
        <v>7727695</v>
      </c>
      <c r="K354" s="76">
        <f t="shared" si="41"/>
        <v>772770</v>
      </c>
      <c r="L354" s="77">
        <v>4</v>
      </c>
    </row>
    <row r="355" spans="2:12" s="78" customFormat="1" ht="21" customHeight="1" x14ac:dyDescent="0.2">
      <c r="B355" s="71">
        <f t="shared" si="42"/>
        <v>330</v>
      </c>
      <c r="C355" s="72" t="s">
        <v>85</v>
      </c>
      <c r="D355" s="72" t="s">
        <v>86</v>
      </c>
      <c r="E355" s="73" t="s">
        <v>922</v>
      </c>
      <c r="F355" s="74">
        <v>43092</v>
      </c>
      <c r="G355" s="144" t="s">
        <v>126</v>
      </c>
      <c r="H355" s="75" t="str">
        <f t="shared" si="40"/>
        <v>0313471310</v>
      </c>
      <c r="I355" s="145" t="s">
        <v>604</v>
      </c>
      <c r="J355" s="76">
        <v>16695000</v>
      </c>
      <c r="K355" s="76">
        <f t="shared" si="41"/>
        <v>1669500</v>
      </c>
      <c r="L355" s="77">
        <v>4</v>
      </c>
    </row>
    <row r="356" spans="2:12" s="78" customFormat="1" ht="21" hidden="1" customHeight="1" x14ac:dyDescent="0.2">
      <c r="B356" s="71" t="str">
        <f t="shared" ref="B356:B368" si="43">IF(G356&lt;&gt;"",ROW()-25,"")</f>
        <v/>
      </c>
      <c r="C356" s="72" t="s">
        <v>85</v>
      </c>
      <c r="D356" s="72" t="s">
        <v>86</v>
      </c>
      <c r="E356" s="73" t="s">
        <v>923</v>
      </c>
      <c r="F356" s="74"/>
      <c r="G356" s="144"/>
      <c r="H356" s="75" t="str">
        <f t="shared" si="40"/>
        <v/>
      </c>
      <c r="I356" s="145"/>
      <c r="J356" s="76"/>
      <c r="K356" s="76">
        <f t="shared" si="41"/>
        <v>0</v>
      </c>
      <c r="L356" s="77">
        <v>4</v>
      </c>
    </row>
    <row r="357" spans="2:12" s="78" customFormat="1" ht="21" customHeight="1" x14ac:dyDescent="0.2">
      <c r="B357" s="71">
        <f t="shared" si="43"/>
        <v>332</v>
      </c>
      <c r="C357" s="72" t="s">
        <v>85</v>
      </c>
      <c r="D357" s="72" t="s">
        <v>86</v>
      </c>
      <c r="E357" s="73" t="s">
        <v>924</v>
      </c>
      <c r="F357" s="74">
        <v>43094</v>
      </c>
      <c r="G357" s="144" t="s">
        <v>967</v>
      </c>
      <c r="H357" s="75" t="str">
        <f t="shared" si="40"/>
        <v>0312547687</v>
      </c>
      <c r="I357" s="145" t="s">
        <v>604</v>
      </c>
      <c r="J357" s="76">
        <v>2685315</v>
      </c>
      <c r="K357" s="76">
        <f t="shared" si="41"/>
        <v>268532</v>
      </c>
      <c r="L357" s="77">
        <v>4</v>
      </c>
    </row>
    <row r="358" spans="2:12" s="78" customFormat="1" ht="21" customHeight="1" x14ac:dyDescent="0.2">
      <c r="B358" s="71">
        <f t="shared" si="43"/>
        <v>333</v>
      </c>
      <c r="C358" s="72" t="s">
        <v>85</v>
      </c>
      <c r="D358" s="72" t="s">
        <v>86</v>
      </c>
      <c r="E358" s="73" t="s">
        <v>925</v>
      </c>
      <c r="F358" s="74">
        <v>43096</v>
      </c>
      <c r="G358" s="144" t="s">
        <v>969</v>
      </c>
      <c r="H358" s="75" t="str">
        <f t="shared" si="40"/>
        <v>0304789298</v>
      </c>
      <c r="I358" s="145" t="s">
        <v>604</v>
      </c>
      <c r="J358" s="76">
        <v>80600000</v>
      </c>
      <c r="K358" s="76">
        <f t="shared" si="41"/>
        <v>8060000</v>
      </c>
      <c r="L358" s="77">
        <v>4</v>
      </c>
    </row>
    <row r="359" spans="2:12" s="78" customFormat="1" ht="21" hidden="1" customHeight="1" x14ac:dyDescent="0.2">
      <c r="B359" s="71" t="str">
        <f t="shared" si="43"/>
        <v/>
      </c>
      <c r="C359" s="72" t="s">
        <v>85</v>
      </c>
      <c r="D359" s="72" t="s">
        <v>86</v>
      </c>
      <c r="E359" s="73" t="s">
        <v>926</v>
      </c>
      <c r="F359" s="74"/>
      <c r="G359" s="144"/>
      <c r="H359" s="75" t="str">
        <f t="shared" si="40"/>
        <v/>
      </c>
      <c r="I359" s="145"/>
      <c r="J359" s="76"/>
      <c r="K359" s="76">
        <f t="shared" si="41"/>
        <v>0</v>
      </c>
      <c r="L359" s="77">
        <v>4</v>
      </c>
    </row>
    <row r="360" spans="2:12" s="78" customFormat="1" ht="21" customHeight="1" x14ac:dyDescent="0.2">
      <c r="B360" s="71">
        <f t="shared" si="43"/>
        <v>335</v>
      </c>
      <c r="C360" s="72" t="s">
        <v>85</v>
      </c>
      <c r="D360" s="72" t="s">
        <v>86</v>
      </c>
      <c r="E360" s="73" t="s">
        <v>927</v>
      </c>
      <c r="F360" s="74">
        <v>43097</v>
      </c>
      <c r="G360" s="144" t="s">
        <v>136</v>
      </c>
      <c r="H360" s="75" t="str">
        <f t="shared" si="40"/>
        <v>3702440303</v>
      </c>
      <c r="I360" s="145" t="s">
        <v>604</v>
      </c>
      <c r="J360" s="76">
        <v>2582528</v>
      </c>
      <c r="K360" s="76">
        <f t="shared" si="41"/>
        <v>258253</v>
      </c>
      <c r="L360" s="77">
        <v>4</v>
      </c>
    </row>
    <row r="361" spans="2:12" s="78" customFormat="1" ht="21" customHeight="1" x14ac:dyDescent="0.2">
      <c r="B361" s="71">
        <f t="shared" si="43"/>
        <v>336</v>
      </c>
      <c r="C361" s="72" t="s">
        <v>85</v>
      </c>
      <c r="D361" s="72" t="s">
        <v>86</v>
      </c>
      <c r="E361" s="73" t="s">
        <v>928</v>
      </c>
      <c r="F361" s="74">
        <v>43097</v>
      </c>
      <c r="G361" s="144" t="s">
        <v>967</v>
      </c>
      <c r="H361" s="75" t="str">
        <f t="shared" si="40"/>
        <v>0312547687</v>
      </c>
      <c r="I361" s="145" t="s">
        <v>604</v>
      </c>
      <c r="J361" s="76">
        <v>5937720</v>
      </c>
      <c r="K361" s="76">
        <f t="shared" si="41"/>
        <v>593772</v>
      </c>
      <c r="L361" s="77">
        <v>4</v>
      </c>
    </row>
    <row r="362" spans="2:12" s="78" customFormat="1" ht="21" customHeight="1" x14ac:dyDescent="0.2">
      <c r="B362" s="71">
        <f t="shared" si="43"/>
        <v>337</v>
      </c>
      <c r="C362" s="72" t="s">
        <v>85</v>
      </c>
      <c r="D362" s="72" t="s">
        <v>86</v>
      </c>
      <c r="E362" s="73" t="s">
        <v>929</v>
      </c>
      <c r="F362" s="74">
        <v>43097</v>
      </c>
      <c r="G362" s="144" t="s">
        <v>725</v>
      </c>
      <c r="H362" s="75" t="str">
        <f t="shared" si="40"/>
        <v>0106318804</v>
      </c>
      <c r="I362" s="145" t="s">
        <v>604</v>
      </c>
      <c r="J362" s="76">
        <v>118295040</v>
      </c>
      <c r="K362" s="76">
        <f t="shared" si="41"/>
        <v>11829504</v>
      </c>
      <c r="L362" s="77">
        <v>4</v>
      </c>
    </row>
    <row r="363" spans="2:12" s="78" customFormat="1" ht="21" customHeight="1" x14ac:dyDescent="0.2">
      <c r="B363" s="71">
        <f t="shared" si="43"/>
        <v>338</v>
      </c>
      <c r="C363" s="72" t="s">
        <v>85</v>
      </c>
      <c r="D363" s="72" t="s">
        <v>86</v>
      </c>
      <c r="E363" s="73" t="s">
        <v>930</v>
      </c>
      <c r="F363" s="74">
        <v>43097</v>
      </c>
      <c r="G363" s="144" t="s">
        <v>963</v>
      </c>
      <c r="H363" s="75" t="str">
        <f t="shared" si="40"/>
        <v>3702597209</v>
      </c>
      <c r="I363" s="145" t="s">
        <v>604</v>
      </c>
      <c r="J363" s="76">
        <v>254437095</v>
      </c>
      <c r="K363" s="76">
        <f t="shared" si="41"/>
        <v>25443710</v>
      </c>
      <c r="L363" s="77">
        <v>4</v>
      </c>
    </row>
    <row r="364" spans="2:12" s="78" customFormat="1" ht="21" customHeight="1" x14ac:dyDescent="0.2">
      <c r="B364" s="71">
        <f t="shared" si="43"/>
        <v>339</v>
      </c>
      <c r="C364" s="72" t="s">
        <v>85</v>
      </c>
      <c r="D364" s="72" t="s">
        <v>86</v>
      </c>
      <c r="E364" s="73" t="s">
        <v>931</v>
      </c>
      <c r="F364" s="74">
        <v>43098</v>
      </c>
      <c r="G364" s="144" t="s">
        <v>94</v>
      </c>
      <c r="H364" s="75" t="str">
        <f t="shared" si="40"/>
        <v>3701773902</v>
      </c>
      <c r="I364" s="145" t="s">
        <v>604</v>
      </c>
      <c r="J364" s="76">
        <v>140891925</v>
      </c>
      <c r="K364" s="76">
        <f t="shared" si="41"/>
        <v>14089193</v>
      </c>
      <c r="L364" s="77">
        <v>4</v>
      </c>
    </row>
    <row r="365" spans="2:12" s="78" customFormat="1" ht="21" customHeight="1" x14ac:dyDescent="0.2">
      <c r="B365" s="71">
        <f t="shared" si="43"/>
        <v>340</v>
      </c>
      <c r="C365" s="72" t="s">
        <v>85</v>
      </c>
      <c r="D365" s="72" t="s">
        <v>86</v>
      </c>
      <c r="E365" s="73" t="s">
        <v>932</v>
      </c>
      <c r="F365" s="74">
        <v>43098</v>
      </c>
      <c r="G365" s="144" t="s">
        <v>90</v>
      </c>
      <c r="H365" s="75" t="str">
        <f t="shared" si="40"/>
        <v>3701770098</v>
      </c>
      <c r="I365" s="145" t="s">
        <v>604</v>
      </c>
      <c r="J365" s="76">
        <v>153550000</v>
      </c>
      <c r="K365" s="76">
        <f t="shared" si="41"/>
        <v>15355000</v>
      </c>
      <c r="L365" s="77">
        <v>4</v>
      </c>
    </row>
    <row r="366" spans="2:12" s="78" customFormat="1" ht="21" customHeight="1" x14ac:dyDescent="0.2">
      <c r="B366" s="71">
        <f t="shared" si="43"/>
        <v>341</v>
      </c>
      <c r="C366" s="72" t="s">
        <v>85</v>
      </c>
      <c r="D366" s="72" t="s">
        <v>86</v>
      </c>
      <c r="E366" s="73" t="s">
        <v>933</v>
      </c>
      <c r="F366" s="74">
        <v>43098</v>
      </c>
      <c r="G366" s="144" t="s">
        <v>312</v>
      </c>
      <c r="H366" s="75" t="str">
        <f t="shared" si="40"/>
        <v>1101819710</v>
      </c>
      <c r="I366" s="145" t="s">
        <v>604</v>
      </c>
      <c r="J366" s="76">
        <v>251125618</v>
      </c>
      <c r="K366" s="76">
        <f t="shared" si="41"/>
        <v>25112562</v>
      </c>
      <c r="L366" s="77">
        <v>4</v>
      </c>
    </row>
    <row r="367" spans="2:12" s="78" customFormat="1" ht="21" customHeight="1" x14ac:dyDescent="0.2">
      <c r="B367" s="71">
        <f t="shared" si="43"/>
        <v>342</v>
      </c>
      <c r="C367" s="72" t="s">
        <v>85</v>
      </c>
      <c r="D367" s="72" t="s">
        <v>86</v>
      </c>
      <c r="E367" s="73" t="s">
        <v>934</v>
      </c>
      <c r="F367" s="74">
        <v>43099</v>
      </c>
      <c r="G367" s="144" t="s">
        <v>963</v>
      </c>
      <c r="H367" s="75" t="str">
        <f t="shared" si="40"/>
        <v>3702597209</v>
      </c>
      <c r="I367" s="145" t="s">
        <v>604</v>
      </c>
      <c r="J367" s="76">
        <v>123476366</v>
      </c>
      <c r="K367" s="76">
        <f t="shared" si="41"/>
        <v>12347637</v>
      </c>
      <c r="L367" s="77">
        <v>4</v>
      </c>
    </row>
    <row r="368" spans="2:12" s="78" customFormat="1" ht="21" customHeight="1" x14ac:dyDescent="0.2">
      <c r="B368" s="71">
        <f t="shared" si="43"/>
        <v>343</v>
      </c>
      <c r="C368" s="72" t="s">
        <v>85</v>
      </c>
      <c r="D368" s="72" t="s">
        <v>86</v>
      </c>
      <c r="E368" s="73" t="s">
        <v>935</v>
      </c>
      <c r="F368" s="74">
        <v>43099</v>
      </c>
      <c r="G368" s="144" t="s">
        <v>904</v>
      </c>
      <c r="H368" s="75" t="str">
        <f t="shared" si="40"/>
        <v>0312824161</v>
      </c>
      <c r="I368" s="145" t="s">
        <v>604</v>
      </c>
      <c r="J368" s="76">
        <v>70351097</v>
      </c>
      <c r="K368" s="76">
        <f t="shared" si="41"/>
        <v>7035110</v>
      </c>
      <c r="L368" s="77">
        <v>4</v>
      </c>
    </row>
    <row r="369" spans="2:16" s="78" customFormat="1" ht="21" customHeight="1" x14ac:dyDescent="0.2">
      <c r="B369" s="71">
        <f t="shared" ref="B369" si="44">IF(G369&lt;&gt;"",ROW()-25,"")</f>
        <v>344</v>
      </c>
      <c r="C369" s="72" t="s">
        <v>85</v>
      </c>
      <c r="D369" s="72" t="s">
        <v>86</v>
      </c>
      <c r="E369" s="73" t="s">
        <v>971</v>
      </c>
      <c r="F369" s="74">
        <v>43099</v>
      </c>
      <c r="G369" s="144" t="s">
        <v>90</v>
      </c>
      <c r="H369" s="75" t="str">
        <f t="shared" ref="H369" si="45">IF(ISNA(VLOOKUP(G369,DSBR,2,0)),"",VLOOKUP(G369,DSBR,2,0))</f>
        <v>3701770098</v>
      </c>
      <c r="I369" s="145" t="s">
        <v>604</v>
      </c>
      <c r="J369" s="76">
        <v>100825000</v>
      </c>
      <c r="K369" s="76">
        <f t="shared" ref="K369" si="46">ROUND(J369*10%,0)</f>
        <v>10082500</v>
      </c>
      <c r="L369" s="77">
        <v>4</v>
      </c>
    </row>
    <row r="370" spans="2:16" s="78" customFormat="1" ht="21" hidden="1" customHeight="1" x14ac:dyDescent="0.2">
      <c r="B370" s="71" t="str">
        <f t="shared" si="34"/>
        <v/>
      </c>
      <c r="C370" s="72"/>
      <c r="D370" s="72"/>
      <c r="E370" s="73"/>
      <c r="F370" s="74"/>
      <c r="G370" s="144"/>
      <c r="H370" s="75" t="str">
        <f t="shared" si="22"/>
        <v/>
      </c>
      <c r="I370" s="145"/>
      <c r="J370" s="76"/>
      <c r="K370" s="76"/>
      <c r="L370" s="154"/>
    </row>
    <row r="371" spans="2:16" s="135" customFormat="1" ht="21" customHeight="1" x14ac:dyDescent="0.2">
      <c r="B371" s="155" t="s">
        <v>11</v>
      </c>
      <c r="C371" s="156"/>
      <c r="D371" s="156"/>
      <c r="E371" s="156"/>
      <c r="F371" s="156"/>
      <c r="G371" s="155"/>
      <c r="H371" s="157"/>
      <c r="I371" s="155"/>
      <c r="J371" s="158">
        <f>SUBTOTAL(9,J26:J370)</f>
        <v>3528570668</v>
      </c>
      <c r="K371" s="158">
        <f>SUBTOTAL(9,K26:K370)</f>
        <v>352857071</v>
      </c>
      <c r="L371" s="156"/>
    </row>
    <row r="372" spans="2:16" s="78" customFormat="1" ht="21" hidden="1" customHeight="1" x14ac:dyDescent="0.2"/>
    <row r="373" spans="2:16" s="78" customFormat="1" ht="21" customHeight="1" x14ac:dyDescent="0.2">
      <c r="B373" s="126" t="s">
        <v>40</v>
      </c>
      <c r="C373" s="127"/>
      <c r="D373" s="127"/>
      <c r="E373" s="127"/>
      <c r="F373" s="127"/>
      <c r="G373" s="127"/>
      <c r="H373" s="127"/>
      <c r="I373" s="127"/>
      <c r="J373" s="128"/>
      <c r="K373" s="128"/>
      <c r="L373" s="136"/>
      <c r="M373" s="159"/>
    </row>
    <row r="374" spans="2:16" s="78" customFormat="1" ht="21" customHeight="1" x14ac:dyDescent="0.2">
      <c r="B374" s="130"/>
      <c r="C374" s="130"/>
      <c r="D374" s="130"/>
      <c r="E374" s="130"/>
      <c r="F374" s="131"/>
      <c r="G374" s="130"/>
      <c r="H374" s="124"/>
      <c r="I374" s="130"/>
      <c r="J374" s="132"/>
      <c r="K374" s="132"/>
      <c r="L374" s="130"/>
    </row>
    <row r="375" spans="2:16" s="135" customFormat="1" ht="21" customHeight="1" x14ac:dyDescent="0.2">
      <c r="B375" s="133" t="s">
        <v>11</v>
      </c>
      <c r="C375" s="133"/>
      <c r="D375" s="133"/>
      <c r="E375" s="133"/>
      <c r="F375" s="133"/>
      <c r="G375" s="133"/>
      <c r="H375" s="133"/>
      <c r="I375" s="133"/>
      <c r="J375" s="134"/>
      <c r="K375" s="134"/>
      <c r="L375" s="133"/>
      <c r="P375" s="160"/>
    </row>
    <row r="376" spans="2:16" s="78" customFormat="1" ht="15" x14ac:dyDescent="0.2">
      <c r="C376" s="114"/>
      <c r="D376" s="114"/>
      <c r="E376" s="114"/>
      <c r="F376" s="114" t="s">
        <v>287</v>
      </c>
      <c r="G376" s="114"/>
      <c r="H376" s="161">
        <f>J371</f>
        <v>3528570668</v>
      </c>
      <c r="I376" s="114"/>
      <c r="L376" s="114"/>
    </row>
    <row r="377" spans="2:16" s="78" customFormat="1" ht="15" x14ac:dyDescent="0.2">
      <c r="C377" s="114"/>
      <c r="D377" s="114"/>
      <c r="E377" s="114"/>
      <c r="F377" s="114" t="s">
        <v>288</v>
      </c>
      <c r="G377" s="114"/>
      <c r="H377" s="161">
        <f>K371</f>
        <v>352857071</v>
      </c>
      <c r="I377" s="114"/>
      <c r="L377" s="114"/>
    </row>
    <row r="378" spans="2:16" s="78" customFormat="1" ht="8.25" customHeight="1" x14ac:dyDescent="0.2">
      <c r="B378" s="162"/>
      <c r="C378" s="162"/>
      <c r="D378" s="114"/>
      <c r="E378" s="114"/>
      <c r="F378" s="114"/>
      <c r="G378" s="114"/>
      <c r="H378" s="114"/>
      <c r="I378" s="114"/>
      <c r="L378" s="114"/>
    </row>
    <row r="379" spans="2:16" s="78" customFormat="1" ht="15" x14ac:dyDescent="0.2">
      <c r="B379" s="162"/>
      <c r="C379" s="162"/>
      <c r="D379" s="114"/>
      <c r="E379" s="114"/>
      <c r="F379" s="114"/>
      <c r="G379" s="114"/>
      <c r="H379" s="114"/>
      <c r="I379" s="163" t="str">
        <f>"Bình Dương, "&amp;IF($N$14=1,"Ngày 31 Tháng 03  ",IF($N$14=2,"Ngày 30 Tháng 06  ",IF($N$14=3,"Ngày 30 Tháng 09  ",IF($N$14=4,"Ngày 31 Tháng 12  "))))&amp;"Năm  "&amp;YEAR($F$27)</f>
        <v>Bình Dương, Ngày 31 Tháng 12  Năm  2017</v>
      </c>
    </row>
    <row r="380" spans="2:16" s="78" customFormat="1" ht="15" x14ac:dyDescent="0.2">
      <c r="B380" s="114"/>
      <c r="C380" s="114"/>
      <c r="D380" s="114"/>
      <c r="E380" s="114"/>
      <c r="F380" s="114"/>
      <c r="G380" s="114"/>
      <c r="H380" s="114"/>
      <c r="I380" s="163" t="s">
        <v>15</v>
      </c>
    </row>
    <row r="381" spans="2:16" s="78" customFormat="1" ht="15" x14ac:dyDescent="0.2">
      <c r="B381" s="114"/>
      <c r="C381" s="114"/>
      <c r="D381" s="114"/>
      <c r="E381" s="114"/>
      <c r="F381" s="114"/>
      <c r="G381" s="114"/>
      <c r="H381" s="114"/>
      <c r="I381" s="163" t="s">
        <v>16</v>
      </c>
    </row>
    <row r="382" spans="2:16" s="78" customFormat="1" ht="15" x14ac:dyDescent="0.2">
      <c r="B382" s="114"/>
      <c r="C382" s="114"/>
      <c r="D382" s="114"/>
      <c r="E382" s="114"/>
      <c r="F382" s="114"/>
      <c r="G382" s="114"/>
      <c r="H382" s="114"/>
      <c r="I382" s="163" t="s">
        <v>17</v>
      </c>
    </row>
  </sheetData>
  <autoFilter ref="A25:N370">
    <filterColumn colId="10">
      <filters>
        <filter val="1,053,200"/>
        <filter val="1,218,240"/>
        <filter val="1,292,000"/>
        <filter val="1,306,500"/>
        <filter val="1,405,600"/>
        <filter val="1,428,000"/>
        <filter val="1,479,456"/>
        <filter val="1,483,000"/>
        <filter val="1,490,000"/>
        <filter val="1,498,131"/>
        <filter val="1,558,000"/>
        <filter val="1,598,750"/>
        <filter val="1,600,000"/>
        <filter val="1,601,320"/>
        <filter val="1,667,000"/>
        <filter val="1,669,500"/>
        <filter val="1,679,400"/>
        <filter val="1,686,025"/>
        <filter val="1,710,940"/>
        <filter val="1,728,560"/>
        <filter val="1,732,705"/>
        <filter val="1,775,000"/>
        <filter val="1,778,112"/>
        <filter val="1,784,150"/>
        <filter val="1,792,650"/>
        <filter val="1,796,550"/>
        <filter val="1,797,750"/>
        <filter val="1,799,450"/>
        <filter val="1,800,000"/>
        <filter val="1,800,750"/>
        <filter val="1,803,000"/>
        <filter val="1,815,300"/>
        <filter val="1,818,000"/>
        <filter val="10,082,500"/>
        <filter val="11,829,504"/>
        <filter val="115,250"/>
        <filter val="12,050,821"/>
        <filter val="12,347,637"/>
        <filter val="12,737,285"/>
        <filter val="12,765,000"/>
        <filter val="13,320,000"/>
        <filter val="132,000"/>
        <filter val="14,089,193"/>
        <filter val="14,555,310"/>
        <filter val="14,558,172"/>
        <filter val="15,329,709"/>
        <filter val="15,355,000"/>
        <filter val="2,097,896"/>
        <filter val="2,397,793"/>
        <filter val="2,426,882"/>
        <filter val="200,000"/>
        <filter val="227,850"/>
        <filter val="25,112,562"/>
        <filter val="25,443,710"/>
        <filter val="258,253"/>
        <filter val="268,532"/>
        <filter val="291,360"/>
        <filter val="316,000"/>
        <filter val="4,201,250"/>
        <filter val="4,403,750"/>
        <filter val="4,568,750"/>
        <filter val="465,000"/>
        <filter val="465,726"/>
        <filter val="501,000"/>
        <filter val="529,000"/>
        <filter val="593,772"/>
        <filter val="679,086"/>
        <filter val="7,035,110"/>
        <filter val="712,800"/>
        <filter val="726,880"/>
        <filter val="772,770"/>
        <filter val="776,560"/>
        <filter val="8,060,000"/>
        <filter val="8,834,957"/>
        <filter val="801,619"/>
        <filter val="801,777"/>
        <filter val="81,322"/>
        <filter val="828,504"/>
        <filter val="90,000"/>
        <filter val="900,000"/>
        <filter val="930,030"/>
        <filter val="969,000"/>
      </filters>
    </filterColumn>
    <filterColumn colId="11">
      <filters>
        <filter val="4"/>
      </filters>
    </filterColumn>
  </autoFilter>
  <mergeCells count="17">
    <mergeCell ref="B22:I22"/>
    <mergeCell ref="B373:I373"/>
    <mergeCell ref="B11:L11"/>
    <mergeCell ref="B12:B14"/>
    <mergeCell ref="C12:F13"/>
    <mergeCell ref="G12:G14"/>
    <mergeCell ref="H12:H14"/>
    <mergeCell ref="I12:I14"/>
    <mergeCell ref="J12:J14"/>
    <mergeCell ref="K12:K14"/>
    <mergeCell ref="L12:L14"/>
    <mergeCell ref="B16:I16"/>
    <mergeCell ref="B4:L4"/>
    <mergeCell ref="B5:L5"/>
    <mergeCell ref="B6:L6"/>
    <mergeCell ref="B7:L7"/>
    <mergeCell ref="B19:I19"/>
  </mergeCells>
  <printOptions horizontalCentered="1"/>
  <pageMargins left="0" right="0" top="0" bottom="0" header="0" footer="0"/>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119"/>
  <sheetViews>
    <sheetView topLeftCell="A37" zoomScale="90" zoomScaleNormal="90" workbookViewId="0">
      <selection activeCell="R49" sqref="R49"/>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94" t="s">
        <v>32</v>
      </c>
      <c r="C2" s="95"/>
      <c r="D2" s="95"/>
      <c r="E2" s="95"/>
      <c r="F2" s="95"/>
      <c r="G2" s="95"/>
      <c r="H2" s="95"/>
      <c r="I2" s="95"/>
      <c r="J2" s="95"/>
      <c r="K2" s="95"/>
      <c r="L2" s="95"/>
      <c r="M2" s="95"/>
      <c r="N2" s="95"/>
      <c r="O2" s="95"/>
      <c r="P2" s="96"/>
      <c r="R2" s="2" t="s">
        <v>311</v>
      </c>
      <c r="S2" s="43" t="s">
        <v>316</v>
      </c>
    </row>
    <row r="3" spans="2:19" x14ac:dyDescent="0.25">
      <c r="B3" s="97" t="s">
        <v>33</v>
      </c>
      <c r="C3" s="98"/>
      <c r="D3" s="98"/>
      <c r="E3" s="98"/>
      <c r="F3" s="98"/>
      <c r="G3" s="98"/>
      <c r="H3" s="98"/>
      <c r="I3" s="98"/>
      <c r="J3" s="98"/>
      <c r="K3" s="98"/>
      <c r="L3" s="98"/>
      <c r="M3" s="98"/>
      <c r="N3" s="98"/>
      <c r="O3" s="98"/>
      <c r="P3" s="99"/>
      <c r="R3" s="2" t="s">
        <v>116</v>
      </c>
      <c r="S3" s="43" t="s">
        <v>191</v>
      </c>
    </row>
    <row r="4" spans="2:19" x14ac:dyDescent="0.25">
      <c r="B4" s="44"/>
      <c r="C4" s="90" t="s">
        <v>34</v>
      </c>
      <c r="D4" s="90"/>
      <c r="E4" s="90"/>
      <c r="F4" s="90"/>
      <c r="G4" s="90"/>
      <c r="H4" s="90"/>
      <c r="I4" s="90"/>
      <c r="J4" s="90"/>
      <c r="K4" s="90"/>
      <c r="L4" s="90"/>
      <c r="M4" s="90"/>
      <c r="N4" s="90"/>
      <c r="O4" s="90"/>
      <c r="P4" s="91"/>
      <c r="R4" s="2" t="s">
        <v>108</v>
      </c>
      <c r="S4" s="43" t="s">
        <v>192</v>
      </c>
    </row>
    <row r="5" spans="2:19" x14ac:dyDescent="0.25">
      <c r="B5" s="44"/>
      <c r="C5" s="90" t="s">
        <v>41</v>
      </c>
      <c r="D5" s="90"/>
      <c r="E5" s="90"/>
      <c r="F5" s="90"/>
      <c r="G5" s="90"/>
      <c r="H5" s="90"/>
      <c r="I5" s="90"/>
      <c r="J5" s="90"/>
      <c r="K5" s="90"/>
      <c r="L5" s="90"/>
      <c r="M5" s="90"/>
      <c r="N5" s="90"/>
      <c r="O5" s="90"/>
      <c r="P5" s="91"/>
      <c r="R5" s="2" t="s">
        <v>95</v>
      </c>
      <c r="S5" s="43" t="s">
        <v>193</v>
      </c>
    </row>
    <row r="6" spans="2:19" x14ac:dyDescent="0.25">
      <c r="B6" s="44"/>
      <c r="C6" s="45"/>
      <c r="D6" s="90" t="s">
        <v>10</v>
      </c>
      <c r="E6" s="86"/>
      <c r="F6" s="86"/>
      <c r="G6" s="86"/>
      <c r="H6" s="86"/>
      <c r="I6" s="86"/>
      <c r="J6" s="86"/>
      <c r="K6" s="86"/>
      <c r="L6" s="86"/>
      <c r="M6" s="86"/>
      <c r="N6" s="86"/>
      <c r="O6" s="86"/>
      <c r="P6" s="87"/>
      <c r="R6" s="2" t="s">
        <v>114</v>
      </c>
      <c r="S6" s="43" t="s">
        <v>194</v>
      </c>
    </row>
    <row r="7" spans="2:19" x14ac:dyDescent="0.25">
      <c r="B7" s="44"/>
      <c r="C7" s="45"/>
      <c r="D7" s="90" t="s">
        <v>12</v>
      </c>
      <c r="E7" s="86"/>
      <c r="F7" s="86"/>
      <c r="G7" s="86"/>
      <c r="H7" s="86"/>
      <c r="I7" s="86"/>
      <c r="J7" s="86"/>
      <c r="K7" s="86"/>
      <c r="L7" s="86"/>
      <c r="M7" s="86"/>
      <c r="N7" s="86"/>
      <c r="O7" s="86"/>
      <c r="P7" s="87"/>
      <c r="R7" s="2" t="s">
        <v>121</v>
      </c>
      <c r="S7" s="43" t="s">
        <v>195</v>
      </c>
    </row>
    <row r="8" spans="2:19" x14ac:dyDescent="0.25">
      <c r="B8" s="44"/>
      <c r="C8" s="45"/>
      <c r="D8" s="90" t="s">
        <v>13</v>
      </c>
      <c r="E8" s="86"/>
      <c r="F8" s="86"/>
      <c r="G8" s="86"/>
      <c r="H8" s="86"/>
      <c r="I8" s="86"/>
      <c r="J8" s="86"/>
      <c r="K8" s="86"/>
      <c r="L8" s="86"/>
      <c r="M8" s="86"/>
      <c r="N8" s="86"/>
      <c r="O8" s="86"/>
      <c r="P8" s="87"/>
      <c r="R8" s="2" t="s">
        <v>314</v>
      </c>
      <c r="S8" s="43" t="s">
        <v>317</v>
      </c>
    </row>
    <row r="9" spans="2:19" x14ac:dyDescent="0.25">
      <c r="B9" s="44"/>
      <c r="C9" s="45"/>
      <c r="D9" s="90" t="s">
        <v>14</v>
      </c>
      <c r="E9" s="86"/>
      <c r="F9" s="86"/>
      <c r="G9" s="86"/>
      <c r="H9" s="86"/>
      <c r="I9" s="86"/>
      <c r="J9" s="86"/>
      <c r="K9" s="86"/>
      <c r="L9" s="86"/>
      <c r="M9" s="86"/>
      <c r="N9" s="86"/>
      <c r="O9" s="86"/>
      <c r="P9" s="87"/>
      <c r="R9" s="2" t="s">
        <v>126</v>
      </c>
      <c r="S9" s="43" t="s">
        <v>196</v>
      </c>
    </row>
    <row r="10" spans="2:19" x14ac:dyDescent="0.25">
      <c r="B10" s="44"/>
      <c r="C10" s="45"/>
      <c r="D10" s="90" t="s">
        <v>40</v>
      </c>
      <c r="E10" s="86"/>
      <c r="F10" s="86"/>
      <c r="G10" s="86"/>
      <c r="H10" s="86"/>
      <c r="I10" s="86"/>
      <c r="J10" s="86"/>
      <c r="K10" s="86"/>
      <c r="L10" s="86"/>
      <c r="M10" s="86"/>
      <c r="N10" s="86"/>
      <c r="O10" s="86"/>
      <c r="P10" s="87"/>
      <c r="R10" s="2" t="s">
        <v>94</v>
      </c>
      <c r="S10" s="43" t="s">
        <v>197</v>
      </c>
    </row>
    <row r="11" spans="2:19" x14ac:dyDescent="0.25">
      <c r="B11" s="44"/>
      <c r="C11" s="90" t="s">
        <v>35</v>
      </c>
      <c r="D11" s="90"/>
      <c r="E11" s="90"/>
      <c r="F11" s="90"/>
      <c r="G11" s="90"/>
      <c r="H11" s="90"/>
      <c r="I11" s="90"/>
      <c r="J11" s="90"/>
      <c r="K11" s="90"/>
      <c r="L11" s="90"/>
      <c r="M11" s="90"/>
      <c r="N11" s="90"/>
      <c r="O11" s="90"/>
      <c r="P11" s="91"/>
      <c r="R11" s="2" t="s">
        <v>90</v>
      </c>
      <c r="S11" s="43" t="s">
        <v>198</v>
      </c>
    </row>
    <row r="12" spans="2:19" x14ac:dyDescent="0.25">
      <c r="B12" s="44"/>
      <c r="C12" s="90" t="s">
        <v>36</v>
      </c>
      <c r="D12" s="90"/>
      <c r="E12" s="90"/>
      <c r="F12" s="90"/>
      <c r="G12" s="90"/>
      <c r="H12" s="90"/>
      <c r="I12" s="90"/>
      <c r="J12" s="90"/>
      <c r="K12" s="90"/>
      <c r="L12" s="90"/>
      <c r="M12" s="90"/>
      <c r="N12" s="90"/>
      <c r="O12" s="90"/>
      <c r="P12" s="91"/>
      <c r="R12" s="2" t="s">
        <v>119</v>
      </c>
      <c r="S12" s="43" t="s">
        <v>199</v>
      </c>
    </row>
    <row r="13" spans="2:19" x14ac:dyDescent="0.25">
      <c r="B13" s="44"/>
      <c r="C13" s="45"/>
      <c r="D13" s="45"/>
      <c r="E13" s="45"/>
      <c r="F13" s="45"/>
      <c r="G13" s="45"/>
      <c r="H13" s="45"/>
      <c r="I13" s="45"/>
      <c r="J13" s="45"/>
      <c r="K13" s="45"/>
      <c r="L13" s="45"/>
      <c r="M13" s="45"/>
      <c r="N13" s="45"/>
      <c r="O13" s="45"/>
      <c r="P13" s="46"/>
      <c r="R13" s="2" t="s">
        <v>92</v>
      </c>
      <c r="S13" s="43" t="s">
        <v>200</v>
      </c>
    </row>
    <row r="14" spans="2:19" x14ac:dyDescent="0.25">
      <c r="B14" s="97" t="s">
        <v>37</v>
      </c>
      <c r="C14" s="98"/>
      <c r="D14" s="98"/>
      <c r="E14" s="98"/>
      <c r="F14" s="98"/>
      <c r="G14" s="98"/>
      <c r="H14" s="98"/>
      <c r="I14" s="98"/>
      <c r="J14" s="98"/>
      <c r="K14" s="98"/>
      <c r="L14" s="98"/>
      <c r="M14" s="98"/>
      <c r="N14" s="98"/>
      <c r="O14" s="98"/>
      <c r="P14" s="99"/>
      <c r="R14" s="2" t="s">
        <v>103</v>
      </c>
      <c r="S14" s="43" t="s">
        <v>201</v>
      </c>
    </row>
    <row r="15" spans="2:19" x14ac:dyDescent="0.25">
      <c r="B15" s="44"/>
      <c r="C15" s="90" t="s">
        <v>38</v>
      </c>
      <c r="D15" s="90"/>
      <c r="E15" s="90"/>
      <c r="F15" s="90"/>
      <c r="G15" s="90"/>
      <c r="H15" s="90"/>
      <c r="I15" s="90"/>
      <c r="J15" s="90"/>
      <c r="K15" s="90"/>
      <c r="L15" s="90"/>
      <c r="M15" s="90"/>
      <c r="N15" s="90"/>
      <c r="O15" s="90"/>
      <c r="P15" s="91"/>
      <c r="R15" s="2" t="s">
        <v>122</v>
      </c>
      <c r="S15" s="43" t="s">
        <v>202</v>
      </c>
    </row>
    <row r="16" spans="2:19" x14ac:dyDescent="0.25">
      <c r="B16" s="44"/>
      <c r="C16" s="47"/>
      <c r="D16" s="86" t="s">
        <v>42</v>
      </c>
      <c r="E16" s="86"/>
      <c r="F16" s="86"/>
      <c r="G16" s="86"/>
      <c r="H16" s="86"/>
      <c r="I16" s="86"/>
      <c r="J16" s="86"/>
      <c r="K16" s="86"/>
      <c r="L16" s="86"/>
      <c r="M16" s="86"/>
      <c r="N16" s="86"/>
      <c r="O16" s="86"/>
      <c r="P16" s="87"/>
      <c r="R16" s="2" t="s">
        <v>120</v>
      </c>
      <c r="S16" s="43" t="s">
        <v>203</v>
      </c>
    </row>
    <row r="17" spans="2:19" x14ac:dyDescent="0.25">
      <c r="B17" s="44"/>
      <c r="C17" s="47"/>
      <c r="D17" s="48" t="s">
        <v>47</v>
      </c>
      <c r="E17" s="48"/>
      <c r="F17" s="48"/>
      <c r="G17" s="48"/>
      <c r="H17" s="48"/>
      <c r="I17" s="48"/>
      <c r="J17" s="48"/>
      <c r="K17" s="48"/>
      <c r="L17" s="48"/>
      <c r="M17" s="48"/>
      <c r="N17" s="48"/>
      <c r="O17" s="48"/>
      <c r="P17" s="49"/>
      <c r="R17" s="2" t="s">
        <v>124</v>
      </c>
      <c r="S17" s="43" t="s">
        <v>203</v>
      </c>
    </row>
    <row r="18" spans="2:19" x14ac:dyDescent="0.25">
      <c r="B18" s="44"/>
      <c r="C18" s="45"/>
      <c r="D18" s="86" t="s">
        <v>48</v>
      </c>
      <c r="E18" s="86"/>
      <c r="F18" s="86"/>
      <c r="G18" s="86"/>
      <c r="H18" s="86"/>
      <c r="I18" s="86"/>
      <c r="J18" s="86"/>
      <c r="K18" s="86"/>
      <c r="L18" s="86"/>
      <c r="M18" s="86"/>
      <c r="N18" s="86"/>
      <c r="O18" s="86"/>
      <c r="P18" s="87"/>
      <c r="R18" s="2" t="s">
        <v>313</v>
      </c>
      <c r="S18" s="43" t="s">
        <v>204</v>
      </c>
    </row>
    <row r="19" spans="2:19" x14ac:dyDescent="0.25">
      <c r="B19" s="44"/>
      <c r="C19" s="45"/>
      <c r="D19" s="86" t="s">
        <v>49</v>
      </c>
      <c r="E19" s="86"/>
      <c r="F19" s="86"/>
      <c r="G19" s="86"/>
      <c r="H19" s="86"/>
      <c r="I19" s="86"/>
      <c r="J19" s="86"/>
      <c r="K19" s="86"/>
      <c r="L19" s="86"/>
      <c r="M19" s="86"/>
      <c r="N19" s="86"/>
      <c r="O19" s="86"/>
      <c r="P19" s="87"/>
      <c r="R19" s="2" t="s">
        <v>93</v>
      </c>
      <c r="S19" s="43" t="s">
        <v>205</v>
      </c>
    </row>
    <row r="20" spans="2:19" x14ac:dyDescent="0.25">
      <c r="B20" s="44"/>
      <c r="C20" s="45"/>
      <c r="D20" s="86" t="s">
        <v>50</v>
      </c>
      <c r="E20" s="86"/>
      <c r="F20" s="86"/>
      <c r="G20" s="86"/>
      <c r="H20" s="86"/>
      <c r="I20" s="86"/>
      <c r="J20" s="86"/>
      <c r="K20" s="86"/>
      <c r="L20" s="86"/>
      <c r="M20" s="86"/>
      <c r="N20" s="86"/>
      <c r="O20" s="86"/>
      <c r="P20" s="87"/>
      <c r="R20" s="2" t="s">
        <v>123</v>
      </c>
      <c r="S20" s="43" t="s">
        <v>206</v>
      </c>
    </row>
    <row r="21" spans="2:19" x14ac:dyDescent="0.25">
      <c r="B21" s="44"/>
      <c r="C21" s="45"/>
      <c r="D21" s="86" t="s">
        <v>51</v>
      </c>
      <c r="E21" s="86"/>
      <c r="F21" s="86"/>
      <c r="G21" s="86"/>
      <c r="H21" s="86"/>
      <c r="I21" s="86"/>
      <c r="J21" s="86"/>
      <c r="K21" s="86"/>
      <c r="L21" s="86"/>
      <c r="M21" s="86"/>
      <c r="N21" s="86"/>
      <c r="O21" s="86"/>
      <c r="P21" s="87"/>
      <c r="R21" s="2" t="s">
        <v>125</v>
      </c>
      <c r="S21" s="43" t="s">
        <v>207</v>
      </c>
    </row>
    <row r="22" spans="2:19" x14ac:dyDescent="0.25">
      <c r="B22" s="44"/>
      <c r="C22" s="45"/>
      <c r="D22" s="86" t="s">
        <v>52</v>
      </c>
      <c r="E22" s="86"/>
      <c r="F22" s="86"/>
      <c r="G22" s="86"/>
      <c r="H22" s="86"/>
      <c r="I22" s="86"/>
      <c r="J22" s="86"/>
      <c r="K22" s="86"/>
      <c r="L22" s="86"/>
      <c r="M22" s="86"/>
      <c r="N22" s="86"/>
      <c r="O22" s="86"/>
      <c r="P22" s="87"/>
      <c r="R22" s="2" t="s">
        <v>315</v>
      </c>
      <c r="S22" s="43" t="s">
        <v>208</v>
      </c>
    </row>
    <row r="23" spans="2:19" x14ac:dyDescent="0.25">
      <c r="B23" s="44"/>
      <c r="C23" s="45"/>
      <c r="D23" s="86" t="s">
        <v>53</v>
      </c>
      <c r="E23" s="86"/>
      <c r="F23" s="86"/>
      <c r="G23" s="86"/>
      <c r="H23" s="86"/>
      <c r="I23" s="86"/>
      <c r="J23" s="86"/>
      <c r="K23" s="86"/>
      <c r="L23" s="86"/>
      <c r="M23" s="86"/>
      <c r="N23" s="86"/>
      <c r="O23" s="86"/>
      <c r="P23" s="87"/>
      <c r="R23" s="2" t="s">
        <v>118</v>
      </c>
      <c r="S23" s="43" t="s">
        <v>199</v>
      </c>
    </row>
    <row r="24" spans="2:19" x14ac:dyDescent="0.25">
      <c r="B24" s="44"/>
      <c r="C24" s="45"/>
      <c r="D24" s="86" t="s">
        <v>54</v>
      </c>
      <c r="E24" s="86"/>
      <c r="F24" s="86"/>
      <c r="G24" s="86"/>
      <c r="H24" s="86"/>
      <c r="I24" s="86"/>
      <c r="J24" s="86"/>
      <c r="K24" s="86"/>
      <c r="L24" s="86"/>
      <c r="M24" s="86"/>
      <c r="N24" s="86"/>
      <c r="O24" s="86"/>
      <c r="P24" s="87"/>
      <c r="R24" s="2" t="s">
        <v>117</v>
      </c>
      <c r="S24" s="43" t="s">
        <v>209</v>
      </c>
    </row>
    <row r="25" spans="2:19" x14ac:dyDescent="0.25">
      <c r="B25" s="44"/>
      <c r="C25" s="45"/>
      <c r="D25" s="86" t="s">
        <v>55</v>
      </c>
      <c r="E25" s="86"/>
      <c r="F25" s="86"/>
      <c r="G25" s="86"/>
      <c r="H25" s="86"/>
      <c r="I25" s="86"/>
      <c r="J25" s="86"/>
      <c r="K25" s="86"/>
      <c r="L25" s="86"/>
      <c r="M25" s="86"/>
      <c r="N25" s="86"/>
      <c r="O25" s="86"/>
      <c r="P25" s="87"/>
      <c r="R25" s="2" t="s">
        <v>127</v>
      </c>
      <c r="S25" s="43" t="s">
        <v>215</v>
      </c>
    </row>
    <row r="26" spans="2:19" x14ac:dyDescent="0.25">
      <c r="B26" s="44"/>
      <c r="C26" s="45"/>
      <c r="D26" s="86" t="s">
        <v>56</v>
      </c>
      <c r="E26" s="86"/>
      <c r="F26" s="86"/>
      <c r="G26" s="86"/>
      <c r="H26" s="86"/>
      <c r="I26" s="86"/>
      <c r="J26" s="86"/>
      <c r="K26" s="86"/>
      <c r="L26" s="86"/>
      <c r="M26" s="86"/>
      <c r="N26" s="86"/>
      <c r="O26" s="86"/>
      <c r="P26" s="87"/>
      <c r="R26" s="2" t="s">
        <v>128</v>
      </c>
      <c r="S26" s="43" t="s">
        <v>216</v>
      </c>
    </row>
    <row r="27" spans="2:19" x14ac:dyDescent="0.25">
      <c r="B27" s="44"/>
      <c r="C27" s="45"/>
      <c r="D27" s="45"/>
      <c r="E27" s="45"/>
      <c r="F27" s="45"/>
      <c r="G27" s="45"/>
      <c r="H27" s="45"/>
      <c r="I27" s="45"/>
      <c r="J27" s="45"/>
      <c r="K27" s="45"/>
      <c r="L27" s="45"/>
      <c r="M27" s="45"/>
      <c r="N27" s="45"/>
      <c r="O27" s="45"/>
      <c r="P27" s="46"/>
      <c r="R27" s="2" t="s">
        <v>129</v>
      </c>
      <c r="S27" s="43" t="s">
        <v>217</v>
      </c>
    </row>
    <row r="28" spans="2:19" x14ac:dyDescent="0.25">
      <c r="B28" s="44"/>
      <c r="C28" s="90" t="s">
        <v>39</v>
      </c>
      <c r="D28" s="90"/>
      <c r="E28" s="90"/>
      <c r="F28" s="90"/>
      <c r="G28" s="90"/>
      <c r="H28" s="90"/>
      <c r="I28" s="90"/>
      <c r="J28" s="90"/>
      <c r="K28" s="90"/>
      <c r="L28" s="90"/>
      <c r="M28" s="90"/>
      <c r="N28" s="90"/>
      <c r="O28" s="90"/>
      <c r="P28" s="91"/>
      <c r="R28" s="2" t="s">
        <v>130</v>
      </c>
      <c r="S28" s="43" t="s">
        <v>218</v>
      </c>
    </row>
    <row r="29" spans="2:19" x14ac:dyDescent="0.25">
      <c r="B29" s="44"/>
      <c r="C29" s="45"/>
      <c r="D29" s="86" t="s">
        <v>60</v>
      </c>
      <c r="E29" s="86"/>
      <c r="F29" s="86"/>
      <c r="G29" s="86"/>
      <c r="H29" s="86"/>
      <c r="I29" s="86"/>
      <c r="J29" s="86"/>
      <c r="K29" s="86"/>
      <c r="L29" s="86"/>
      <c r="M29" s="86"/>
      <c r="N29" s="86"/>
      <c r="O29" s="86"/>
      <c r="P29" s="87"/>
      <c r="R29" s="2" t="s">
        <v>135</v>
      </c>
      <c r="S29" s="43" t="s">
        <v>219</v>
      </c>
    </row>
    <row r="30" spans="2:19" x14ac:dyDescent="0.25">
      <c r="B30" s="44"/>
      <c r="C30" s="45"/>
      <c r="D30" s="86" t="s">
        <v>45</v>
      </c>
      <c r="E30" s="86"/>
      <c r="F30" s="86"/>
      <c r="G30" s="86"/>
      <c r="H30" s="86"/>
      <c r="I30" s="86"/>
      <c r="J30" s="86"/>
      <c r="K30" s="86"/>
      <c r="L30" s="86"/>
      <c r="M30" s="86"/>
      <c r="N30" s="86"/>
      <c r="O30" s="86"/>
      <c r="P30" s="87"/>
      <c r="R30" s="2" t="s">
        <v>136</v>
      </c>
      <c r="S30" s="43" t="s">
        <v>206</v>
      </c>
    </row>
    <row r="31" spans="2:19" x14ac:dyDescent="0.25">
      <c r="B31" s="44"/>
      <c r="C31" s="45"/>
      <c r="D31" s="86" t="s">
        <v>57</v>
      </c>
      <c r="E31" s="86"/>
      <c r="F31" s="86"/>
      <c r="G31" s="86"/>
      <c r="H31" s="86"/>
      <c r="I31" s="86"/>
      <c r="J31" s="86"/>
      <c r="K31" s="86"/>
      <c r="L31" s="86"/>
      <c r="M31" s="86"/>
      <c r="N31" s="86"/>
      <c r="O31" s="86"/>
      <c r="P31" s="87"/>
      <c r="R31" s="2" t="s">
        <v>137</v>
      </c>
      <c r="S31" s="43" t="s">
        <v>220</v>
      </c>
    </row>
    <row r="32" spans="2:19" x14ac:dyDescent="0.25">
      <c r="B32" s="44"/>
      <c r="C32" s="45"/>
      <c r="D32" s="86" t="s">
        <v>61</v>
      </c>
      <c r="E32" s="86"/>
      <c r="F32" s="86"/>
      <c r="G32" s="86"/>
      <c r="H32" s="86"/>
      <c r="I32" s="86"/>
      <c r="J32" s="86"/>
      <c r="K32" s="86"/>
      <c r="L32" s="86"/>
      <c r="M32" s="86"/>
      <c r="N32" s="86"/>
      <c r="O32" s="86"/>
      <c r="P32" s="87"/>
      <c r="R32" s="2" t="s">
        <v>112</v>
      </c>
      <c r="S32" s="2" t="s">
        <v>221</v>
      </c>
    </row>
    <row r="33" spans="2:19" ht="24" customHeight="1" x14ac:dyDescent="0.25">
      <c r="B33" s="44"/>
      <c r="C33" s="45"/>
      <c r="D33" s="92" t="s">
        <v>58</v>
      </c>
      <c r="E33" s="92"/>
      <c r="F33" s="92"/>
      <c r="G33" s="92"/>
      <c r="H33" s="92"/>
      <c r="I33" s="92"/>
      <c r="J33" s="92"/>
      <c r="K33" s="92"/>
      <c r="L33" s="92"/>
      <c r="M33" s="92"/>
      <c r="N33" s="92"/>
      <c r="O33" s="92"/>
      <c r="P33" s="93"/>
      <c r="R33" s="2" t="s">
        <v>111</v>
      </c>
      <c r="S33" s="2" t="s">
        <v>222</v>
      </c>
    </row>
    <row r="34" spans="2:19" ht="15.75" thickBot="1" x14ac:dyDescent="0.3">
      <c r="B34" s="50"/>
      <c r="C34" s="51"/>
      <c r="D34" s="88" t="s">
        <v>59</v>
      </c>
      <c r="E34" s="88"/>
      <c r="F34" s="88"/>
      <c r="G34" s="88"/>
      <c r="H34" s="88"/>
      <c r="I34" s="88"/>
      <c r="J34" s="88"/>
      <c r="K34" s="88"/>
      <c r="L34" s="88"/>
      <c r="M34" s="88"/>
      <c r="N34" s="88"/>
      <c r="O34" s="88"/>
      <c r="P34" s="89"/>
      <c r="R34" s="2" t="s">
        <v>102</v>
      </c>
      <c r="S34" s="2" t="s">
        <v>223</v>
      </c>
    </row>
    <row r="35" spans="2:19" x14ac:dyDescent="0.25">
      <c r="R35" s="2" t="s">
        <v>131</v>
      </c>
      <c r="S35" s="2" t="s">
        <v>224</v>
      </c>
    </row>
    <row r="36" spans="2:19" x14ac:dyDescent="0.25">
      <c r="R36" s="2" t="s">
        <v>132</v>
      </c>
      <c r="S36" s="2" t="s">
        <v>225</v>
      </c>
    </row>
    <row r="37" spans="2:19" x14ac:dyDescent="0.25">
      <c r="R37" s="2" t="s">
        <v>133</v>
      </c>
      <c r="S37" s="2" t="s">
        <v>226</v>
      </c>
    </row>
    <row r="38" spans="2:19" ht="12.75" customHeight="1" x14ac:dyDescent="0.25">
      <c r="D38" s="52"/>
      <c r="E38" s="52"/>
      <c r="F38" s="52"/>
      <c r="G38" s="52"/>
      <c r="H38" s="52"/>
      <c r="I38" s="52"/>
      <c r="J38" s="52"/>
      <c r="K38" s="52"/>
      <c r="L38" s="52"/>
      <c r="M38" s="52"/>
      <c r="N38" s="52"/>
      <c r="R38" s="2" t="s">
        <v>134</v>
      </c>
      <c r="S38" s="2" t="s">
        <v>227</v>
      </c>
    </row>
    <row r="39" spans="2:19" x14ac:dyDescent="0.25">
      <c r="D39" s="52"/>
      <c r="E39" s="52"/>
      <c r="F39" s="52"/>
      <c r="G39" s="52"/>
      <c r="H39" s="52"/>
      <c r="I39" s="52"/>
      <c r="J39" s="52"/>
      <c r="K39" s="52"/>
      <c r="L39" s="52"/>
      <c r="M39" s="52"/>
      <c r="N39" s="52"/>
      <c r="R39" s="2" t="s">
        <v>138</v>
      </c>
      <c r="S39" s="2" t="s">
        <v>228</v>
      </c>
    </row>
    <row r="40" spans="2:19" x14ac:dyDescent="0.25">
      <c r="D40" s="52"/>
      <c r="E40" s="52"/>
      <c r="F40" s="52"/>
      <c r="G40" s="52"/>
      <c r="H40" s="52"/>
      <c r="I40" s="52"/>
      <c r="J40" s="52"/>
      <c r="K40" s="52"/>
      <c r="L40" s="52"/>
      <c r="M40" s="52"/>
      <c r="N40" s="52"/>
      <c r="R40" s="2" t="s">
        <v>115</v>
      </c>
      <c r="S40" s="2" t="s">
        <v>229</v>
      </c>
    </row>
    <row r="41" spans="2:19" x14ac:dyDescent="0.25">
      <c r="D41" s="52"/>
      <c r="E41" s="52"/>
      <c r="F41" s="52"/>
      <c r="G41" s="52"/>
      <c r="H41" s="52"/>
      <c r="I41" s="52"/>
      <c r="J41" s="52"/>
      <c r="K41" s="52"/>
      <c r="L41" s="52"/>
      <c r="M41" s="52"/>
      <c r="N41" s="52"/>
      <c r="R41" s="2" t="s">
        <v>139</v>
      </c>
      <c r="S41" s="2" t="s">
        <v>230</v>
      </c>
    </row>
    <row r="42" spans="2:19" x14ac:dyDescent="0.25">
      <c r="D42" s="52"/>
      <c r="E42" s="52"/>
      <c r="F42" s="52"/>
      <c r="G42" s="52"/>
      <c r="H42" s="52"/>
      <c r="I42" s="52"/>
      <c r="J42" s="52"/>
      <c r="K42" s="52"/>
      <c r="L42" s="52"/>
      <c r="M42" s="52"/>
      <c r="N42" s="52"/>
      <c r="R42" s="2" t="s">
        <v>140</v>
      </c>
      <c r="S42" s="2" t="s">
        <v>231</v>
      </c>
    </row>
    <row r="43" spans="2:19" x14ac:dyDescent="0.25">
      <c r="D43" s="52"/>
      <c r="E43" s="52"/>
      <c r="F43" s="52"/>
      <c r="G43" s="52"/>
      <c r="H43" s="52"/>
      <c r="I43" s="52"/>
      <c r="J43" s="52"/>
      <c r="K43" s="52"/>
      <c r="L43" s="52"/>
      <c r="M43" s="52"/>
      <c r="N43" s="52"/>
      <c r="R43" s="2" t="s">
        <v>141</v>
      </c>
      <c r="S43" s="2" t="s">
        <v>232</v>
      </c>
    </row>
    <row r="44" spans="2:19" x14ac:dyDescent="0.25">
      <c r="D44" s="52"/>
      <c r="E44" s="52"/>
      <c r="F44" s="52"/>
      <c r="G44" s="52"/>
      <c r="H44" s="52"/>
      <c r="I44" s="52"/>
      <c r="J44" s="52"/>
      <c r="K44" s="52"/>
      <c r="L44" s="52"/>
      <c r="M44" s="52"/>
      <c r="N44" s="52"/>
      <c r="R44" s="2" t="s">
        <v>210</v>
      </c>
      <c r="S44" s="2" t="s">
        <v>233</v>
      </c>
    </row>
    <row r="45" spans="2:19" x14ac:dyDescent="0.25">
      <c r="D45" s="52"/>
      <c r="E45" s="52"/>
      <c r="F45" s="52"/>
      <c r="G45" s="52"/>
      <c r="H45" s="52"/>
      <c r="I45" s="52"/>
      <c r="J45" s="52"/>
      <c r="K45" s="52"/>
      <c r="L45" s="52"/>
      <c r="M45" s="52"/>
      <c r="N45" s="52"/>
      <c r="R45" s="2" t="s">
        <v>211</v>
      </c>
      <c r="S45" s="2" t="s">
        <v>234</v>
      </c>
    </row>
    <row r="46" spans="2:19" x14ac:dyDescent="0.25">
      <c r="D46" s="52"/>
      <c r="E46" s="52"/>
      <c r="F46" s="52"/>
      <c r="G46" s="52"/>
      <c r="H46" s="52"/>
      <c r="I46" s="52"/>
      <c r="J46" s="52"/>
      <c r="K46" s="52"/>
      <c r="L46" s="52"/>
      <c r="M46" s="52"/>
      <c r="N46" s="52"/>
      <c r="R46" s="2" t="s">
        <v>142</v>
      </c>
      <c r="S46" s="2" t="s">
        <v>235</v>
      </c>
    </row>
    <row r="47" spans="2:19" x14ac:dyDescent="0.25">
      <c r="D47" s="52"/>
      <c r="E47" s="52"/>
      <c r="F47" s="52"/>
      <c r="G47" s="52"/>
      <c r="H47" s="52"/>
      <c r="I47" s="52"/>
      <c r="J47" s="52"/>
      <c r="K47" s="52"/>
      <c r="L47" s="52"/>
      <c r="M47" s="52"/>
      <c r="N47" s="52"/>
      <c r="R47" s="2" t="s">
        <v>143</v>
      </c>
      <c r="S47" s="2" t="s">
        <v>236</v>
      </c>
    </row>
    <row r="48" spans="2:19" x14ac:dyDescent="0.25">
      <c r="D48" s="52"/>
      <c r="E48" s="52"/>
      <c r="F48" s="52"/>
      <c r="G48" s="52"/>
      <c r="H48" s="52"/>
      <c r="I48" s="52"/>
      <c r="J48" s="52"/>
      <c r="K48" s="52"/>
      <c r="L48" s="52"/>
      <c r="M48" s="52"/>
      <c r="N48" s="52"/>
      <c r="R48" s="2" t="s">
        <v>212</v>
      </c>
      <c r="S48" s="2" t="s">
        <v>237</v>
      </c>
    </row>
    <row r="49" spans="4:19" x14ac:dyDescent="0.25">
      <c r="D49" s="52"/>
      <c r="E49" s="52"/>
      <c r="F49" s="52"/>
      <c r="G49" s="52"/>
      <c r="H49" s="52"/>
      <c r="I49" s="52"/>
      <c r="J49" s="52"/>
      <c r="K49" s="52"/>
      <c r="L49" s="52"/>
      <c r="M49" s="52"/>
      <c r="N49" s="52"/>
      <c r="R49" s="2" t="s">
        <v>312</v>
      </c>
      <c r="S49" s="2" t="s">
        <v>238</v>
      </c>
    </row>
    <row r="50" spans="4:19" x14ac:dyDescent="0.25">
      <c r="D50" s="52"/>
      <c r="E50" s="52"/>
      <c r="F50" s="52"/>
      <c r="G50" s="52"/>
      <c r="H50" s="52"/>
      <c r="I50" s="52"/>
      <c r="J50" s="52"/>
      <c r="K50" s="52"/>
      <c r="L50" s="52"/>
      <c r="M50" s="52"/>
      <c r="N50" s="52"/>
      <c r="R50" s="2" t="s">
        <v>213</v>
      </c>
      <c r="S50" s="2" t="s">
        <v>239</v>
      </c>
    </row>
    <row r="51" spans="4:19" x14ac:dyDescent="0.25">
      <c r="D51" s="52"/>
      <c r="E51" s="52"/>
      <c r="F51" s="52"/>
      <c r="G51" s="52"/>
      <c r="H51" s="52"/>
      <c r="I51" s="52"/>
      <c r="J51" s="52"/>
      <c r="K51" s="52"/>
      <c r="L51" s="52"/>
      <c r="M51" s="52"/>
      <c r="N51" s="52"/>
      <c r="R51" s="2" t="s">
        <v>214</v>
      </c>
      <c r="S51" s="2" t="s">
        <v>240</v>
      </c>
    </row>
    <row r="52" spans="4:19" x14ac:dyDescent="0.25">
      <c r="D52" s="52"/>
      <c r="E52" s="52"/>
      <c r="F52" s="52"/>
      <c r="G52" s="52"/>
      <c r="H52" s="52"/>
      <c r="I52" s="52"/>
      <c r="J52" s="52"/>
      <c r="K52" s="52"/>
      <c r="L52" s="52"/>
      <c r="M52" s="52"/>
      <c r="N52" s="52"/>
      <c r="R52" s="2" t="s">
        <v>144</v>
      </c>
      <c r="S52" s="2" t="s">
        <v>241</v>
      </c>
    </row>
    <row r="53" spans="4:19" x14ac:dyDescent="0.25">
      <c r="D53" s="52"/>
      <c r="E53" s="52"/>
      <c r="F53" s="52"/>
      <c r="G53" s="52"/>
      <c r="H53" s="52"/>
      <c r="I53" s="52"/>
      <c r="J53" s="52"/>
      <c r="K53" s="52"/>
      <c r="L53" s="52"/>
      <c r="M53" s="52"/>
      <c r="N53" s="52"/>
      <c r="R53" s="2" t="s">
        <v>145</v>
      </c>
      <c r="S53" s="2" t="s">
        <v>242</v>
      </c>
    </row>
    <row r="54" spans="4:19" x14ac:dyDescent="0.25">
      <c r="D54" s="52"/>
      <c r="E54" s="52"/>
      <c r="F54" s="52"/>
      <c r="G54" s="52"/>
      <c r="H54" s="52"/>
      <c r="I54" s="52"/>
      <c r="J54" s="52"/>
      <c r="K54" s="52"/>
      <c r="L54" s="52"/>
      <c r="M54" s="52"/>
      <c r="N54" s="52"/>
      <c r="R54" s="2" t="s">
        <v>104</v>
      </c>
      <c r="S54" s="43" t="s">
        <v>277</v>
      </c>
    </row>
    <row r="55" spans="4:19" x14ac:dyDescent="0.25">
      <c r="D55" s="52"/>
      <c r="E55" s="52"/>
      <c r="F55" s="52"/>
      <c r="G55" s="52"/>
      <c r="H55" s="52"/>
      <c r="I55" s="52"/>
      <c r="J55" s="52"/>
      <c r="K55" s="52"/>
      <c r="L55" s="52"/>
      <c r="M55" s="52"/>
      <c r="N55" s="52"/>
      <c r="R55" s="2" t="s">
        <v>105</v>
      </c>
      <c r="S55" s="43" t="s">
        <v>278</v>
      </c>
    </row>
    <row r="56" spans="4:19" x14ac:dyDescent="0.25">
      <c r="D56" s="52"/>
      <c r="E56" s="52"/>
      <c r="F56" s="52"/>
      <c r="G56" s="52"/>
      <c r="H56" s="52"/>
      <c r="I56" s="52"/>
      <c r="J56" s="52"/>
      <c r="K56" s="52"/>
      <c r="L56" s="52"/>
      <c r="M56" s="52"/>
      <c r="N56" s="52"/>
      <c r="R56" s="2" t="s">
        <v>91</v>
      </c>
      <c r="S56" s="43" t="s">
        <v>279</v>
      </c>
    </row>
    <row r="57" spans="4:19" x14ac:dyDescent="0.25">
      <c r="D57" s="52"/>
      <c r="E57" s="52"/>
      <c r="F57" s="52"/>
      <c r="G57" s="52"/>
      <c r="H57" s="52"/>
      <c r="I57" s="52"/>
      <c r="J57" s="52"/>
      <c r="K57" s="52"/>
      <c r="L57" s="52"/>
      <c r="M57" s="52"/>
      <c r="N57" s="52"/>
      <c r="R57" s="2" t="s">
        <v>107</v>
      </c>
      <c r="S57" s="43" t="s">
        <v>275</v>
      </c>
    </row>
    <row r="58" spans="4:19" x14ac:dyDescent="0.25">
      <c r="D58" s="52"/>
      <c r="E58" s="52"/>
      <c r="F58" s="52"/>
      <c r="G58" s="52"/>
      <c r="H58" s="52"/>
      <c r="I58" s="52"/>
      <c r="J58" s="52"/>
      <c r="K58" s="52"/>
      <c r="L58" s="52"/>
      <c r="M58" s="52"/>
      <c r="N58" s="52"/>
      <c r="R58" s="2" t="s">
        <v>109</v>
      </c>
      <c r="S58" s="43" t="s">
        <v>280</v>
      </c>
    </row>
    <row r="59" spans="4:19" x14ac:dyDescent="0.25">
      <c r="D59" s="52"/>
      <c r="E59" s="52"/>
      <c r="F59" s="52"/>
      <c r="G59" s="52"/>
      <c r="H59" s="52"/>
      <c r="I59" s="52"/>
      <c r="J59" s="52"/>
      <c r="K59" s="52"/>
      <c r="L59" s="52"/>
      <c r="M59" s="52"/>
      <c r="N59" s="52"/>
      <c r="R59" s="2" t="s">
        <v>110</v>
      </c>
      <c r="S59" s="43" t="s">
        <v>281</v>
      </c>
    </row>
    <row r="60" spans="4:19" x14ac:dyDescent="0.25">
      <c r="D60" s="52"/>
      <c r="E60" s="52"/>
      <c r="F60" s="52"/>
      <c r="G60" s="52"/>
      <c r="H60" s="52"/>
      <c r="I60" s="52"/>
      <c r="J60" s="52"/>
      <c r="K60" s="52"/>
      <c r="L60" s="52"/>
      <c r="M60" s="52"/>
      <c r="N60" s="52"/>
      <c r="R60" s="2" t="s">
        <v>113</v>
      </c>
      <c r="S60" s="43" t="s">
        <v>276</v>
      </c>
    </row>
    <row r="61" spans="4:19" x14ac:dyDescent="0.25">
      <c r="D61" s="52"/>
      <c r="E61" s="52"/>
      <c r="F61" s="52"/>
      <c r="G61" s="52"/>
      <c r="H61" s="52"/>
      <c r="I61" s="52"/>
      <c r="J61" s="52"/>
      <c r="K61" s="52"/>
      <c r="L61" s="52"/>
      <c r="M61" s="52"/>
      <c r="N61" s="52"/>
      <c r="R61" s="2" t="s">
        <v>106</v>
      </c>
      <c r="S61" s="43" t="s">
        <v>274</v>
      </c>
    </row>
    <row r="62" spans="4:19" x14ac:dyDescent="0.25">
      <c r="D62" s="52"/>
      <c r="E62" s="52"/>
      <c r="F62" s="52"/>
      <c r="G62" s="52"/>
      <c r="H62" s="52"/>
      <c r="I62" s="52"/>
      <c r="J62" s="52"/>
      <c r="K62" s="52"/>
      <c r="L62" s="52"/>
      <c r="M62" s="52"/>
      <c r="N62" s="52"/>
      <c r="R62" s="2" t="s">
        <v>96</v>
      </c>
      <c r="S62" s="43" t="s">
        <v>282</v>
      </c>
    </row>
    <row r="63" spans="4:19" x14ac:dyDescent="0.25">
      <c r="D63" s="52"/>
      <c r="E63" s="52"/>
      <c r="F63" s="52"/>
      <c r="G63" s="52"/>
      <c r="H63" s="52"/>
      <c r="I63" s="52"/>
      <c r="J63" s="52"/>
      <c r="K63" s="52"/>
      <c r="L63" s="52"/>
      <c r="M63" s="52"/>
      <c r="N63" s="52"/>
      <c r="R63" s="2" t="s">
        <v>373</v>
      </c>
      <c r="S63" s="43" t="s">
        <v>374</v>
      </c>
    </row>
    <row r="64" spans="4:19" x14ac:dyDescent="0.25">
      <c r="D64" s="52"/>
      <c r="E64" s="52"/>
      <c r="F64" s="52"/>
      <c r="G64" s="52"/>
      <c r="H64" s="52"/>
      <c r="I64" s="52"/>
      <c r="J64" s="52"/>
      <c r="K64" s="52"/>
      <c r="L64" s="52"/>
      <c r="M64" s="52"/>
      <c r="N64" s="52"/>
      <c r="R64" s="2" t="s">
        <v>376</v>
      </c>
      <c r="S64" s="43" t="s">
        <v>377</v>
      </c>
    </row>
    <row r="65" spans="4:19" x14ac:dyDescent="0.25">
      <c r="D65" s="52"/>
      <c r="E65" s="52"/>
      <c r="F65" s="52"/>
      <c r="G65" s="52"/>
      <c r="H65" s="52"/>
      <c r="I65" s="52"/>
      <c r="J65" s="52"/>
      <c r="K65" s="52"/>
      <c r="L65" s="52"/>
      <c r="M65" s="52"/>
      <c r="N65" s="52"/>
      <c r="R65" s="2" t="s">
        <v>378</v>
      </c>
      <c r="S65" s="43" t="s">
        <v>379</v>
      </c>
    </row>
    <row r="66" spans="4:19" x14ac:dyDescent="0.25">
      <c r="D66" s="52"/>
      <c r="E66" s="52"/>
      <c r="F66" s="52"/>
      <c r="G66" s="52"/>
      <c r="H66" s="52"/>
      <c r="I66" s="52"/>
      <c r="J66" s="52"/>
      <c r="K66" s="52"/>
      <c r="L66" s="52"/>
      <c r="M66" s="52"/>
      <c r="N66" s="52"/>
      <c r="R66" s="2" t="s">
        <v>380</v>
      </c>
      <c r="S66" s="43" t="s">
        <v>381</v>
      </c>
    </row>
    <row r="67" spans="4:19" x14ac:dyDescent="0.25">
      <c r="D67" s="52"/>
      <c r="E67" s="52"/>
      <c r="F67" s="52"/>
      <c r="G67" s="52"/>
      <c r="H67" s="52"/>
      <c r="I67" s="52"/>
      <c r="J67" s="52"/>
      <c r="K67" s="52"/>
      <c r="L67" s="52"/>
      <c r="M67" s="52"/>
      <c r="N67" s="52"/>
      <c r="R67" s="2" t="s">
        <v>382</v>
      </c>
      <c r="S67" s="43" t="s">
        <v>383</v>
      </c>
    </row>
    <row r="68" spans="4:19" x14ac:dyDescent="0.25">
      <c r="D68" s="52"/>
      <c r="E68" s="52"/>
      <c r="F68" s="52"/>
      <c r="G68" s="52"/>
      <c r="H68" s="52"/>
      <c r="I68" s="52"/>
      <c r="J68" s="52"/>
      <c r="K68" s="52"/>
      <c r="L68" s="52"/>
      <c r="M68" s="52"/>
      <c r="N68" s="52"/>
      <c r="R68" s="2" t="s">
        <v>384</v>
      </c>
      <c r="S68" s="43" t="s">
        <v>385</v>
      </c>
    </row>
    <row r="69" spans="4:19" x14ac:dyDescent="0.25">
      <c r="D69" s="52"/>
      <c r="E69" s="52"/>
      <c r="F69" s="52"/>
      <c r="G69" s="52"/>
      <c r="H69" s="52"/>
      <c r="I69" s="52"/>
      <c r="J69" s="52"/>
      <c r="K69" s="52"/>
      <c r="L69" s="52"/>
      <c r="M69" s="52"/>
      <c r="N69" s="52"/>
      <c r="R69" s="2" t="s">
        <v>386</v>
      </c>
      <c r="S69" s="43" t="s">
        <v>387</v>
      </c>
    </row>
    <row r="70" spans="4:19" x14ac:dyDescent="0.25">
      <c r="D70" s="52"/>
      <c r="E70" s="52"/>
      <c r="F70" s="52"/>
      <c r="G70" s="52"/>
      <c r="H70" s="52"/>
      <c r="I70" s="52"/>
      <c r="J70" s="52"/>
      <c r="K70" s="52"/>
      <c r="L70" s="52"/>
      <c r="M70" s="52"/>
      <c r="N70" s="52"/>
      <c r="R70" s="2" t="s">
        <v>388</v>
      </c>
      <c r="S70" s="43" t="s">
        <v>389</v>
      </c>
    </row>
    <row r="71" spans="4:19" x14ac:dyDescent="0.25">
      <c r="D71" s="52"/>
      <c r="E71" s="52"/>
      <c r="F71" s="52"/>
      <c r="G71" s="52"/>
      <c r="H71" s="52"/>
      <c r="I71" s="52"/>
      <c r="J71" s="52"/>
      <c r="K71" s="52"/>
      <c r="L71" s="52"/>
      <c r="M71" s="52"/>
      <c r="N71" s="52"/>
      <c r="R71" s="66" t="s">
        <v>535</v>
      </c>
      <c r="S71" s="43" t="s">
        <v>536</v>
      </c>
    </row>
    <row r="72" spans="4:19" x14ac:dyDescent="0.25">
      <c r="D72" s="52"/>
      <c r="E72" s="52"/>
      <c r="F72" s="52"/>
      <c r="G72" s="52"/>
      <c r="H72" s="52"/>
      <c r="I72" s="52"/>
      <c r="J72" s="52"/>
      <c r="K72" s="52"/>
      <c r="L72" s="52"/>
      <c r="M72" s="52"/>
      <c r="N72" s="52"/>
      <c r="R72" s="66" t="s">
        <v>537</v>
      </c>
      <c r="S72" s="43" t="s">
        <v>538</v>
      </c>
    </row>
    <row r="73" spans="4:19" x14ac:dyDescent="0.25">
      <c r="D73" s="52"/>
      <c r="E73" s="52"/>
      <c r="F73" s="52"/>
      <c r="G73" s="52"/>
      <c r="H73" s="52"/>
      <c r="I73" s="52"/>
      <c r="J73" s="52"/>
      <c r="K73" s="52"/>
      <c r="L73" s="52"/>
      <c r="M73" s="52"/>
      <c r="N73" s="52"/>
      <c r="R73" s="66" t="s">
        <v>540</v>
      </c>
      <c r="S73" s="43" t="s">
        <v>542</v>
      </c>
    </row>
    <row r="74" spans="4:19" x14ac:dyDescent="0.25">
      <c r="D74" s="52"/>
      <c r="E74" s="52"/>
      <c r="F74" s="52"/>
      <c r="G74" s="52"/>
      <c r="H74" s="52"/>
      <c r="I74" s="52"/>
      <c r="J74" s="52"/>
      <c r="K74" s="52"/>
      <c r="L74" s="52"/>
      <c r="M74" s="52"/>
      <c r="N74" s="52"/>
      <c r="R74" s="66" t="s">
        <v>541</v>
      </c>
      <c r="S74" s="43" t="s">
        <v>543</v>
      </c>
    </row>
    <row r="75" spans="4:19" x14ac:dyDescent="0.25">
      <c r="D75" s="52"/>
      <c r="E75" s="52"/>
      <c r="F75" s="52"/>
      <c r="G75" s="52"/>
      <c r="H75" s="52"/>
      <c r="I75" s="52"/>
      <c r="J75" s="52"/>
      <c r="K75" s="52"/>
      <c r="L75" s="52"/>
      <c r="M75" s="52"/>
      <c r="N75" s="52"/>
      <c r="R75" s="2" t="s">
        <v>608</v>
      </c>
      <c r="S75" s="43" t="s">
        <v>611</v>
      </c>
    </row>
    <row r="76" spans="4:19" x14ac:dyDescent="0.25">
      <c r="D76" s="52"/>
      <c r="E76" s="52"/>
      <c r="F76" s="52"/>
      <c r="G76" s="52"/>
      <c r="H76" s="52"/>
      <c r="I76" s="52"/>
      <c r="J76" s="52"/>
      <c r="K76" s="52"/>
      <c r="L76" s="52"/>
      <c r="M76" s="52"/>
      <c r="N76" s="52"/>
      <c r="R76" s="2" t="s">
        <v>609</v>
      </c>
      <c r="S76" s="43" t="s">
        <v>374</v>
      </c>
    </row>
    <row r="77" spans="4:19" x14ac:dyDescent="0.25">
      <c r="D77" s="52"/>
      <c r="E77" s="52"/>
      <c r="F77" s="52"/>
      <c r="G77" s="52"/>
      <c r="H77" s="52"/>
      <c r="I77" s="52"/>
      <c r="J77" s="52"/>
      <c r="K77" s="52"/>
      <c r="L77" s="52"/>
      <c r="M77" s="52"/>
      <c r="N77" s="52"/>
      <c r="R77" s="2" t="s">
        <v>610</v>
      </c>
      <c r="S77" s="43" t="s">
        <v>240</v>
      </c>
    </row>
    <row r="78" spans="4:19" x14ac:dyDescent="0.25">
      <c r="D78" s="52"/>
      <c r="E78" s="52"/>
      <c r="F78" s="52"/>
      <c r="G78" s="52"/>
      <c r="H78" s="52"/>
      <c r="I78" s="52"/>
      <c r="J78" s="52"/>
      <c r="K78" s="52"/>
      <c r="L78" s="52"/>
      <c r="M78" s="52"/>
      <c r="N78" s="52"/>
      <c r="R78" s="2" t="s">
        <v>612</v>
      </c>
      <c r="S78" s="43" t="s">
        <v>613</v>
      </c>
    </row>
    <row r="79" spans="4:19" x14ac:dyDescent="0.25">
      <c r="D79" s="52"/>
      <c r="E79" s="52"/>
      <c r="F79" s="52"/>
      <c r="G79" s="52"/>
      <c r="H79" s="52"/>
      <c r="I79" s="52"/>
      <c r="J79" s="52"/>
      <c r="K79" s="52"/>
      <c r="L79" s="52"/>
      <c r="M79" s="52"/>
      <c r="N79" s="52"/>
      <c r="R79" s="2" t="s">
        <v>615</v>
      </c>
      <c r="S79" s="43" t="s">
        <v>614</v>
      </c>
    </row>
    <row r="80" spans="4:19" x14ac:dyDescent="0.25">
      <c r="D80" s="52"/>
      <c r="E80" s="52"/>
      <c r="F80" s="52"/>
      <c r="G80" s="52"/>
      <c r="H80" s="52"/>
      <c r="I80" s="52"/>
      <c r="J80" s="52"/>
      <c r="K80" s="52"/>
      <c r="L80" s="52"/>
      <c r="M80" s="52"/>
      <c r="N80" s="52"/>
      <c r="R80" s="2" t="s">
        <v>671</v>
      </c>
      <c r="S80" s="43" t="s">
        <v>672</v>
      </c>
    </row>
    <row r="81" spans="4:19" x14ac:dyDescent="0.25">
      <c r="D81" s="52"/>
      <c r="E81" s="52"/>
      <c r="F81" s="52"/>
      <c r="G81" s="52"/>
      <c r="H81" s="52"/>
      <c r="I81" s="52"/>
      <c r="J81" s="52"/>
      <c r="K81" s="52"/>
      <c r="L81" s="52"/>
      <c r="M81" s="52"/>
      <c r="N81" s="52"/>
      <c r="R81" s="2" t="s">
        <v>673</v>
      </c>
      <c r="S81" s="43" t="s">
        <v>674</v>
      </c>
    </row>
    <row r="82" spans="4:19" x14ac:dyDescent="0.25">
      <c r="D82" s="52"/>
      <c r="E82" s="52"/>
      <c r="F82" s="52"/>
      <c r="G82" s="52"/>
      <c r="H82" s="52"/>
      <c r="I82" s="52"/>
      <c r="J82" s="52"/>
      <c r="K82" s="52"/>
      <c r="L82" s="52"/>
      <c r="M82" s="52"/>
      <c r="N82" s="52"/>
      <c r="R82" s="2" t="s">
        <v>719</v>
      </c>
      <c r="S82" s="43" t="s">
        <v>229</v>
      </c>
    </row>
    <row r="83" spans="4:19" x14ac:dyDescent="0.25">
      <c r="D83" s="52"/>
      <c r="E83" s="52"/>
      <c r="F83" s="52"/>
      <c r="G83" s="52"/>
      <c r="H83" s="52"/>
      <c r="I83" s="52"/>
      <c r="J83" s="52"/>
      <c r="K83" s="52"/>
      <c r="L83" s="52"/>
      <c r="M83" s="52"/>
      <c r="N83" s="52"/>
      <c r="R83" s="2" t="s">
        <v>720</v>
      </c>
      <c r="S83" s="43" t="s">
        <v>231</v>
      </c>
    </row>
    <row r="84" spans="4:19" x14ac:dyDescent="0.25">
      <c r="D84" s="52"/>
      <c r="E84" s="52"/>
      <c r="F84" s="52"/>
      <c r="G84" s="52"/>
      <c r="H84" s="52"/>
      <c r="I84" s="52"/>
      <c r="J84" s="52"/>
      <c r="K84" s="52"/>
      <c r="L84" s="52"/>
      <c r="M84" s="52"/>
      <c r="N84" s="52"/>
      <c r="R84" s="2" t="s">
        <v>721</v>
      </c>
      <c r="S84" s="43" t="s">
        <v>722</v>
      </c>
    </row>
    <row r="85" spans="4:19" x14ac:dyDescent="0.25">
      <c r="D85" s="52"/>
      <c r="E85" s="52"/>
      <c r="F85" s="52"/>
      <c r="G85" s="52"/>
      <c r="H85" s="52"/>
      <c r="I85" s="52"/>
      <c r="J85" s="52"/>
      <c r="K85" s="52"/>
      <c r="L85" s="52"/>
      <c r="M85" s="52"/>
      <c r="N85" s="52"/>
      <c r="R85" s="2" t="s">
        <v>723</v>
      </c>
      <c r="S85" s="43" t="s">
        <v>724</v>
      </c>
    </row>
    <row r="86" spans="4:19" x14ac:dyDescent="0.25">
      <c r="D86" s="52"/>
      <c r="E86" s="52"/>
      <c r="F86" s="52"/>
      <c r="G86" s="52"/>
      <c r="H86" s="52"/>
      <c r="I86" s="52"/>
      <c r="J86" s="52"/>
      <c r="K86" s="52"/>
      <c r="L86" s="52"/>
      <c r="M86" s="52"/>
      <c r="N86" s="52"/>
      <c r="R86" s="2" t="s">
        <v>725</v>
      </c>
      <c r="S86" s="43" t="s">
        <v>726</v>
      </c>
    </row>
    <row r="87" spans="4:19" x14ac:dyDescent="0.25">
      <c r="D87" s="52"/>
      <c r="E87" s="52"/>
      <c r="F87" s="52"/>
      <c r="G87" s="52"/>
      <c r="H87" s="52"/>
      <c r="I87" s="52"/>
      <c r="J87" s="52"/>
      <c r="K87" s="52"/>
      <c r="L87" s="52"/>
      <c r="M87" s="52"/>
      <c r="N87" s="52"/>
      <c r="R87" s="2" t="s">
        <v>767</v>
      </c>
      <c r="S87" s="43" t="s">
        <v>768</v>
      </c>
    </row>
    <row r="88" spans="4:19" x14ac:dyDescent="0.25">
      <c r="D88" s="52"/>
      <c r="E88" s="52"/>
      <c r="F88" s="52"/>
      <c r="G88" s="52"/>
      <c r="H88" s="52"/>
      <c r="I88" s="52"/>
      <c r="J88" s="52"/>
      <c r="K88" s="52"/>
      <c r="L88" s="52"/>
      <c r="M88" s="52"/>
      <c r="N88" s="52"/>
      <c r="R88" s="2" t="s">
        <v>881</v>
      </c>
      <c r="S88" s="43" t="s">
        <v>882</v>
      </c>
    </row>
    <row r="89" spans="4:19" x14ac:dyDescent="0.25">
      <c r="D89" s="52"/>
      <c r="E89" s="52"/>
      <c r="F89" s="52"/>
      <c r="G89" s="52"/>
      <c r="H89" s="52"/>
      <c r="I89" s="52"/>
      <c r="J89" s="52"/>
      <c r="K89" s="52"/>
      <c r="L89" s="52"/>
      <c r="M89" s="52"/>
      <c r="N89" s="52"/>
      <c r="R89" s="2" t="s">
        <v>883</v>
      </c>
      <c r="S89" s="43" t="s">
        <v>884</v>
      </c>
    </row>
    <row r="90" spans="4:19" x14ac:dyDescent="0.25">
      <c r="D90" s="52"/>
      <c r="E90" s="52"/>
      <c r="F90" s="52"/>
      <c r="G90" s="52"/>
      <c r="H90" s="52"/>
      <c r="I90" s="52"/>
      <c r="J90" s="52"/>
      <c r="K90" s="52"/>
      <c r="L90" s="52"/>
      <c r="M90" s="52"/>
      <c r="N90" s="52"/>
      <c r="R90" s="2" t="s">
        <v>885</v>
      </c>
      <c r="S90" s="43" t="s">
        <v>886</v>
      </c>
    </row>
    <row r="91" spans="4:19" x14ac:dyDescent="0.25">
      <c r="D91" s="52"/>
      <c r="E91" s="52"/>
      <c r="F91" s="52"/>
      <c r="G91" s="52"/>
      <c r="H91" s="52"/>
      <c r="I91" s="52"/>
      <c r="J91" s="52"/>
      <c r="K91" s="52"/>
      <c r="L91" s="52"/>
      <c r="M91" s="52"/>
      <c r="N91" s="52"/>
      <c r="R91" s="2" t="s">
        <v>887</v>
      </c>
      <c r="S91" s="43" t="s">
        <v>888</v>
      </c>
    </row>
    <row r="92" spans="4:19" x14ac:dyDescent="0.25">
      <c r="D92" s="52"/>
      <c r="E92" s="52"/>
      <c r="F92" s="52"/>
      <c r="G92" s="52"/>
      <c r="H92" s="52"/>
      <c r="I92" s="52"/>
      <c r="J92" s="52"/>
      <c r="K92" s="52"/>
      <c r="L92" s="52"/>
      <c r="M92" s="52"/>
      <c r="N92" s="52"/>
      <c r="R92" s="2" t="s">
        <v>893</v>
      </c>
      <c r="S92" s="43" t="s">
        <v>894</v>
      </c>
    </row>
    <row r="93" spans="4:19" x14ac:dyDescent="0.25">
      <c r="D93" s="52"/>
      <c r="E93" s="52"/>
      <c r="F93" s="52"/>
      <c r="G93" s="52"/>
      <c r="H93" s="52"/>
      <c r="I93" s="52"/>
      <c r="J93" s="52"/>
      <c r="K93" s="52"/>
      <c r="L93" s="52"/>
      <c r="M93" s="52"/>
      <c r="N93" s="52"/>
      <c r="R93" s="2" t="s">
        <v>895</v>
      </c>
      <c r="S93" s="43" t="s">
        <v>896</v>
      </c>
    </row>
    <row r="94" spans="4:19" x14ac:dyDescent="0.25">
      <c r="D94" s="52"/>
      <c r="E94" s="52"/>
      <c r="F94" s="52"/>
      <c r="G94" s="52"/>
      <c r="H94" s="52"/>
      <c r="I94" s="52"/>
      <c r="J94" s="52"/>
      <c r="K94" s="52"/>
      <c r="L94" s="52"/>
      <c r="M94" s="52"/>
      <c r="N94" s="52"/>
      <c r="R94" s="2" t="s">
        <v>897</v>
      </c>
      <c r="S94" s="43" t="s">
        <v>543</v>
      </c>
    </row>
    <row r="95" spans="4:19" x14ac:dyDescent="0.25">
      <c r="D95" s="52"/>
      <c r="E95" s="52"/>
      <c r="F95" s="52"/>
      <c r="G95" s="52"/>
      <c r="H95" s="52"/>
      <c r="I95" s="52"/>
      <c r="J95" s="52"/>
      <c r="K95" s="52"/>
      <c r="L95" s="52"/>
      <c r="M95" s="52"/>
      <c r="N95" s="52"/>
      <c r="R95" s="2" t="s">
        <v>898</v>
      </c>
      <c r="S95" s="43" t="s">
        <v>899</v>
      </c>
    </row>
    <row r="96" spans="4:19" x14ac:dyDescent="0.25">
      <c r="D96" s="52"/>
      <c r="E96" s="52"/>
      <c r="F96" s="52"/>
      <c r="G96" s="52"/>
      <c r="H96" s="52"/>
      <c r="I96" s="52"/>
      <c r="J96" s="52"/>
      <c r="K96" s="52"/>
      <c r="L96" s="52"/>
      <c r="M96" s="52"/>
      <c r="N96" s="52"/>
      <c r="R96" s="2" t="s">
        <v>900</v>
      </c>
      <c r="S96" s="43" t="s">
        <v>901</v>
      </c>
    </row>
    <row r="97" spans="4:19" x14ac:dyDescent="0.25">
      <c r="D97" s="52"/>
      <c r="E97" s="52"/>
      <c r="F97" s="52"/>
      <c r="G97" s="52"/>
      <c r="H97" s="52"/>
      <c r="I97" s="52"/>
      <c r="J97" s="52"/>
      <c r="K97" s="52"/>
      <c r="L97" s="52"/>
      <c r="M97" s="52"/>
      <c r="N97" s="52"/>
      <c r="R97" s="2" t="s">
        <v>902</v>
      </c>
      <c r="S97" s="43" t="s">
        <v>903</v>
      </c>
    </row>
    <row r="98" spans="4:19" x14ac:dyDescent="0.25">
      <c r="D98" s="52"/>
      <c r="E98" s="52"/>
      <c r="F98" s="52"/>
      <c r="G98" s="52"/>
      <c r="H98" s="52"/>
      <c r="I98" s="52"/>
      <c r="J98" s="52"/>
      <c r="K98" s="52"/>
      <c r="L98" s="52"/>
      <c r="M98" s="52"/>
      <c r="N98" s="52"/>
      <c r="R98" s="2" t="s">
        <v>904</v>
      </c>
      <c r="S98" s="43" t="s">
        <v>905</v>
      </c>
    </row>
    <row r="99" spans="4:19" x14ac:dyDescent="0.25">
      <c r="D99" s="52"/>
      <c r="E99" s="52"/>
      <c r="F99" s="52"/>
      <c r="G99" s="52"/>
      <c r="H99" s="52"/>
      <c r="I99" s="52"/>
      <c r="J99" s="52"/>
      <c r="K99" s="52"/>
      <c r="L99" s="52"/>
      <c r="M99" s="52"/>
      <c r="N99" s="52"/>
      <c r="R99" s="2" t="s">
        <v>963</v>
      </c>
      <c r="S99" s="43" t="s">
        <v>964</v>
      </c>
    </row>
    <row r="100" spans="4:19" x14ac:dyDescent="0.25">
      <c r="D100" s="52"/>
      <c r="E100" s="52"/>
      <c r="F100" s="52"/>
      <c r="G100" s="52"/>
      <c r="H100" s="52"/>
      <c r="I100" s="52"/>
      <c r="J100" s="52"/>
      <c r="K100" s="52"/>
      <c r="L100" s="52"/>
      <c r="M100" s="52"/>
      <c r="N100" s="52"/>
      <c r="R100" s="2" t="s">
        <v>965</v>
      </c>
      <c r="S100" s="43" t="s">
        <v>966</v>
      </c>
    </row>
    <row r="101" spans="4:19" x14ac:dyDescent="0.25">
      <c r="D101" s="52"/>
      <c r="E101" s="52"/>
      <c r="F101" s="52"/>
      <c r="G101" s="52"/>
      <c r="H101" s="52"/>
      <c r="I101" s="52"/>
      <c r="J101" s="52"/>
      <c r="K101" s="52"/>
      <c r="L101" s="52"/>
      <c r="M101" s="52"/>
      <c r="N101" s="52"/>
      <c r="R101" s="2" t="s">
        <v>967</v>
      </c>
      <c r="S101" s="43" t="s">
        <v>968</v>
      </c>
    </row>
    <row r="102" spans="4:19" x14ac:dyDescent="0.25">
      <c r="D102" s="52"/>
      <c r="E102" s="52"/>
      <c r="F102" s="52"/>
      <c r="G102" s="52"/>
      <c r="H102" s="52"/>
      <c r="I102" s="52"/>
      <c r="J102" s="52"/>
      <c r="K102" s="52"/>
      <c r="L102" s="52"/>
      <c r="M102" s="52"/>
      <c r="N102" s="52"/>
      <c r="R102" s="2" t="s">
        <v>969</v>
      </c>
      <c r="S102" s="43" t="s">
        <v>970</v>
      </c>
    </row>
    <row r="103" spans="4:19" x14ac:dyDescent="0.25">
      <c r="D103" s="52"/>
      <c r="E103" s="52"/>
      <c r="F103" s="52"/>
      <c r="G103" s="52"/>
      <c r="H103" s="52"/>
      <c r="I103" s="52"/>
      <c r="J103" s="52"/>
      <c r="K103" s="52"/>
      <c r="L103" s="52"/>
      <c r="M103" s="52"/>
      <c r="N103" s="52"/>
      <c r="R103" s="2"/>
      <c r="S103" s="2"/>
    </row>
    <row r="104" spans="4:19" x14ac:dyDescent="0.25">
      <c r="D104" s="52"/>
      <c r="E104" s="52"/>
      <c r="F104" s="52"/>
      <c r="G104" s="52"/>
      <c r="H104" s="52"/>
      <c r="I104" s="52"/>
      <c r="J104" s="52"/>
      <c r="K104" s="52"/>
      <c r="L104" s="52"/>
      <c r="M104" s="52"/>
      <c r="N104" s="52"/>
      <c r="R104" s="2"/>
      <c r="S104" s="2"/>
    </row>
    <row r="105" spans="4:19" x14ac:dyDescent="0.25">
      <c r="D105" s="52"/>
      <c r="E105" s="52"/>
      <c r="F105" s="52"/>
      <c r="G105" s="52"/>
      <c r="H105" s="52"/>
      <c r="I105" s="52"/>
      <c r="J105" s="52"/>
      <c r="K105" s="52"/>
      <c r="L105" s="52"/>
      <c r="M105" s="52"/>
      <c r="N105" s="52"/>
    </row>
    <row r="106" spans="4:19" x14ac:dyDescent="0.25">
      <c r="D106" s="52"/>
      <c r="E106" s="52"/>
      <c r="F106" s="52"/>
      <c r="G106" s="52"/>
      <c r="H106" s="52"/>
      <c r="I106" s="52"/>
      <c r="J106" s="52"/>
      <c r="K106" s="52"/>
      <c r="L106" s="52"/>
      <c r="M106" s="52"/>
      <c r="N106" s="52"/>
    </row>
    <row r="107" spans="4:19" x14ac:dyDescent="0.25">
      <c r="D107" s="52"/>
      <c r="E107" s="52"/>
      <c r="F107" s="52"/>
      <c r="G107" s="52"/>
      <c r="H107" s="52"/>
      <c r="I107" s="52"/>
      <c r="J107" s="52"/>
      <c r="K107" s="52"/>
      <c r="L107" s="52"/>
      <c r="M107" s="52"/>
      <c r="N107" s="52"/>
    </row>
    <row r="108" spans="4:19" x14ac:dyDescent="0.25">
      <c r="D108" s="52"/>
      <c r="E108" s="52"/>
      <c r="F108" s="52"/>
      <c r="G108" s="52"/>
      <c r="H108" s="52"/>
      <c r="I108" s="52"/>
      <c r="J108" s="52"/>
      <c r="K108" s="52"/>
      <c r="L108" s="52"/>
      <c r="M108" s="52"/>
      <c r="N108" s="52"/>
    </row>
    <row r="109" spans="4:19" x14ac:dyDescent="0.25">
      <c r="D109" s="52"/>
      <c r="E109" s="52"/>
      <c r="F109" s="52"/>
      <c r="G109" s="52"/>
      <c r="H109" s="52"/>
      <c r="I109" s="52"/>
      <c r="J109" s="52"/>
      <c r="K109" s="52"/>
      <c r="L109" s="52"/>
      <c r="M109" s="52"/>
      <c r="N109" s="52"/>
    </row>
    <row r="110" spans="4:19" x14ac:dyDescent="0.25">
      <c r="D110" s="52"/>
      <c r="E110" s="52"/>
      <c r="F110" s="52"/>
      <c r="G110" s="52"/>
      <c r="H110" s="52"/>
      <c r="I110" s="52"/>
      <c r="J110" s="52"/>
      <c r="K110" s="52"/>
      <c r="L110" s="52"/>
      <c r="M110" s="52"/>
      <c r="N110" s="52"/>
    </row>
    <row r="111" spans="4:19" x14ac:dyDescent="0.25">
      <c r="D111" s="52"/>
      <c r="E111" s="52"/>
      <c r="F111" s="52"/>
      <c r="G111" s="52"/>
      <c r="H111" s="52"/>
      <c r="I111" s="52"/>
      <c r="J111" s="52"/>
      <c r="K111" s="52"/>
      <c r="L111" s="52"/>
      <c r="M111" s="52"/>
      <c r="N111" s="52"/>
    </row>
    <row r="112" spans="4:19" x14ac:dyDescent="0.25">
      <c r="D112" s="52"/>
      <c r="E112" s="52"/>
      <c r="F112" s="52"/>
      <c r="G112" s="52"/>
      <c r="H112" s="52"/>
      <c r="I112" s="52"/>
      <c r="J112" s="52"/>
      <c r="K112" s="52"/>
      <c r="L112" s="52"/>
      <c r="M112" s="52"/>
      <c r="N112" s="52"/>
    </row>
    <row r="113" spans="4:14" x14ac:dyDescent="0.25">
      <c r="D113" s="52"/>
      <c r="E113" s="52"/>
      <c r="F113" s="52"/>
      <c r="G113" s="52"/>
      <c r="H113" s="52"/>
      <c r="I113" s="52"/>
      <c r="J113" s="52"/>
      <c r="K113" s="52"/>
      <c r="L113" s="52"/>
      <c r="M113" s="52"/>
      <c r="N113" s="52"/>
    </row>
    <row r="114" spans="4:14" x14ac:dyDescent="0.25">
      <c r="D114" s="52"/>
      <c r="E114" s="52"/>
      <c r="F114" s="52"/>
      <c r="G114" s="52"/>
      <c r="H114" s="52"/>
      <c r="I114" s="52"/>
      <c r="J114" s="52"/>
      <c r="K114" s="52"/>
      <c r="L114" s="52"/>
      <c r="M114" s="52"/>
      <c r="N114" s="52"/>
    </row>
    <row r="115" spans="4:14" x14ac:dyDescent="0.25">
      <c r="D115" s="52"/>
      <c r="E115" s="52"/>
      <c r="F115" s="52"/>
      <c r="G115" s="52"/>
      <c r="H115" s="52"/>
      <c r="I115" s="52"/>
      <c r="J115" s="52"/>
      <c r="K115" s="52"/>
      <c r="L115" s="52"/>
      <c r="M115" s="52"/>
      <c r="N115" s="52"/>
    </row>
    <row r="116" spans="4:14" x14ac:dyDescent="0.25">
      <c r="D116" s="52"/>
      <c r="E116" s="52"/>
      <c r="F116" s="52"/>
      <c r="G116" s="52"/>
      <c r="H116" s="52"/>
      <c r="I116" s="52"/>
      <c r="J116" s="52"/>
      <c r="K116" s="52"/>
      <c r="L116" s="52"/>
      <c r="M116" s="52"/>
      <c r="N116" s="52"/>
    </row>
    <row r="117" spans="4:14" x14ac:dyDescent="0.25">
      <c r="D117" s="52"/>
      <c r="E117" s="52"/>
      <c r="F117" s="52"/>
      <c r="G117" s="52"/>
      <c r="H117" s="52"/>
      <c r="I117" s="52"/>
      <c r="J117" s="52"/>
      <c r="K117" s="52"/>
      <c r="L117" s="52"/>
      <c r="M117" s="52"/>
      <c r="N117" s="52"/>
    </row>
    <row r="118" spans="4:14" x14ac:dyDescent="0.25">
      <c r="D118" s="52"/>
      <c r="E118" s="52"/>
      <c r="F118" s="52"/>
      <c r="G118" s="52"/>
      <c r="H118" s="52"/>
      <c r="I118" s="52"/>
      <c r="J118" s="52"/>
      <c r="K118" s="52"/>
      <c r="L118" s="52"/>
      <c r="M118" s="52"/>
      <c r="N118" s="52"/>
    </row>
    <row r="119" spans="4:14" x14ac:dyDescent="0.25">
      <c r="D119" s="52"/>
      <c r="E119" s="52"/>
      <c r="F119" s="52"/>
      <c r="G119" s="52"/>
      <c r="H119" s="52"/>
      <c r="I119" s="52"/>
      <c r="J119" s="52"/>
      <c r="K119" s="52"/>
      <c r="L119" s="52"/>
      <c r="M119" s="52"/>
      <c r="N119" s="52"/>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6:P26"/>
    <mergeCell ref="C28:P28"/>
    <mergeCell ref="D30:P30"/>
    <mergeCell ref="D29:P29"/>
    <mergeCell ref="D32:P32"/>
    <mergeCell ref="D33:P33"/>
    <mergeCell ref="D25:P25"/>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4"/>
  <sheetViews>
    <sheetView topLeftCell="M31" zoomScale="90" zoomScaleNormal="90" workbookViewId="0">
      <selection activeCell="R51" sqref="R51"/>
    </sheetView>
  </sheetViews>
  <sheetFormatPr defaultRowHeight="15" x14ac:dyDescent="0.25"/>
  <cols>
    <col min="1" max="1" width="3.28515625" style="53" customWidth="1"/>
    <col min="2" max="2" width="6.140625" style="53" customWidth="1"/>
    <col min="3" max="3" width="7.7109375" style="53" customWidth="1"/>
    <col min="4" max="15" width="9.140625" style="53"/>
    <col min="16" max="16" width="10.5703125" style="53" customWidth="1"/>
    <col min="17" max="17" width="9.140625" style="53"/>
    <col min="18" max="18" width="53.42578125" style="53" customWidth="1"/>
    <col min="19" max="19" width="13.5703125" style="53" customWidth="1"/>
    <col min="20" max="20" width="10.140625" style="53" customWidth="1"/>
    <col min="21" max="16384" width="9.140625" style="53"/>
  </cols>
  <sheetData>
    <row r="1" spans="2:20" ht="15.75" thickBot="1" x14ac:dyDescent="0.3"/>
    <row r="2" spans="2:20" ht="13.5" customHeight="1" x14ac:dyDescent="0.25">
      <c r="B2" s="103" t="s">
        <v>32</v>
      </c>
      <c r="C2" s="104"/>
      <c r="D2" s="104"/>
      <c r="E2" s="104"/>
      <c r="F2" s="104"/>
      <c r="G2" s="104"/>
      <c r="H2" s="104"/>
      <c r="I2" s="104"/>
      <c r="J2" s="104"/>
      <c r="K2" s="104"/>
      <c r="L2" s="104"/>
      <c r="M2" s="104"/>
      <c r="N2" s="104"/>
      <c r="O2" s="104"/>
      <c r="P2" s="105"/>
      <c r="R2" s="2" t="s">
        <v>98</v>
      </c>
      <c r="S2" s="43" t="s">
        <v>164</v>
      </c>
      <c r="T2" s="21" t="s">
        <v>178</v>
      </c>
    </row>
    <row r="3" spans="2:20" ht="13.5" customHeight="1" x14ac:dyDescent="0.25">
      <c r="B3" s="100" t="s">
        <v>33</v>
      </c>
      <c r="C3" s="101"/>
      <c r="D3" s="101"/>
      <c r="E3" s="101"/>
      <c r="F3" s="101"/>
      <c r="G3" s="101"/>
      <c r="H3" s="101"/>
      <c r="I3" s="101"/>
      <c r="J3" s="101"/>
      <c r="K3" s="101"/>
      <c r="L3" s="101"/>
      <c r="M3" s="101"/>
      <c r="N3" s="101"/>
      <c r="O3" s="101"/>
      <c r="P3" s="102"/>
      <c r="R3" s="2" t="s">
        <v>100</v>
      </c>
      <c r="S3" s="43" t="s">
        <v>165</v>
      </c>
      <c r="T3" s="21" t="s">
        <v>179</v>
      </c>
    </row>
    <row r="4" spans="2:20" ht="13.5" customHeight="1" x14ac:dyDescent="0.25">
      <c r="B4" s="54"/>
      <c r="C4" s="106" t="s">
        <v>34</v>
      </c>
      <c r="D4" s="106"/>
      <c r="E4" s="106"/>
      <c r="F4" s="106"/>
      <c r="G4" s="106"/>
      <c r="H4" s="106"/>
      <c r="I4" s="106"/>
      <c r="J4" s="106"/>
      <c r="K4" s="106"/>
      <c r="L4" s="106"/>
      <c r="M4" s="106"/>
      <c r="N4" s="106"/>
      <c r="O4" s="106"/>
      <c r="P4" s="107"/>
      <c r="R4" s="2" t="s">
        <v>153</v>
      </c>
      <c r="S4" s="43" t="s">
        <v>166</v>
      </c>
      <c r="T4" s="21" t="s">
        <v>180</v>
      </c>
    </row>
    <row r="5" spans="2:20" ht="13.5" customHeight="1" x14ac:dyDescent="0.25">
      <c r="B5" s="54"/>
      <c r="C5" s="106" t="s">
        <v>41</v>
      </c>
      <c r="D5" s="106"/>
      <c r="E5" s="106"/>
      <c r="F5" s="106"/>
      <c r="G5" s="106"/>
      <c r="H5" s="106"/>
      <c r="I5" s="106"/>
      <c r="J5" s="106"/>
      <c r="K5" s="106"/>
      <c r="L5" s="106"/>
      <c r="M5" s="106"/>
      <c r="N5" s="106"/>
      <c r="O5" s="106"/>
      <c r="P5" s="107"/>
      <c r="R5" s="2" t="s">
        <v>146</v>
      </c>
      <c r="S5" s="43" t="s">
        <v>167</v>
      </c>
      <c r="T5" s="21" t="s">
        <v>181</v>
      </c>
    </row>
    <row r="6" spans="2:20" ht="13.5" customHeight="1" x14ac:dyDescent="0.25">
      <c r="B6" s="54"/>
      <c r="C6" s="55"/>
      <c r="D6" s="108" t="s">
        <v>73</v>
      </c>
      <c r="E6" s="108"/>
      <c r="F6" s="108"/>
      <c r="G6" s="108"/>
      <c r="H6" s="108"/>
      <c r="I6" s="108"/>
      <c r="J6" s="108"/>
      <c r="K6" s="108"/>
      <c r="L6" s="108"/>
      <c r="M6" s="108"/>
      <c r="N6" s="108"/>
      <c r="O6" s="108"/>
      <c r="P6" s="109"/>
      <c r="R6" s="2" t="s">
        <v>162</v>
      </c>
      <c r="S6" s="43" t="s">
        <v>168</v>
      </c>
      <c r="T6" s="21" t="s">
        <v>182</v>
      </c>
    </row>
    <row r="7" spans="2:20" ht="13.5" customHeight="1" x14ac:dyDescent="0.25">
      <c r="B7" s="54"/>
      <c r="C7" s="55"/>
      <c r="D7" s="106" t="s">
        <v>70</v>
      </c>
      <c r="E7" s="108"/>
      <c r="F7" s="108"/>
      <c r="G7" s="108"/>
      <c r="H7" s="108"/>
      <c r="I7" s="108"/>
      <c r="J7" s="108"/>
      <c r="K7" s="108"/>
      <c r="L7" s="108"/>
      <c r="M7" s="108"/>
      <c r="N7" s="108"/>
      <c r="O7" s="108"/>
      <c r="P7" s="109"/>
      <c r="R7" s="2" t="s">
        <v>151</v>
      </c>
      <c r="S7" s="43" t="s">
        <v>169</v>
      </c>
      <c r="T7" s="21" t="s">
        <v>183</v>
      </c>
    </row>
    <row r="8" spans="2:20" ht="13.5" customHeight="1" x14ac:dyDescent="0.25">
      <c r="B8" s="54"/>
      <c r="C8" s="55"/>
      <c r="D8" s="106" t="s">
        <v>71</v>
      </c>
      <c r="E8" s="108"/>
      <c r="F8" s="108"/>
      <c r="G8" s="108"/>
      <c r="H8" s="108"/>
      <c r="I8" s="108"/>
      <c r="J8" s="108"/>
      <c r="K8" s="108"/>
      <c r="L8" s="108"/>
      <c r="M8" s="108"/>
      <c r="N8" s="108"/>
      <c r="O8" s="108"/>
      <c r="P8" s="109"/>
      <c r="R8" s="2" t="s">
        <v>148</v>
      </c>
      <c r="S8" s="43" t="s">
        <v>170</v>
      </c>
      <c r="T8" s="43" t="s">
        <v>254</v>
      </c>
    </row>
    <row r="9" spans="2:20" ht="13.5" customHeight="1" x14ac:dyDescent="0.25">
      <c r="B9" s="54"/>
      <c r="C9" s="55"/>
      <c r="D9" s="106" t="s">
        <v>72</v>
      </c>
      <c r="E9" s="108"/>
      <c r="F9" s="108"/>
      <c r="G9" s="108"/>
      <c r="H9" s="108"/>
      <c r="I9" s="108"/>
      <c r="J9" s="108"/>
      <c r="K9" s="108"/>
      <c r="L9" s="108"/>
      <c r="M9" s="108"/>
      <c r="N9" s="108"/>
      <c r="O9" s="108"/>
      <c r="P9" s="109"/>
      <c r="R9" s="24" t="s">
        <v>289</v>
      </c>
      <c r="S9" s="43" t="s">
        <v>171</v>
      </c>
      <c r="T9" s="21" t="s">
        <v>184</v>
      </c>
    </row>
    <row r="10" spans="2:20" ht="13.5" customHeight="1" x14ac:dyDescent="0.25">
      <c r="B10" s="54"/>
      <c r="C10" s="55"/>
      <c r="D10" s="106" t="s">
        <v>40</v>
      </c>
      <c r="E10" s="108"/>
      <c r="F10" s="108"/>
      <c r="G10" s="108"/>
      <c r="H10" s="108"/>
      <c r="I10" s="108"/>
      <c r="J10" s="108"/>
      <c r="K10" s="108"/>
      <c r="L10" s="108"/>
      <c r="M10" s="108"/>
      <c r="N10" s="108"/>
      <c r="O10" s="108"/>
      <c r="P10" s="109"/>
      <c r="R10" s="2" t="s">
        <v>155</v>
      </c>
      <c r="S10" s="43" t="s">
        <v>172</v>
      </c>
      <c r="T10" s="21" t="s">
        <v>185</v>
      </c>
    </row>
    <row r="11" spans="2:20" ht="13.5" customHeight="1" x14ac:dyDescent="0.25">
      <c r="B11" s="54"/>
      <c r="C11" s="106" t="s">
        <v>35</v>
      </c>
      <c r="D11" s="106"/>
      <c r="E11" s="106"/>
      <c r="F11" s="106"/>
      <c r="G11" s="106"/>
      <c r="H11" s="106"/>
      <c r="I11" s="106"/>
      <c r="J11" s="106"/>
      <c r="K11" s="106"/>
      <c r="L11" s="106"/>
      <c r="M11" s="106"/>
      <c r="N11" s="106"/>
      <c r="O11" s="106"/>
      <c r="P11" s="107"/>
      <c r="R11" s="2" t="s">
        <v>97</v>
      </c>
      <c r="S11" s="43" t="s">
        <v>173</v>
      </c>
      <c r="T11" s="21" t="s">
        <v>186</v>
      </c>
    </row>
    <row r="12" spans="2:20" ht="13.5" customHeight="1" x14ac:dyDescent="0.25">
      <c r="B12" s="54"/>
      <c r="C12" s="106" t="s">
        <v>36</v>
      </c>
      <c r="D12" s="106"/>
      <c r="E12" s="106"/>
      <c r="F12" s="106"/>
      <c r="G12" s="106"/>
      <c r="H12" s="106"/>
      <c r="I12" s="106"/>
      <c r="J12" s="106"/>
      <c r="K12" s="106"/>
      <c r="L12" s="106"/>
      <c r="M12" s="106"/>
      <c r="N12" s="106"/>
      <c r="O12" s="106"/>
      <c r="P12" s="107"/>
      <c r="R12" s="24" t="s">
        <v>99</v>
      </c>
      <c r="S12" s="43" t="s">
        <v>174</v>
      </c>
      <c r="T12" s="21" t="s">
        <v>187</v>
      </c>
    </row>
    <row r="13" spans="2:20" ht="13.5" customHeight="1" x14ac:dyDescent="0.25">
      <c r="B13" s="54"/>
      <c r="C13" s="55"/>
      <c r="D13" s="55"/>
      <c r="E13" s="55"/>
      <c r="F13" s="55"/>
      <c r="G13" s="55"/>
      <c r="H13" s="55"/>
      <c r="I13" s="55"/>
      <c r="J13" s="55"/>
      <c r="K13" s="55"/>
      <c r="L13" s="55"/>
      <c r="M13" s="55"/>
      <c r="N13" s="55"/>
      <c r="O13" s="55"/>
      <c r="P13" s="56"/>
      <c r="R13" s="2" t="s">
        <v>152</v>
      </c>
      <c r="S13" s="43" t="s">
        <v>175</v>
      </c>
      <c r="T13" s="21" t="s">
        <v>188</v>
      </c>
    </row>
    <row r="14" spans="2:20" ht="13.5" customHeight="1" x14ac:dyDescent="0.25">
      <c r="B14" s="100" t="s">
        <v>37</v>
      </c>
      <c r="C14" s="101"/>
      <c r="D14" s="101"/>
      <c r="E14" s="101"/>
      <c r="F14" s="101"/>
      <c r="G14" s="101"/>
      <c r="H14" s="101"/>
      <c r="I14" s="101"/>
      <c r="J14" s="101"/>
      <c r="K14" s="101"/>
      <c r="L14" s="101"/>
      <c r="M14" s="101"/>
      <c r="N14" s="101"/>
      <c r="O14" s="101"/>
      <c r="P14" s="102"/>
      <c r="R14" s="2" t="s">
        <v>89</v>
      </c>
      <c r="S14" s="43" t="s">
        <v>176</v>
      </c>
      <c r="T14" s="21" t="s">
        <v>189</v>
      </c>
    </row>
    <row r="15" spans="2:20" ht="13.5" customHeight="1" x14ac:dyDescent="0.25">
      <c r="B15" s="54"/>
      <c r="C15" s="106" t="s">
        <v>38</v>
      </c>
      <c r="D15" s="106"/>
      <c r="E15" s="106"/>
      <c r="F15" s="106"/>
      <c r="G15" s="106"/>
      <c r="H15" s="106"/>
      <c r="I15" s="106"/>
      <c r="J15" s="106"/>
      <c r="K15" s="106"/>
      <c r="L15" s="106"/>
      <c r="M15" s="106"/>
      <c r="N15" s="106"/>
      <c r="O15" s="106"/>
      <c r="P15" s="107"/>
      <c r="R15" s="2" t="s">
        <v>163</v>
      </c>
      <c r="S15" s="43" t="s">
        <v>177</v>
      </c>
      <c r="T15" s="21" t="s">
        <v>190</v>
      </c>
    </row>
    <row r="16" spans="2:20" ht="13.5" customHeight="1" x14ac:dyDescent="0.25">
      <c r="B16" s="54"/>
      <c r="C16" s="57"/>
      <c r="D16" s="108" t="s">
        <v>74</v>
      </c>
      <c r="E16" s="108"/>
      <c r="F16" s="108"/>
      <c r="G16" s="108"/>
      <c r="H16" s="108"/>
      <c r="I16" s="108"/>
      <c r="J16" s="108"/>
      <c r="K16" s="108"/>
      <c r="L16" s="108"/>
      <c r="M16" s="108"/>
      <c r="N16" s="108"/>
      <c r="O16" s="108"/>
      <c r="P16" s="109"/>
      <c r="R16" s="2" t="s">
        <v>149</v>
      </c>
      <c r="S16" s="43" t="s">
        <v>251</v>
      </c>
      <c r="T16" s="43" t="s">
        <v>252</v>
      </c>
    </row>
    <row r="17" spans="2:20" ht="13.5" customHeight="1" x14ac:dyDescent="0.25">
      <c r="B17" s="54"/>
      <c r="C17" s="57"/>
      <c r="D17" s="58" t="s">
        <v>47</v>
      </c>
      <c r="E17" s="58"/>
      <c r="F17" s="58"/>
      <c r="G17" s="58"/>
      <c r="H17" s="58"/>
      <c r="I17" s="58"/>
      <c r="J17" s="58"/>
      <c r="K17" s="58"/>
      <c r="L17" s="58"/>
      <c r="M17" s="58"/>
      <c r="N17" s="58"/>
      <c r="O17" s="58"/>
      <c r="P17" s="59"/>
      <c r="R17" s="24" t="s">
        <v>161</v>
      </c>
      <c r="S17" s="43" t="s">
        <v>248</v>
      </c>
      <c r="T17" s="21" t="s">
        <v>249</v>
      </c>
    </row>
    <row r="18" spans="2:20" ht="13.5" customHeight="1" x14ac:dyDescent="0.25">
      <c r="B18" s="54"/>
      <c r="C18" s="55"/>
      <c r="D18" s="108" t="s">
        <v>48</v>
      </c>
      <c r="E18" s="108"/>
      <c r="F18" s="108"/>
      <c r="G18" s="108"/>
      <c r="H18" s="108"/>
      <c r="I18" s="108"/>
      <c r="J18" s="108"/>
      <c r="K18" s="108"/>
      <c r="L18" s="108"/>
      <c r="M18" s="108"/>
      <c r="N18" s="108"/>
      <c r="O18" s="108"/>
      <c r="P18" s="109"/>
      <c r="R18" s="24" t="s">
        <v>156</v>
      </c>
      <c r="S18" s="43" t="s">
        <v>255</v>
      </c>
      <c r="T18" s="43" t="s">
        <v>256</v>
      </c>
    </row>
    <row r="19" spans="2:20" ht="13.5" customHeight="1" x14ac:dyDescent="0.25">
      <c r="B19" s="54"/>
      <c r="C19" s="55"/>
      <c r="D19" s="108" t="s">
        <v>49</v>
      </c>
      <c r="E19" s="108"/>
      <c r="F19" s="108"/>
      <c r="G19" s="108"/>
      <c r="H19" s="108"/>
      <c r="I19" s="108"/>
      <c r="J19" s="108"/>
      <c r="K19" s="108"/>
      <c r="L19" s="108"/>
      <c r="M19" s="108"/>
      <c r="N19" s="108"/>
      <c r="O19" s="108"/>
      <c r="P19" s="109"/>
      <c r="R19" s="24" t="s">
        <v>87</v>
      </c>
      <c r="S19" s="43" t="s">
        <v>257</v>
      </c>
      <c r="T19" s="43" t="s">
        <v>180</v>
      </c>
    </row>
    <row r="20" spans="2:20" x14ac:dyDescent="0.25">
      <c r="B20" s="54"/>
      <c r="C20" s="55"/>
      <c r="D20" s="108" t="s">
        <v>75</v>
      </c>
      <c r="E20" s="108"/>
      <c r="F20" s="108"/>
      <c r="G20" s="108"/>
      <c r="H20" s="108"/>
      <c r="I20" s="108"/>
      <c r="J20" s="108"/>
      <c r="K20" s="108"/>
      <c r="L20" s="108"/>
      <c r="M20" s="108"/>
      <c r="N20" s="108"/>
      <c r="O20" s="108"/>
      <c r="P20" s="109"/>
      <c r="R20" s="24" t="s">
        <v>154</v>
      </c>
      <c r="S20" s="43" t="s">
        <v>259</v>
      </c>
      <c r="T20" s="43" t="s">
        <v>260</v>
      </c>
    </row>
    <row r="21" spans="2:20" x14ac:dyDescent="0.25">
      <c r="B21" s="54"/>
      <c r="C21" s="55"/>
      <c r="D21" s="108" t="s">
        <v>76</v>
      </c>
      <c r="E21" s="108"/>
      <c r="F21" s="108"/>
      <c r="G21" s="108"/>
      <c r="H21" s="108"/>
      <c r="I21" s="108"/>
      <c r="J21" s="108"/>
      <c r="K21" s="108"/>
      <c r="L21" s="108"/>
      <c r="M21" s="108"/>
      <c r="N21" s="108"/>
      <c r="O21" s="108"/>
      <c r="P21" s="109"/>
      <c r="R21" s="24" t="s">
        <v>158</v>
      </c>
      <c r="S21" s="43" t="s">
        <v>261</v>
      </c>
      <c r="T21" s="43" t="s">
        <v>262</v>
      </c>
    </row>
    <row r="22" spans="2:20" x14ac:dyDescent="0.25">
      <c r="B22" s="54"/>
      <c r="C22" s="55"/>
      <c r="D22" s="108" t="s">
        <v>77</v>
      </c>
      <c r="E22" s="108"/>
      <c r="F22" s="108"/>
      <c r="G22" s="108"/>
      <c r="H22" s="108"/>
      <c r="I22" s="108"/>
      <c r="J22" s="108"/>
      <c r="K22" s="108"/>
      <c r="L22" s="108"/>
      <c r="M22" s="108"/>
      <c r="N22" s="108"/>
      <c r="O22" s="108"/>
      <c r="P22" s="109"/>
      <c r="R22" s="24" t="s">
        <v>101</v>
      </c>
      <c r="S22" s="43" t="s">
        <v>263</v>
      </c>
      <c r="T22" s="43" t="s">
        <v>258</v>
      </c>
    </row>
    <row r="23" spans="2:20" x14ac:dyDescent="0.25">
      <c r="B23" s="54"/>
      <c r="C23" s="55"/>
      <c r="D23" s="108" t="s">
        <v>53</v>
      </c>
      <c r="E23" s="108"/>
      <c r="F23" s="108"/>
      <c r="G23" s="108"/>
      <c r="H23" s="108"/>
      <c r="I23" s="108"/>
      <c r="J23" s="108"/>
      <c r="K23" s="108"/>
      <c r="L23" s="108"/>
      <c r="M23" s="108"/>
      <c r="N23" s="108"/>
      <c r="O23" s="108"/>
      <c r="P23" s="109"/>
      <c r="R23" s="24" t="s">
        <v>157</v>
      </c>
      <c r="S23" s="43" t="s">
        <v>246</v>
      </c>
      <c r="T23" s="43" t="s">
        <v>247</v>
      </c>
    </row>
    <row r="24" spans="2:20" x14ac:dyDescent="0.25">
      <c r="B24" s="54"/>
      <c r="C24" s="55"/>
      <c r="D24" s="108" t="s">
        <v>54</v>
      </c>
      <c r="E24" s="108"/>
      <c r="F24" s="108"/>
      <c r="G24" s="108"/>
      <c r="H24" s="108"/>
      <c r="I24" s="108"/>
      <c r="J24" s="108"/>
      <c r="K24" s="108"/>
      <c r="L24" s="108"/>
      <c r="M24" s="108"/>
      <c r="N24" s="108"/>
      <c r="O24" s="108"/>
      <c r="P24" s="109"/>
      <c r="R24" s="24" t="s">
        <v>291</v>
      </c>
      <c r="S24" s="43" t="s">
        <v>268</v>
      </c>
      <c r="T24" s="43" t="s">
        <v>269</v>
      </c>
    </row>
    <row r="25" spans="2:20" x14ac:dyDescent="0.25">
      <c r="B25" s="54"/>
      <c r="C25" s="55"/>
      <c r="D25" s="108" t="s">
        <v>78</v>
      </c>
      <c r="E25" s="108"/>
      <c r="F25" s="108"/>
      <c r="G25" s="108"/>
      <c r="H25" s="108"/>
      <c r="I25" s="108"/>
      <c r="J25" s="108"/>
      <c r="K25" s="108"/>
      <c r="L25" s="108"/>
      <c r="M25" s="108"/>
      <c r="N25" s="108"/>
      <c r="O25" s="108"/>
      <c r="P25" s="109"/>
      <c r="R25" s="24" t="s">
        <v>147</v>
      </c>
      <c r="S25" s="43" t="s">
        <v>253</v>
      </c>
      <c r="T25" s="43" t="s">
        <v>190</v>
      </c>
    </row>
    <row r="26" spans="2:20" x14ac:dyDescent="0.25">
      <c r="B26" s="54"/>
      <c r="C26" s="55"/>
      <c r="D26" s="108" t="s">
        <v>79</v>
      </c>
      <c r="E26" s="108"/>
      <c r="F26" s="108"/>
      <c r="G26" s="108"/>
      <c r="H26" s="108"/>
      <c r="I26" s="108"/>
      <c r="J26" s="108"/>
      <c r="K26" s="108"/>
      <c r="L26" s="108"/>
      <c r="M26" s="108"/>
      <c r="N26" s="108"/>
      <c r="O26" s="108"/>
      <c r="P26" s="109"/>
      <c r="R26" s="24" t="s">
        <v>159</v>
      </c>
      <c r="S26" s="43" t="s">
        <v>266</v>
      </c>
      <c r="T26" s="43" t="s">
        <v>267</v>
      </c>
    </row>
    <row r="27" spans="2:20" x14ac:dyDescent="0.25">
      <c r="B27" s="54"/>
      <c r="C27" s="55"/>
      <c r="D27" s="108" t="s">
        <v>80</v>
      </c>
      <c r="E27" s="108"/>
      <c r="F27" s="108"/>
      <c r="G27" s="108"/>
      <c r="H27" s="108"/>
      <c r="I27" s="108"/>
      <c r="J27" s="108"/>
      <c r="K27" s="108"/>
      <c r="L27" s="108"/>
      <c r="M27" s="108"/>
      <c r="N27" s="108"/>
      <c r="O27" s="108"/>
      <c r="P27" s="109"/>
      <c r="R27" s="24" t="s">
        <v>290</v>
      </c>
      <c r="S27" s="43" t="s">
        <v>264</v>
      </c>
      <c r="T27" s="43" t="s">
        <v>265</v>
      </c>
    </row>
    <row r="28" spans="2:20" x14ac:dyDescent="0.25">
      <c r="B28" s="54"/>
      <c r="C28" s="55"/>
      <c r="D28" s="55"/>
      <c r="E28" s="55"/>
      <c r="F28" s="55"/>
      <c r="G28" s="55"/>
      <c r="H28" s="55"/>
      <c r="I28" s="55"/>
      <c r="J28" s="55"/>
      <c r="K28" s="55"/>
      <c r="L28" s="55"/>
      <c r="M28" s="55"/>
      <c r="N28" s="55"/>
      <c r="O28" s="55"/>
      <c r="P28" s="56"/>
      <c r="R28" s="24" t="s">
        <v>160</v>
      </c>
      <c r="S28" s="43" t="s">
        <v>244</v>
      </c>
      <c r="T28" s="43" t="s">
        <v>245</v>
      </c>
    </row>
    <row r="29" spans="2:20" x14ac:dyDescent="0.25">
      <c r="B29" s="54"/>
      <c r="C29" s="106" t="s">
        <v>39</v>
      </c>
      <c r="D29" s="106"/>
      <c r="E29" s="106"/>
      <c r="F29" s="106"/>
      <c r="G29" s="106"/>
      <c r="H29" s="106"/>
      <c r="I29" s="106"/>
      <c r="J29" s="106"/>
      <c r="K29" s="106"/>
      <c r="L29" s="106"/>
      <c r="M29" s="106"/>
      <c r="N29" s="106"/>
      <c r="O29" s="106"/>
      <c r="P29" s="107"/>
      <c r="R29" s="24" t="s">
        <v>150</v>
      </c>
      <c r="S29" s="43" t="s">
        <v>270</v>
      </c>
      <c r="T29" s="43" t="s">
        <v>271</v>
      </c>
    </row>
    <row r="30" spans="2:20" x14ac:dyDescent="0.25">
      <c r="B30" s="54"/>
      <c r="C30" s="55"/>
      <c r="D30" s="108" t="s">
        <v>81</v>
      </c>
      <c r="E30" s="108"/>
      <c r="F30" s="108"/>
      <c r="G30" s="108"/>
      <c r="H30" s="108"/>
      <c r="I30" s="108"/>
      <c r="J30" s="108"/>
      <c r="K30" s="108"/>
      <c r="L30" s="108"/>
      <c r="M30" s="108"/>
      <c r="N30" s="108"/>
      <c r="O30" s="108"/>
      <c r="P30" s="109"/>
      <c r="R30" s="24" t="s">
        <v>88</v>
      </c>
      <c r="S30" s="43" t="s">
        <v>169</v>
      </c>
      <c r="T30" s="43" t="s">
        <v>250</v>
      </c>
    </row>
    <row r="31" spans="2:20" x14ac:dyDescent="0.25">
      <c r="B31" s="54"/>
      <c r="C31" s="55"/>
      <c r="D31" s="108" t="s">
        <v>82</v>
      </c>
      <c r="E31" s="108"/>
      <c r="F31" s="108"/>
      <c r="G31" s="108"/>
      <c r="H31" s="108"/>
      <c r="I31" s="108"/>
      <c r="J31" s="108"/>
      <c r="K31" s="108"/>
      <c r="L31" s="108"/>
      <c r="M31" s="108"/>
      <c r="N31" s="108"/>
      <c r="O31" s="108"/>
      <c r="P31" s="109"/>
      <c r="R31" s="24" t="s">
        <v>243</v>
      </c>
      <c r="S31" s="43" t="s">
        <v>272</v>
      </c>
      <c r="T31" s="43" t="s">
        <v>273</v>
      </c>
    </row>
    <row r="32" spans="2:20" x14ac:dyDescent="0.25">
      <c r="B32" s="54"/>
      <c r="C32" s="55"/>
      <c r="D32" s="108" t="s">
        <v>57</v>
      </c>
      <c r="E32" s="108"/>
      <c r="F32" s="108"/>
      <c r="G32" s="108"/>
      <c r="H32" s="108"/>
      <c r="I32" s="108"/>
      <c r="J32" s="108"/>
      <c r="K32" s="108"/>
      <c r="L32" s="108"/>
      <c r="M32" s="108"/>
      <c r="N32" s="108"/>
      <c r="O32" s="108"/>
      <c r="P32" s="109"/>
      <c r="R32" s="24" t="s">
        <v>312</v>
      </c>
      <c r="S32" s="2" t="s">
        <v>238</v>
      </c>
      <c r="T32" s="43" t="s">
        <v>444</v>
      </c>
    </row>
    <row r="33" spans="2:20" x14ac:dyDescent="0.25">
      <c r="B33" s="54"/>
      <c r="C33" s="55"/>
      <c r="D33" s="108" t="s">
        <v>61</v>
      </c>
      <c r="E33" s="108"/>
      <c r="F33" s="108"/>
      <c r="G33" s="108"/>
      <c r="H33" s="108"/>
      <c r="I33" s="108"/>
      <c r="J33" s="108"/>
      <c r="K33" s="108"/>
      <c r="L33" s="108"/>
      <c r="M33" s="108"/>
      <c r="N33" s="108"/>
      <c r="O33" s="108"/>
      <c r="P33" s="109"/>
      <c r="R33" s="64" t="s">
        <v>448</v>
      </c>
      <c r="S33" s="43" t="s">
        <v>244</v>
      </c>
      <c r="T33" s="43" t="s">
        <v>447</v>
      </c>
    </row>
    <row r="34" spans="2:20" ht="24" customHeight="1" x14ac:dyDescent="0.25">
      <c r="B34" s="54"/>
      <c r="C34" s="55"/>
      <c r="D34" s="110" t="s">
        <v>58</v>
      </c>
      <c r="E34" s="110"/>
      <c r="F34" s="110"/>
      <c r="G34" s="110"/>
      <c r="H34" s="110"/>
      <c r="I34" s="110"/>
      <c r="J34" s="110"/>
      <c r="K34" s="110"/>
      <c r="L34" s="110"/>
      <c r="M34" s="110"/>
      <c r="N34" s="110"/>
      <c r="O34" s="110"/>
      <c r="P34" s="111"/>
      <c r="R34" s="24" t="s">
        <v>603</v>
      </c>
      <c r="S34" s="43" t="s">
        <v>606</v>
      </c>
      <c r="T34" s="2" t="s">
        <v>607</v>
      </c>
    </row>
    <row r="35" spans="2:20" ht="16.5" customHeight="1" x14ac:dyDescent="0.25">
      <c r="B35" s="54"/>
      <c r="C35" s="55"/>
      <c r="D35" s="110" t="s">
        <v>83</v>
      </c>
      <c r="E35" s="110"/>
      <c r="F35" s="110"/>
      <c r="G35" s="110"/>
      <c r="H35" s="110"/>
      <c r="I35" s="110"/>
      <c r="J35" s="110"/>
      <c r="K35" s="110"/>
      <c r="L35" s="110"/>
      <c r="M35" s="110"/>
      <c r="N35" s="110"/>
      <c r="O35" s="110"/>
      <c r="P35" s="111"/>
      <c r="R35" s="24" t="s">
        <v>630</v>
      </c>
      <c r="S35" s="43" t="s">
        <v>803</v>
      </c>
      <c r="T35" s="2" t="s">
        <v>804</v>
      </c>
    </row>
    <row r="36" spans="2:20" ht="15" customHeight="1" thickBot="1" x14ac:dyDescent="0.3">
      <c r="B36" s="60"/>
      <c r="C36" s="61"/>
      <c r="D36" s="112" t="s">
        <v>84</v>
      </c>
      <c r="E36" s="112"/>
      <c r="F36" s="112"/>
      <c r="G36" s="112"/>
      <c r="H36" s="112"/>
      <c r="I36" s="112"/>
      <c r="J36" s="112"/>
      <c r="K36" s="112"/>
      <c r="L36" s="112"/>
      <c r="M36" s="112"/>
      <c r="N36" s="112"/>
      <c r="O36" s="112"/>
      <c r="P36" s="113"/>
      <c r="R36" s="24" t="s">
        <v>631</v>
      </c>
      <c r="S36" s="2"/>
      <c r="T36" s="2"/>
    </row>
    <row r="37" spans="2:20" x14ac:dyDescent="0.25">
      <c r="R37" s="24" t="s">
        <v>632</v>
      </c>
      <c r="S37" s="2"/>
      <c r="T37" s="2"/>
    </row>
    <row r="38" spans="2:20" x14ac:dyDescent="0.25">
      <c r="R38" s="24" t="s">
        <v>429</v>
      </c>
      <c r="S38" s="43" t="s">
        <v>805</v>
      </c>
      <c r="T38" s="2" t="s">
        <v>806</v>
      </c>
    </row>
    <row r="39" spans="2:20" x14ac:dyDescent="0.25">
      <c r="R39" s="24" t="s">
        <v>633</v>
      </c>
      <c r="S39" s="2"/>
      <c r="T39" s="2"/>
    </row>
    <row r="40" spans="2:20" x14ac:dyDescent="0.25">
      <c r="R40" s="64" t="s">
        <v>661</v>
      </c>
      <c r="S40" s="43" t="s">
        <v>667</v>
      </c>
      <c r="T40" s="2" t="s">
        <v>668</v>
      </c>
    </row>
    <row r="41" spans="2:20" x14ac:dyDescent="0.25">
      <c r="R41" s="24" t="s">
        <v>662</v>
      </c>
      <c r="S41" s="43" t="s">
        <v>669</v>
      </c>
      <c r="T41" s="2" t="s">
        <v>670</v>
      </c>
    </row>
    <row r="42" spans="2:20" x14ac:dyDescent="0.25">
      <c r="R42" s="2" t="s">
        <v>728</v>
      </c>
      <c r="S42" s="43" t="s">
        <v>729</v>
      </c>
      <c r="T42" s="2" t="s">
        <v>730</v>
      </c>
    </row>
    <row r="43" spans="2:20" x14ac:dyDescent="0.25">
      <c r="R43" s="2" t="s">
        <v>765</v>
      </c>
      <c r="S43" s="43" t="s">
        <v>766</v>
      </c>
      <c r="T43" s="2" t="s">
        <v>247</v>
      </c>
    </row>
    <row r="44" spans="2:20" x14ac:dyDescent="0.25">
      <c r="R44" s="66" t="s">
        <v>807</v>
      </c>
      <c r="S44" s="43" t="s">
        <v>811</v>
      </c>
      <c r="T44" s="2" t="s">
        <v>812</v>
      </c>
    </row>
    <row r="45" spans="2:20" x14ac:dyDescent="0.25">
      <c r="R45" s="66" t="s">
        <v>808</v>
      </c>
      <c r="S45" s="43" t="s">
        <v>809</v>
      </c>
      <c r="T45" s="2" t="s">
        <v>810</v>
      </c>
    </row>
    <row r="46" spans="2:20" x14ac:dyDescent="0.25">
      <c r="R46" s="66" t="s">
        <v>813</v>
      </c>
      <c r="S46" s="43" t="s">
        <v>814</v>
      </c>
      <c r="T46" s="2" t="s">
        <v>815</v>
      </c>
    </row>
    <row r="47" spans="2:20" x14ac:dyDescent="0.25">
      <c r="R47" s="24" t="s">
        <v>837</v>
      </c>
      <c r="S47" s="43" t="s">
        <v>839</v>
      </c>
      <c r="T47" s="2" t="s">
        <v>840</v>
      </c>
    </row>
    <row r="48" spans="2:20" x14ac:dyDescent="0.25">
      <c r="R48" s="24" t="s">
        <v>432</v>
      </c>
      <c r="S48" s="43" t="s">
        <v>838</v>
      </c>
      <c r="T48" s="2" t="s">
        <v>265</v>
      </c>
    </row>
    <row r="49" spans="18:20" x14ac:dyDescent="0.25">
      <c r="R49" s="79" t="s">
        <v>889</v>
      </c>
      <c r="S49" s="43" t="s">
        <v>891</v>
      </c>
      <c r="T49" s="2" t="s">
        <v>730</v>
      </c>
    </row>
    <row r="50" spans="18:20" x14ac:dyDescent="0.25">
      <c r="R50" s="79" t="s">
        <v>890</v>
      </c>
      <c r="S50" s="43" t="s">
        <v>268</v>
      </c>
      <c r="T50" s="2" t="s">
        <v>892</v>
      </c>
    </row>
    <row r="51" spans="18:20" x14ac:dyDescent="0.25">
      <c r="R51" s="2" t="s">
        <v>976</v>
      </c>
      <c r="S51" s="43" t="s">
        <v>977</v>
      </c>
      <c r="T51" s="2" t="s">
        <v>978</v>
      </c>
    </row>
    <row r="52" spans="18:20" x14ac:dyDescent="0.25">
      <c r="R52" s="79"/>
      <c r="S52" s="43"/>
      <c r="T52" s="2"/>
    </row>
    <row r="53" spans="18:20" x14ac:dyDescent="0.25">
      <c r="R53" s="79"/>
      <c r="S53" s="43"/>
      <c r="T53" s="2"/>
    </row>
    <row r="54" spans="18:20" x14ac:dyDescent="0.25">
      <c r="R54" s="79"/>
      <c r="S54" s="43"/>
      <c r="T54" s="2"/>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2018-05-08T00:14:26Z</cp:lastPrinted>
  <dcterms:created xsi:type="dcterms:W3CDTF">1996-10-14T23:33:28Z</dcterms:created>
  <dcterms:modified xsi:type="dcterms:W3CDTF">2018-05-08T00:16:21Z</dcterms:modified>
</cp:coreProperties>
</file>