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60" windowWidth="20400" windowHeight="8760" tabRatio="756"/>
  </bookViews>
  <sheets>
    <sheet name="TH-MV" sheetId="15" r:id="rId1"/>
    <sheet name="TH - BR" sheetId="16" r:id="rId2"/>
    <sheet name="Huong dan BR" sheetId="2" r:id="rId3"/>
    <sheet name="Huong dan MV" sheetId="4" r:id="rId4"/>
  </sheets>
  <externalReferences>
    <externalReference r:id="rId5"/>
  </externalReferences>
  <definedNames>
    <definedName name="_xlnm._FilterDatabase" localSheetId="1" hidden="1">'TH - BR'!$A$25:$N$223</definedName>
    <definedName name="_xlnm._FilterDatabase" localSheetId="0" hidden="1">'TH-MV'!$A$15:$O$236</definedName>
    <definedName name="Dong">IF(Loai=#REF!,ROW(Loai)-1,"")</definedName>
    <definedName name="Dong1">IF(Loai1=#REF!,ROW(Loai1)-1,"")</definedName>
    <definedName name="DSBR">'Huong dan BR'!$R$2:$S$104</definedName>
    <definedName name="DSMV">'Huong dan MV'!$R$2:$T$50</definedName>
    <definedName name="Loai">OFFSET('TH-MV'!$M$17,,,COUNTA('TH-MV'!$M$17:$M$38880))</definedName>
    <definedName name="Loai1">OFFSET('TH - BR'!#REF!,,,COUNTA('[1]TH-BR'!$L$18:$M$38745))</definedName>
    <definedName name="_xlnm.Print_Area" localSheetId="1">'TH - BR'!$B$1:$L$236</definedName>
    <definedName name="_xlnm.Print_Area" localSheetId="0">'TH-MV'!$B$1:$M$255</definedName>
    <definedName name="_xlnm.Print_Titles" localSheetId="1">'TH - BR'!$12:$15</definedName>
    <definedName name="_xlnm.Print_Titles" localSheetId="0">'TH-MV'!$12:$15</definedName>
  </definedNames>
  <calcPr calcId="144525"/>
</workbook>
</file>

<file path=xl/calcChain.xml><?xml version="1.0" encoding="utf-8"?>
<calcChain xmlns="http://schemas.openxmlformats.org/spreadsheetml/2006/main">
  <c r="J252" i="15" l="1"/>
  <c r="H189" i="16" l="1"/>
  <c r="H179" i="16"/>
  <c r="H180" i="16"/>
  <c r="H178" i="16"/>
  <c r="H169" i="16"/>
  <c r="H170" i="16"/>
  <c r="H171" i="16"/>
  <c r="H172" i="16"/>
  <c r="H173" i="16"/>
  <c r="H174" i="16"/>
  <c r="H175" i="16"/>
  <c r="H176" i="16"/>
  <c r="H177" i="16"/>
  <c r="H181" i="16"/>
  <c r="H182" i="16"/>
  <c r="H183" i="16"/>
  <c r="H184" i="16"/>
  <c r="H185" i="16"/>
  <c r="H186" i="16"/>
  <c r="H187" i="16"/>
  <c r="H188" i="16"/>
  <c r="H190" i="16"/>
  <c r="H191" i="16"/>
  <c r="H192" i="16"/>
  <c r="H193" i="16"/>
  <c r="H194" i="16"/>
  <c r="H195" i="16"/>
  <c r="H196" i="16"/>
  <c r="H197" i="16"/>
  <c r="H198" i="16"/>
  <c r="H199" i="16"/>
  <c r="H200" i="16"/>
  <c r="H201" i="16"/>
  <c r="H202" i="16"/>
  <c r="H203" i="16"/>
  <c r="H204" i="16"/>
  <c r="H205" i="16"/>
  <c r="H206" i="16"/>
  <c r="H207" i="16"/>
  <c r="H208" i="16"/>
  <c r="H209" i="16"/>
  <c r="H210" i="16"/>
  <c r="H211" i="16"/>
  <c r="H212" i="16"/>
  <c r="H213" i="16"/>
  <c r="H214" i="16"/>
  <c r="H215" i="16"/>
  <c r="H216" i="16"/>
  <c r="H217" i="16"/>
  <c r="H218" i="16"/>
  <c r="H219" i="16"/>
  <c r="H220" i="16"/>
  <c r="H221" i="16"/>
  <c r="H222" i="16"/>
  <c r="H223" i="16"/>
  <c r="H224" i="16"/>
  <c r="H164" i="16"/>
  <c r="H166" i="16"/>
  <c r="H162" i="16"/>
  <c r="H163" i="16"/>
  <c r="H160" i="16"/>
  <c r="H161" i="16"/>
  <c r="H159" i="16"/>
  <c r="H158" i="16"/>
  <c r="H157" i="16"/>
  <c r="H156" i="16"/>
  <c r="H83" i="15" l="1"/>
  <c r="H84" i="15"/>
  <c r="H85" i="15"/>
  <c r="H86" i="15"/>
  <c r="H87" i="15"/>
  <c r="H88" i="15"/>
  <c r="H89" i="15"/>
  <c r="H90" i="15"/>
  <c r="H91" i="15"/>
  <c r="H92" i="15"/>
  <c r="H93" i="15"/>
  <c r="H94" i="15"/>
  <c r="H95" i="15"/>
  <c r="H96" i="15"/>
  <c r="H97" i="15"/>
  <c r="H98" i="15"/>
  <c r="H99" i="15"/>
  <c r="H100" i="15"/>
  <c r="H101" i="15"/>
  <c r="H102" i="15"/>
  <c r="H103" i="15"/>
  <c r="H104" i="15"/>
  <c r="H105" i="15"/>
  <c r="H106" i="15"/>
  <c r="H107" i="15"/>
  <c r="H108" i="15"/>
  <c r="H109" i="15"/>
  <c r="H110" i="15"/>
  <c r="H111" i="15"/>
  <c r="H112" i="15"/>
  <c r="H113" i="15"/>
  <c r="H114" i="15"/>
  <c r="H115" i="15"/>
  <c r="H116" i="15"/>
  <c r="H117" i="15"/>
  <c r="H118" i="15"/>
  <c r="H119" i="15"/>
  <c r="H120" i="15"/>
  <c r="H121" i="15"/>
  <c r="H122" i="15"/>
  <c r="H123" i="15"/>
  <c r="H124" i="15"/>
  <c r="H125" i="15"/>
  <c r="H126" i="15"/>
  <c r="H127" i="15"/>
  <c r="H128" i="15"/>
  <c r="H133" i="15"/>
  <c r="H129" i="15"/>
  <c r="H130" i="15"/>
  <c r="H131" i="15"/>
  <c r="H132" i="15"/>
  <c r="H134" i="15"/>
  <c r="H135" i="15"/>
  <c r="H136" i="15"/>
  <c r="H137" i="15"/>
  <c r="H138" i="15"/>
  <c r="H139" i="15"/>
  <c r="H140" i="15"/>
  <c r="H141" i="15"/>
  <c r="H142" i="15"/>
  <c r="H143" i="15"/>
  <c r="H144" i="15"/>
  <c r="H145" i="15"/>
  <c r="H146" i="15"/>
  <c r="H147" i="15"/>
  <c r="H148" i="15"/>
  <c r="H149" i="15"/>
  <c r="H150" i="15"/>
  <c r="H151" i="15"/>
  <c r="H152" i="15"/>
  <c r="H153" i="15"/>
  <c r="H154" i="15"/>
  <c r="H155" i="15"/>
  <c r="H156" i="15"/>
  <c r="H157" i="15"/>
  <c r="H158" i="15"/>
  <c r="H159" i="15"/>
  <c r="H160" i="15"/>
  <c r="H161" i="15"/>
  <c r="H162" i="15"/>
  <c r="H163" i="15"/>
  <c r="H164" i="15"/>
  <c r="H165" i="15"/>
  <c r="H166" i="15"/>
  <c r="H167" i="15"/>
  <c r="H168" i="15"/>
  <c r="H169" i="15"/>
  <c r="H170" i="15"/>
  <c r="H171" i="15"/>
  <c r="H172" i="15"/>
  <c r="H173" i="15"/>
  <c r="H174" i="15"/>
  <c r="H175" i="15"/>
  <c r="H176" i="15"/>
  <c r="H177" i="15"/>
  <c r="H178" i="15"/>
  <c r="H179" i="15"/>
  <c r="H180" i="15"/>
  <c r="H181" i="15"/>
  <c r="H182" i="15"/>
  <c r="H183" i="15"/>
  <c r="H184" i="15"/>
  <c r="H185" i="15"/>
  <c r="H186" i="15"/>
  <c r="H187" i="15"/>
  <c r="H188" i="15"/>
  <c r="H189" i="15"/>
  <c r="H190" i="15"/>
  <c r="H191" i="15"/>
  <c r="H192" i="15"/>
  <c r="H193" i="15"/>
  <c r="H194" i="15"/>
  <c r="H195" i="15"/>
  <c r="H196" i="15"/>
  <c r="H197" i="15"/>
  <c r="H198" i="15"/>
  <c r="H199" i="15"/>
  <c r="H200" i="15"/>
  <c r="H201" i="15"/>
  <c r="H202" i="15"/>
  <c r="H203" i="15"/>
  <c r="H204" i="15"/>
  <c r="H205" i="15"/>
  <c r="H206" i="15"/>
  <c r="H207" i="15"/>
  <c r="H208" i="15"/>
  <c r="H209" i="15"/>
  <c r="H210" i="15"/>
  <c r="H211" i="15"/>
  <c r="H212" i="15"/>
  <c r="H213" i="15"/>
  <c r="H214" i="15"/>
  <c r="H215" i="15"/>
  <c r="H216" i="15"/>
  <c r="H217" i="15"/>
  <c r="H218" i="15"/>
  <c r="H219" i="15"/>
  <c r="H220" i="15"/>
  <c r="H221" i="15"/>
  <c r="H222" i="15"/>
  <c r="H223" i="15"/>
  <c r="H224" i="15"/>
  <c r="H225" i="15"/>
  <c r="H226" i="15"/>
  <c r="H227" i="15"/>
  <c r="H228" i="15"/>
  <c r="H229" i="15"/>
  <c r="H230" i="15"/>
  <c r="H231" i="15"/>
  <c r="H232" i="15"/>
  <c r="H233" i="15"/>
  <c r="H234" i="15"/>
  <c r="H235" i="15"/>
  <c r="J237" i="15"/>
  <c r="L182" i="15"/>
  <c r="L183" i="15"/>
  <c r="L184" i="15"/>
  <c r="L185" i="15"/>
  <c r="L186" i="15"/>
  <c r="L187" i="15"/>
  <c r="L188" i="15"/>
  <c r="L189" i="15"/>
  <c r="L190" i="15"/>
  <c r="L191" i="15"/>
  <c r="L192" i="15"/>
  <c r="L193" i="15"/>
  <c r="L194" i="15"/>
  <c r="L195" i="15"/>
  <c r="L196" i="15"/>
  <c r="L197" i="15"/>
  <c r="L198" i="15"/>
  <c r="L199" i="15"/>
  <c r="L200" i="15"/>
  <c r="L201" i="15"/>
  <c r="L202" i="15"/>
  <c r="L203" i="15"/>
  <c r="L204" i="15"/>
  <c r="L205" i="15"/>
  <c r="L206" i="15"/>
  <c r="L207" i="15"/>
  <c r="L208" i="15"/>
  <c r="L209" i="15"/>
  <c r="L210" i="15"/>
  <c r="L211" i="15"/>
  <c r="L212" i="15"/>
  <c r="L213" i="15"/>
  <c r="L214" i="15"/>
  <c r="L215" i="15"/>
  <c r="L216" i="15"/>
  <c r="L217" i="15"/>
  <c r="L218" i="15"/>
  <c r="L219" i="15"/>
  <c r="L220" i="15"/>
  <c r="L221" i="15"/>
  <c r="L222" i="15"/>
  <c r="L223" i="15"/>
  <c r="L224" i="15"/>
  <c r="L225" i="15"/>
  <c r="L226" i="15"/>
  <c r="L227" i="15"/>
  <c r="L228" i="15"/>
  <c r="L229" i="15"/>
  <c r="L230" i="15"/>
  <c r="L231" i="15"/>
  <c r="L232" i="15"/>
  <c r="L233" i="15"/>
  <c r="L234" i="15"/>
  <c r="L235" i="15"/>
  <c r="L140" i="15"/>
  <c r="L141" i="15"/>
  <c r="L142" i="15"/>
  <c r="L143" i="15"/>
  <c r="L144" i="15"/>
  <c r="L145" i="15"/>
  <c r="L146" i="15"/>
  <c r="L147" i="15"/>
  <c r="L148" i="15"/>
  <c r="L149" i="15"/>
  <c r="L150" i="15"/>
  <c r="L151" i="15"/>
  <c r="L152" i="15"/>
  <c r="L153" i="15"/>
  <c r="L154" i="15"/>
  <c r="L155" i="15"/>
  <c r="L156" i="15"/>
  <c r="L157" i="15"/>
  <c r="L158" i="15"/>
  <c r="L159" i="15"/>
  <c r="L160" i="15"/>
  <c r="L161" i="15"/>
  <c r="L162" i="15"/>
  <c r="L163" i="15"/>
  <c r="L164" i="15"/>
  <c r="L165" i="15"/>
  <c r="L166" i="15"/>
  <c r="L167" i="15"/>
  <c r="L168" i="15"/>
  <c r="L169" i="15"/>
  <c r="L170" i="15"/>
  <c r="L171" i="15"/>
  <c r="L172" i="15"/>
  <c r="L173" i="15"/>
  <c r="L174" i="15"/>
  <c r="L175" i="15"/>
  <c r="L176" i="15"/>
  <c r="L177" i="15"/>
  <c r="L178" i="15"/>
  <c r="L179" i="15"/>
  <c r="L180" i="15"/>
  <c r="D188" i="15"/>
  <c r="B188" i="15"/>
  <c r="D187" i="15"/>
  <c r="B187" i="15"/>
  <c r="D186" i="15"/>
  <c r="B186" i="15"/>
  <c r="D185" i="15"/>
  <c r="B185" i="15"/>
  <c r="D184" i="15"/>
  <c r="B184" i="15"/>
  <c r="D183" i="15"/>
  <c r="B183" i="15"/>
  <c r="D182" i="15"/>
  <c r="B182" i="15"/>
  <c r="L181" i="15"/>
  <c r="D181" i="15"/>
  <c r="B181" i="15"/>
  <c r="D180" i="15"/>
  <c r="B180" i="15"/>
  <c r="D179" i="15"/>
  <c r="B179" i="15"/>
  <c r="D178" i="15"/>
  <c r="B178" i="15"/>
  <c r="D177" i="15"/>
  <c r="B177" i="15"/>
  <c r="D176" i="15"/>
  <c r="B176" i="15"/>
  <c r="D175" i="15"/>
  <c r="B175" i="15"/>
  <c r="D174" i="15"/>
  <c r="B174" i="15"/>
  <c r="D173" i="15"/>
  <c r="B173" i="15"/>
  <c r="D172" i="15"/>
  <c r="B172" i="15"/>
  <c r="D171" i="15"/>
  <c r="B171" i="15"/>
  <c r="D170" i="15"/>
  <c r="B170" i="15"/>
  <c r="D169" i="15"/>
  <c r="B169" i="15"/>
  <c r="D168" i="15"/>
  <c r="B168" i="15"/>
  <c r="D167" i="15"/>
  <c r="B167" i="15"/>
  <c r="D166" i="15"/>
  <c r="B166" i="15"/>
  <c r="D165" i="15"/>
  <c r="B165" i="15"/>
  <c r="D163" i="15"/>
  <c r="B163" i="15"/>
  <c r="D162" i="15"/>
  <c r="B162" i="15"/>
  <c r="D161" i="15"/>
  <c r="B161" i="15"/>
  <c r="D160" i="15"/>
  <c r="B160" i="15"/>
  <c r="D159" i="15"/>
  <c r="B159" i="15"/>
  <c r="D158" i="15"/>
  <c r="B158" i="15"/>
  <c r="D157" i="15"/>
  <c r="B157" i="15"/>
  <c r="D156" i="15"/>
  <c r="B156" i="15"/>
  <c r="D155" i="15"/>
  <c r="B155" i="15"/>
  <c r="D154" i="15"/>
  <c r="B154" i="15"/>
  <c r="D153" i="15"/>
  <c r="B153" i="15"/>
  <c r="D152" i="15"/>
  <c r="B152" i="15"/>
  <c r="D151" i="15"/>
  <c r="B151" i="15"/>
  <c r="D150" i="15"/>
  <c r="B150" i="15"/>
  <c r="D149" i="15"/>
  <c r="B149" i="15"/>
  <c r="D148" i="15"/>
  <c r="B148" i="15"/>
  <c r="D147" i="15"/>
  <c r="B147" i="15"/>
  <c r="D146" i="15"/>
  <c r="B146" i="15"/>
  <c r="D145" i="15"/>
  <c r="B145" i="15"/>
  <c r="D144" i="15"/>
  <c r="B144" i="15"/>
  <c r="D143" i="15"/>
  <c r="B143" i="15"/>
  <c r="D142" i="15"/>
  <c r="B142" i="15"/>
  <c r="D141" i="15"/>
  <c r="B141" i="15"/>
  <c r="D140" i="15"/>
  <c r="B140" i="15"/>
  <c r="D211" i="15"/>
  <c r="B211" i="15"/>
  <c r="D210" i="15"/>
  <c r="B210" i="15"/>
  <c r="D209" i="15"/>
  <c r="B209" i="15"/>
  <c r="D208" i="15"/>
  <c r="B208" i="15"/>
  <c r="D207" i="15"/>
  <c r="B207" i="15"/>
  <c r="D206" i="15"/>
  <c r="B206" i="15"/>
  <c r="D205" i="15"/>
  <c r="B205" i="15"/>
  <c r="D204" i="15"/>
  <c r="B204" i="15"/>
  <c r="D203" i="15"/>
  <c r="B203" i="15"/>
  <c r="D202" i="15"/>
  <c r="B202" i="15"/>
  <c r="D201" i="15"/>
  <c r="B201" i="15"/>
  <c r="D200" i="15"/>
  <c r="B200" i="15"/>
  <c r="D199" i="15"/>
  <c r="B199" i="15"/>
  <c r="D198" i="15"/>
  <c r="B198" i="15"/>
  <c r="D197" i="15"/>
  <c r="B197" i="15"/>
  <c r="D196" i="15"/>
  <c r="B196" i="15"/>
  <c r="D195" i="15"/>
  <c r="B195" i="15"/>
  <c r="D194" i="15"/>
  <c r="B194" i="15"/>
  <c r="D193" i="15"/>
  <c r="B193" i="15"/>
  <c r="D192" i="15"/>
  <c r="B192" i="15"/>
  <c r="D191" i="15"/>
  <c r="B191" i="15"/>
  <c r="D190" i="15"/>
  <c r="B190" i="15"/>
  <c r="D189" i="15"/>
  <c r="B189" i="15"/>
  <c r="D164" i="15"/>
  <c r="B164" i="15"/>
  <c r="H142" i="16" l="1"/>
  <c r="H134" i="16"/>
  <c r="H127" i="16"/>
  <c r="K97" i="16"/>
  <c r="K98" i="16"/>
  <c r="H131" i="16" l="1"/>
  <c r="H132" i="16"/>
  <c r="H133" i="16"/>
  <c r="H135" i="16"/>
  <c r="H136" i="16"/>
  <c r="H137" i="16"/>
  <c r="H138" i="16"/>
  <c r="H139" i="16"/>
  <c r="H140" i="16"/>
  <c r="H141" i="16"/>
  <c r="H143" i="16"/>
  <c r="H144" i="16"/>
  <c r="H145" i="16"/>
  <c r="H146" i="16"/>
  <c r="H147" i="16"/>
  <c r="H148" i="16"/>
  <c r="H128" i="16" l="1"/>
  <c r="H129" i="16"/>
  <c r="H130" i="16"/>
  <c r="L110" i="15" l="1"/>
  <c r="P110" i="15" s="1"/>
  <c r="L111" i="15"/>
  <c r="P111" i="15" s="1"/>
  <c r="L112" i="15"/>
  <c r="P112" i="15" s="1"/>
  <c r="L113" i="15"/>
  <c r="P113" i="15" s="1"/>
  <c r="L114" i="15"/>
  <c r="P114" i="15" s="1"/>
  <c r="L115" i="15"/>
  <c r="P115" i="15" s="1"/>
  <c r="L116" i="15"/>
  <c r="P116" i="15" s="1"/>
  <c r="L117" i="15"/>
  <c r="P117" i="15" s="1"/>
  <c r="L118" i="15"/>
  <c r="P118" i="15" s="1"/>
  <c r="L119" i="15"/>
  <c r="P119" i="15" s="1"/>
  <c r="L120" i="15"/>
  <c r="P120" i="15" s="1"/>
  <c r="L121" i="15"/>
  <c r="P121" i="15" s="1"/>
  <c r="L122" i="15"/>
  <c r="P122" i="15" s="1"/>
  <c r="L123" i="15"/>
  <c r="P123" i="15" s="1"/>
  <c r="L124" i="15"/>
  <c r="P124" i="15" s="1"/>
  <c r="L125" i="15"/>
  <c r="P125" i="15" s="1"/>
  <c r="L126" i="15"/>
  <c r="P126" i="15" s="1"/>
  <c r="L127" i="15"/>
  <c r="P127" i="15" s="1"/>
  <c r="L128" i="15"/>
  <c r="P128" i="15" s="1"/>
  <c r="L133" i="15"/>
  <c r="P133" i="15" s="1"/>
  <c r="L129" i="15"/>
  <c r="P129" i="15" s="1"/>
  <c r="L130" i="15"/>
  <c r="P130" i="15" s="1"/>
  <c r="L131" i="15"/>
  <c r="P131" i="15" s="1"/>
  <c r="L132" i="15"/>
  <c r="P132" i="15" s="1"/>
  <c r="L134" i="15"/>
  <c r="P134" i="15" s="1"/>
  <c r="L135" i="15"/>
  <c r="P135" i="15" s="1"/>
  <c r="L136" i="15"/>
  <c r="P136" i="15" s="1"/>
  <c r="L137" i="15"/>
  <c r="P137" i="15" s="1"/>
  <c r="L138" i="15"/>
  <c r="P138" i="15" s="1"/>
  <c r="L139" i="15"/>
  <c r="K129" i="16"/>
  <c r="K130" i="16"/>
  <c r="K131" i="16"/>
  <c r="K132" i="16"/>
  <c r="K133" i="16"/>
  <c r="K134" i="16"/>
  <c r="K135" i="16"/>
  <c r="K136" i="16"/>
  <c r="K137" i="16"/>
  <c r="K138" i="16"/>
  <c r="K139" i="16"/>
  <c r="K140" i="16"/>
  <c r="K141" i="16"/>
  <c r="K142" i="16"/>
  <c r="K143" i="16"/>
  <c r="K144" i="16"/>
  <c r="K145" i="16"/>
  <c r="K146" i="16"/>
  <c r="K147" i="16"/>
  <c r="K148" i="16"/>
  <c r="K149" i="16"/>
  <c r="K150" i="16"/>
  <c r="K151" i="16"/>
  <c r="K152" i="16"/>
  <c r="K153" i="16"/>
  <c r="K154" i="16"/>
  <c r="K155" i="16"/>
  <c r="K156" i="16"/>
  <c r="K157" i="16"/>
  <c r="K158" i="16"/>
  <c r="K159" i="16"/>
  <c r="K160" i="16"/>
  <c r="K161" i="16"/>
  <c r="K162" i="16"/>
  <c r="K163" i="16"/>
  <c r="K164" i="16"/>
  <c r="K165" i="16"/>
  <c r="K166" i="16"/>
  <c r="K167" i="16"/>
  <c r="K168" i="16"/>
  <c r="K170" i="16"/>
  <c r="K171" i="16"/>
  <c r="K172" i="16"/>
  <c r="K173" i="16"/>
  <c r="K174" i="16"/>
  <c r="K175" i="16"/>
  <c r="K176" i="16"/>
  <c r="K177" i="16"/>
  <c r="K178" i="16"/>
  <c r="K179" i="16"/>
  <c r="K180" i="16"/>
  <c r="K181" i="16"/>
  <c r="K182" i="16"/>
  <c r="K183" i="16"/>
  <c r="K184" i="16"/>
  <c r="K185" i="16"/>
  <c r="K186" i="16"/>
  <c r="K187" i="16"/>
  <c r="K188" i="16"/>
  <c r="K189" i="16"/>
  <c r="K190" i="16"/>
  <c r="K191" i="16"/>
  <c r="K192" i="16"/>
  <c r="K193" i="16"/>
  <c r="K194" i="16"/>
  <c r="K195" i="16"/>
  <c r="K196" i="16"/>
  <c r="K197" i="16"/>
  <c r="K198" i="16"/>
  <c r="K199" i="16"/>
  <c r="K200" i="16"/>
  <c r="K201" i="16"/>
  <c r="K202" i="16"/>
  <c r="K203" i="16"/>
  <c r="K204" i="16"/>
  <c r="K205" i="16"/>
  <c r="K206" i="16"/>
  <c r="K207" i="16"/>
  <c r="K208" i="16"/>
  <c r="K209" i="16"/>
  <c r="K210" i="16"/>
  <c r="K211" i="16"/>
  <c r="K212" i="16"/>
  <c r="K213" i="16"/>
  <c r="K214" i="16"/>
  <c r="K215" i="16"/>
  <c r="K216" i="16"/>
  <c r="K217" i="16"/>
  <c r="K218" i="16"/>
  <c r="K219" i="16"/>
  <c r="K220" i="16"/>
  <c r="K221" i="16"/>
  <c r="K222" i="16"/>
  <c r="K223" i="16"/>
  <c r="H122" i="16"/>
  <c r="H123" i="16"/>
  <c r="H124" i="16"/>
  <c r="H119" i="16"/>
  <c r="H120" i="16"/>
  <c r="H116" i="16"/>
  <c r="H117" i="16"/>
  <c r="K100" i="16"/>
  <c r="K101" i="16"/>
  <c r="K102" i="16"/>
  <c r="K103" i="16"/>
  <c r="K104" i="16"/>
  <c r="K105" i="16"/>
  <c r="K106" i="16"/>
  <c r="K107" i="16"/>
  <c r="K108" i="16"/>
  <c r="K109" i="16"/>
  <c r="K110" i="16"/>
  <c r="K111" i="16"/>
  <c r="K112" i="16"/>
  <c r="K113" i="16"/>
  <c r="K114" i="16"/>
  <c r="K115" i="16"/>
  <c r="K116" i="16"/>
  <c r="K117" i="16"/>
  <c r="K118" i="16"/>
  <c r="K119" i="16"/>
  <c r="K120" i="16"/>
  <c r="K121" i="16"/>
  <c r="K122" i="16"/>
  <c r="K123" i="16"/>
  <c r="K124" i="16"/>
  <c r="K125" i="16"/>
  <c r="K126" i="16"/>
  <c r="K127" i="16"/>
  <c r="K128" i="16"/>
  <c r="K99" i="16"/>
  <c r="H97" i="16"/>
  <c r="H98" i="16"/>
  <c r="H99" i="16"/>
  <c r="H100" i="16"/>
  <c r="H101" i="16"/>
  <c r="H102" i="16"/>
  <c r="H103" i="16"/>
  <c r="H104" i="16"/>
  <c r="H105" i="16"/>
  <c r="H106" i="16"/>
  <c r="H107" i="16"/>
  <c r="H108" i="16"/>
  <c r="H109" i="16"/>
  <c r="H110" i="16"/>
  <c r="H111" i="16"/>
  <c r="H112" i="16"/>
  <c r="H113" i="16"/>
  <c r="H114" i="16"/>
  <c r="H125" i="16"/>
  <c r="H126" i="16"/>
  <c r="H149" i="16"/>
  <c r="H150" i="16"/>
  <c r="H151" i="16"/>
  <c r="H152" i="16"/>
  <c r="H153" i="16"/>
  <c r="H154" i="16"/>
  <c r="H155" i="16"/>
  <c r="H165" i="16"/>
  <c r="H167" i="16"/>
  <c r="H168" i="16"/>
  <c r="B97" i="16" l="1"/>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L102" i="15" l="1"/>
  <c r="P102" i="15" s="1"/>
  <c r="L103" i="15"/>
  <c r="P103" i="15" s="1"/>
  <c r="L104" i="15"/>
  <c r="P104" i="15" s="1"/>
  <c r="L105" i="15"/>
  <c r="P105" i="15" s="1"/>
  <c r="L106" i="15"/>
  <c r="P106" i="15" s="1"/>
  <c r="L107" i="15"/>
  <c r="P107" i="15" s="1"/>
  <c r="L108" i="15"/>
  <c r="P108" i="15" s="1"/>
  <c r="L109" i="15"/>
  <c r="P109" i="15" s="1"/>
  <c r="L101" i="15"/>
  <c r="P101" i="15" s="1"/>
  <c r="D123" i="15"/>
  <c r="B123" i="15"/>
  <c r="D122" i="15"/>
  <c r="B122" i="15"/>
  <c r="D121" i="15"/>
  <c r="B121" i="15"/>
  <c r="D100" i="15"/>
  <c r="B100" i="15"/>
  <c r="D99" i="15"/>
  <c r="B99" i="15"/>
  <c r="D98" i="15"/>
  <c r="B98" i="15"/>
  <c r="D97" i="15"/>
  <c r="B97" i="15"/>
  <c r="D96" i="15"/>
  <c r="B96" i="15"/>
  <c r="D95" i="15"/>
  <c r="B95" i="15"/>
  <c r="D94" i="15"/>
  <c r="B94" i="15"/>
  <c r="D93" i="15"/>
  <c r="B93" i="15"/>
  <c r="D92" i="15"/>
  <c r="B92" i="15"/>
  <c r="D91" i="15"/>
  <c r="B91" i="15"/>
  <c r="D90" i="15"/>
  <c r="B90" i="15"/>
  <c r="D89" i="15"/>
  <c r="B89" i="15"/>
  <c r="D88" i="15"/>
  <c r="B88" i="15"/>
  <c r="D87" i="15"/>
  <c r="B87" i="15"/>
  <c r="D86" i="15"/>
  <c r="B86" i="15"/>
  <c r="D85" i="15"/>
  <c r="B85" i="15"/>
  <c r="D84" i="15"/>
  <c r="B84" i="15"/>
  <c r="D120" i="15"/>
  <c r="B120" i="15"/>
  <c r="D119" i="15"/>
  <c r="B119" i="15"/>
  <c r="D118" i="15"/>
  <c r="B118" i="15"/>
  <c r="D117" i="15"/>
  <c r="B117" i="15"/>
  <c r="D116" i="15"/>
  <c r="B116" i="15"/>
  <c r="D115" i="15"/>
  <c r="B115" i="15"/>
  <c r="D114" i="15"/>
  <c r="B114" i="15"/>
  <c r="D113" i="15"/>
  <c r="B113" i="15"/>
  <c r="D112" i="15"/>
  <c r="B112" i="15"/>
  <c r="D111" i="15"/>
  <c r="B111" i="15"/>
  <c r="D110" i="15"/>
  <c r="B110" i="15"/>
  <c r="D109" i="15"/>
  <c r="B109" i="15"/>
  <c r="D108" i="15"/>
  <c r="B108" i="15"/>
  <c r="D107" i="15"/>
  <c r="B107" i="15"/>
  <c r="D106" i="15"/>
  <c r="B106" i="15"/>
  <c r="D105" i="15"/>
  <c r="B105" i="15"/>
  <c r="D104" i="15"/>
  <c r="B104" i="15"/>
  <c r="D103" i="15"/>
  <c r="B103" i="15"/>
  <c r="D102" i="15"/>
  <c r="B102" i="15"/>
  <c r="D101" i="15"/>
  <c r="B101" i="15"/>
  <c r="D215" i="15"/>
  <c r="B215" i="15"/>
  <c r="D214" i="15"/>
  <c r="B214" i="15"/>
  <c r="D213" i="15"/>
  <c r="B213" i="15"/>
  <c r="D212" i="15"/>
  <c r="B212" i="15"/>
  <c r="D139" i="15"/>
  <c r="B139" i="15"/>
  <c r="D138" i="15"/>
  <c r="B138" i="15"/>
  <c r="D137" i="15"/>
  <c r="B137" i="15"/>
  <c r="D136" i="15"/>
  <c r="B136" i="15"/>
  <c r="D135" i="15"/>
  <c r="B135" i="15"/>
  <c r="D134" i="15"/>
  <c r="B134" i="15"/>
  <c r="D132" i="15"/>
  <c r="B132" i="15"/>
  <c r="D131" i="15"/>
  <c r="B131" i="15"/>
  <c r="D130" i="15"/>
  <c r="B130" i="15"/>
  <c r="D129" i="15"/>
  <c r="B129" i="15"/>
  <c r="D133" i="15"/>
  <c r="B133" i="15"/>
  <c r="D128" i="15"/>
  <c r="B128" i="15"/>
  <c r="D127" i="15"/>
  <c r="B127" i="15"/>
  <c r="D126" i="15"/>
  <c r="B126" i="15"/>
  <c r="D125" i="15"/>
  <c r="B125" i="15"/>
  <c r="D124" i="15"/>
  <c r="B124" i="15"/>
  <c r="D225" i="15"/>
  <c r="B225" i="15"/>
  <c r="D224" i="15"/>
  <c r="B224" i="15"/>
  <c r="D223" i="15"/>
  <c r="B223" i="15"/>
  <c r="D222" i="15"/>
  <c r="B222" i="15"/>
  <c r="D221" i="15"/>
  <c r="B221" i="15"/>
  <c r="D220" i="15"/>
  <c r="B220" i="15"/>
  <c r="D219" i="15"/>
  <c r="B219" i="15"/>
  <c r="D218" i="15"/>
  <c r="B218" i="15"/>
  <c r="D217" i="15"/>
  <c r="B217" i="15"/>
  <c r="D216" i="15"/>
  <c r="B216" i="15"/>
  <c r="D230" i="15"/>
  <c r="B230" i="15"/>
  <c r="D229" i="15"/>
  <c r="B229" i="15"/>
  <c r="D228" i="15"/>
  <c r="B228" i="15"/>
  <c r="D227" i="15"/>
  <c r="B227" i="15"/>
  <c r="D226" i="15"/>
  <c r="B226" i="15"/>
  <c r="H32" i="15" l="1"/>
  <c r="D32" i="15"/>
  <c r="B32" i="15"/>
  <c r="H26" i="15"/>
  <c r="D26" i="15"/>
  <c r="B26" i="15"/>
  <c r="H19" i="15"/>
  <c r="D19" i="15"/>
  <c r="B19" i="15"/>
  <c r="I233" i="16" l="1"/>
  <c r="B40" i="16"/>
  <c r="B41" i="16"/>
  <c r="B42" i="16"/>
  <c r="B43" i="16"/>
  <c r="B44" i="16"/>
  <c r="H42" i="16"/>
  <c r="H96" i="16"/>
  <c r="B77" i="16"/>
  <c r="B78" i="16"/>
  <c r="B79" i="16"/>
  <c r="B80" i="16"/>
  <c r="B81" i="16"/>
  <c r="H78" i="16"/>
  <c r="H79" i="16"/>
  <c r="H80" i="16"/>
  <c r="H81" i="16"/>
  <c r="H73" i="16"/>
  <c r="B45" i="16"/>
  <c r="B27" i="16"/>
  <c r="B28" i="16"/>
  <c r="B29" i="16"/>
  <c r="B30" i="16"/>
  <c r="B31" i="16"/>
  <c r="B32" i="16"/>
  <c r="B33" i="16"/>
  <c r="B34" i="16"/>
  <c r="B35" i="16"/>
  <c r="B36" i="16"/>
  <c r="B37" i="16"/>
  <c r="B38" i="16"/>
  <c r="B39"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82" i="16"/>
  <c r="B83" i="16"/>
  <c r="B84" i="16"/>
  <c r="B85" i="16"/>
  <c r="B86" i="16"/>
  <c r="B87" i="16"/>
  <c r="B88" i="16"/>
  <c r="B89" i="16"/>
  <c r="B90" i="16"/>
  <c r="B91" i="16"/>
  <c r="B92" i="16"/>
  <c r="B93" i="16"/>
  <c r="B94" i="16"/>
  <c r="B95" i="16"/>
  <c r="B96" i="16"/>
  <c r="B26" i="16"/>
  <c r="B7" i="15"/>
  <c r="B7" i="16"/>
  <c r="B24" i="15"/>
  <c r="B25" i="15"/>
  <c r="B27" i="15"/>
  <c r="B28" i="15"/>
  <c r="B29" i="15"/>
  <c r="B30" i="15"/>
  <c r="B31" i="15"/>
  <c r="B35" i="15"/>
  <c r="B40" i="15"/>
  <c r="B41" i="15"/>
  <c r="B44" i="15"/>
  <c r="B48" i="15"/>
  <c r="B50" i="15"/>
  <c r="B49" i="15"/>
  <c r="B51" i="15"/>
  <c r="B34" i="15"/>
  <c r="B33" i="15"/>
  <c r="B36" i="15"/>
  <c r="B37" i="15"/>
  <c r="B43" i="15"/>
  <c r="B53" i="15"/>
  <c r="B45" i="15"/>
  <c r="B42" i="15"/>
  <c r="B46" i="15"/>
  <c r="B47" i="15"/>
  <c r="B38" i="15"/>
  <c r="B52" i="15"/>
  <c r="B54" i="15"/>
  <c r="B39"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231" i="15"/>
  <c r="B232" i="15"/>
  <c r="B233" i="15"/>
  <c r="B234" i="15"/>
  <c r="B235" i="15"/>
  <c r="B236" i="15"/>
  <c r="B18" i="15"/>
  <c r="B20" i="15"/>
  <c r="B21" i="15"/>
  <c r="B22" i="15"/>
  <c r="B23" i="15"/>
  <c r="B17" i="15"/>
  <c r="K225" i="16"/>
  <c r="H231" i="16" s="1"/>
  <c r="J225" i="16"/>
  <c r="H230" i="16" s="1"/>
  <c r="L237" i="15"/>
  <c r="H251" i="15" s="1"/>
  <c r="H250" i="15"/>
  <c r="D20" i="15"/>
  <c r="D21" i="15"/>
  <c r="D22" i="15"/>
  <c r="D23" i="15"/>
  <c r="D24" i="15"/>
  <c r="D25" i="15"/>
  <c r="D27" i="15"/>
  <c r="D28" i="15"/>
  <c r="D29" i="15"/>
  <c r="D30" i="15"/>
  <c r="D31" i="15"/>
  <c r="D35" i="15"/>
  <c r="D40" i="15"/>
  <c r="D41" i="15"/>
  <c r="D44" i="15"/>
  <c r="D48" i="15"/>
  <c r="D50" i="15"/>
  <c r="D49" i="15"/>
  <c r="D51" i="15"/>
  <c r="D34" i="15"/>
  <c r="D33" i="15"/>
  <c r="D36" i="15"/>
  <c r="D37" i="15"/>
  <c r="D43" i="15"/>
  <c r="D53" i="15"/>
  <c r="D45" i="15"/>
  <c r="D42" i="15"/>
  <c r="D46" i="15"/>
  <c r="D47" i="15"/>
  <c r="D38" i="15"/>
  <c r="D52" i="15"/>
  <c r="D54" i="15"/>
  <c r="D39"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231" i="15"/>
  <c r="D232" i="15"/>
  <c r="D233" i="15"/>
  <c r="D234" i="15"/>
  <c r="D235" i="15"/>
  <c r="H21" i="15"/>
  <c r="H22" i="15"/>
  <c r="H23" i="15"/>
  <c r="H24" i="15"/>
  <c r="H25" i="15"/>
  <c r="H27" i="15"/>
  <c r="H28" i="15"/>
  <c r="H29" i="15"/>
  <c r="H30" i="15"/>
  <c r="H31" i="15"/>
  <c r="H35" i="15"/>
  <c r="H40" i="15"/>
  <c r="H41" i="15"/>
  <c r="H44" i="15"/>
  <c r="H48" i="15"/>
  <c r="H50" i="15"/>
  <c r="H49" i="15"/>
  <c r="H51" i="15"/>
  <c r="H34" i="15"/>
  <c r="H33" i="15"/>
  <c r="H36" i="15"/>
  <c r="H37" i="15"/>
  <c r="H43" i="15"/>
  <c r="H53" i="15"/>
  <c r="H45" i="15"/>
  <c r="H42" i="15"/>
  <c r="H46" i="15"/>
  <c r="H47" i="15"/>
  <c r="H38" i="15"/>
  <c r="H52" i="15"/>
  <c r="H54" i="15"/>
  <c r="H39" i="15"/>
  <c r="H55" i="15"/>
  <c r="H56" i="15"/>
  <c r="H57" i="15"/>
  <c r="H58" i="15"/>
  <c r="H59" i="15"/>
  <c r="H60" i="15"/>
  <c r="H61" i="15"/>
  <c r="H62" i="15"/>
  <c r="H63" i="15"/>
  <c r="H64" i="15"/>
  <c r="H65" i="15"/>
  <c r="H66" i="15"/>
  <c r="H67" i="15"/>
  <c r="H68" i="15"/>
  <c r="H69" i="15"/>
  <c r="H70" i="15"/>
  <c r="H71" i="15"/>
  <c r="H72" i="15"/>
  <c r="H73" i="15"/>
  <c r="H74" i="15"/>
  <c r="H75" i="15"/>
  <c r="H76" i="15"/>
  <c r="H77" i="15"/>
  <c r="H78" i="15"/>
  <c r="H79" i="15"/>
  <c r="H80" i="15"/>
  <c r="H81" i="15"/>
  <c r="H82" i="15"/>
  <c r="H26" i="16"/>
  <c r="H27" i="16"/>
  <c r="H28" i="16"/>
  <c r="H29" i="16"/>
  <c r="H30" i="16"/>
  <c r="H31" i="16"/>
  <c r="H32" i="16"/>
  <c r="H33" i="16"/>
  <c r="H34" i="16"/>
  <c r="H35" i="16"/>
  <c r="H36" i="16"/>
  <c r="H37" i="16"/>
  <c r="H38" i="16"/>
  <c r="H39" i="16"/>
  <c r="H40"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4" i="16"/>
  <c r="H75" i="16"/>
  <c r="H76" i="16"/>
  <c r="H77" i="16"/>
  <c r="H82" i="16"/>
  <c r="H83" i="16"/>
  <c r="H84" i="16"/>
  <c r="H85" i="16"/>
  <c r="H86" i="16"/>
  <c r="H87" i="16"/>
  <c r="H88" i="16"/>
  <c r="H89" i="16"/>
  <c r="H90" i="16"/>
  <c r="H91" i="16"/>
  <c r="H92" i="16"/>
  <c r="H93" i="16"/>
  <c r="H94" i="16"/>
  <c r="H95" i="16"/>
  <c r="H20" i="15"/>
  <c r="H18" i="15"/>
  <c r="D18" i="15"/>
  <c r="D17" i="15"/>
  <c r="H17" i="15"/>
</calcChain>
</file>

<file path=xl/comments1.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H12" authorId="0">
      <text>
        <r>
          <rPr>
            <sz val="8"/>
            <color indexed="81"/>
            <rFont val="Tahoma"/>
            <family val="2"/>
          </rPr>
          <t>Mã sô thuế theo hóa đơn mua hàng</t>
        </r>
      </text>
    </comment>
    <comment ref="I12" authorId="0">
      <text>
        <r>
          <rPr>
            <sz val="8"/>
            <color indexed="81"/>
            <rFont val="Tahoma"/>
            <family val="2"/>
          </rPr>
          <t>Tên loại mặt hàng</t>
        </r>
      </text>
    </comment>
    <comment ref="K12" authorId="0">
      <text>
        <r>
          <rPr>
            <sz val="8"/>
            <color indexed="81"/>
            <rFont val="Tahoma"/>
            <family val="2"/>
          </rPr>
          <t>Thuế suất thuế GTGT định dạng là text. Nếu thuế suất 10% nhập là 10, 5% nhập là 5</t>
        </r>
      </text>
    </comment>
    <comment ref="D14" authorId="0">
      <text>
        <r>
          <rPr>
            <sz val="8"/>
            <color indexed="81"/>
            <rFont val="Tahoma"/>
            <family val="2"/>
          </rPr>
          <t>Nhập ký hiệu hóa đơn</t>
        </r>
      </text>
    </comment>
    <comment ref="E14" authorId="0">
      <text>
        <r>
          <rPr>
            <sz val="8"/>
            <color indexed="81"/>
            <rFont val="Tahoma"/>
            <family val="2"/>
          </rPr>
          <t>Nhập số hóa đơn</t>
        </r>
      </text>
    </comment>
    <comment ref="F14" authorId="0">
      <text>
        <r>
          <rPr>
            <sz val="8"/>
            <color indexed="81"/>
            <rFont val="Tahoma"/>
            <family val="2"/>
          </rPr>
          <t>Nhập ngày tháng năm phát hành hóa đơn theo đúng định dạng sau DD/MM/YYYY</t>
        </r>
      </text>
    </comment>
  </commentList>
</comments>
</file>

<file path=xl/comments2.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D14" authorId="0">
      <text>
        <r>
          <rPr>
            <sz val="8"/>
            <color indexed="81"/>
            <rFont val="Tahoma"/>
            <family val="2"/>
          </rPr>
          <t>Nhập ký hiệu hóa đơn theo đúng các hóa đơn, chứng từ bán ra</t>
        </r>
      </text>
    </comment>
    <comment ref="E14" authorId="0">
      <text>
        <r>
          <rPr>
            <sz val="8"/>
            <color indexed="81"/>
            <rFont val="Tahoma"/>
            <family val="2"/>
          </rPr>
          <t>Nhập số hóa đơn theo đúng các hóa đơn, chứng từ bán ra.</t>
        </r>
      </text>
    </comment>
    <comment ref="F14" author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<sst xmlns="http://schemas.openxmlformats.org/spreadsheetml/2006/main" count="1687" uniqueCount="676">
  <si>
    <t>(Kèm theo tờ khai thuế GTGT theo mẫu số 01/GTGT)</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</si>
  <si>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</si>
  <si>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</si>
  <si>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</si>
  <si>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</si>
  <si>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</si>
  <si>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</si>
  <si>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</si>
  <si>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</si>
  <si>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</si>
  <si>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</si>
  <si>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</si>
  <si>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</si>
  <si>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</si>
  <si>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</si>
  <si>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</si>
  <si>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</si>
  <si>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</si>
  <si>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</si>
  <si>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</si>
  <si>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</si>
  <si>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</si>
  <si>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</si>
  <si>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</si>
  <si>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</si>
  <si>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</si>
  <si>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</si>
  <si>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</si>
  <si>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</si>
  <si>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</si>
  <si>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</si>
  <si>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</si>
  <si>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</si>
  <si>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</si>
  <si>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</si>
  <si>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</si>
  <si>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</si>
  <si>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</si>
  <si>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</si>
  <si>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</si>
  <si>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</si>
  <si>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</si>
  <si>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</si>
  <si>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</si>
  <si>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</si>
  <si>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</si>
  <si>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</si>
  <si>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</si>
  <si>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</si>
  <si>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</si>
  <si>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</si>
  <si>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</si>
  <si>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</si>
  <si>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</si>
  <si>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</si>
  <si>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</si>
  <si>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</si>
  <si>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</si>
  <si>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</si>
  <si>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</si>
  <si>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</si>
  <si>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</si>
  <si>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</si>
  <si>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</si>
  <si>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</si>
  <si>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</si>
  <si>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</si>
  <si>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</si>
  <si>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</si>
  <si>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</si>
  <si>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</si>
  <si>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</si>
  <si>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</si>
  <si>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</si>
  <si>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</si>
  <si>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</si>
  <si>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</si>
  <si>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</si>
  <si>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</si>
  <si>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</si>
  <si>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</si>
  <si>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</si>
  <si>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</si>
  <si>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</si>
  <si>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</si>
  <si>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01GTKT3/001</t>
  </si>
  <si>
    <t>KN/12P</t>
  </si>
  <si>
    <t>DNTN Dịch Vụ Ăn Uống Cúc Phương</t>
  </si>
  <si>
    <t>Cty CP Văn Hóa Tổng Hợp Bình Dương</t>
  </si>
  <si>
    <t>Cty CP Thế Giới Di Động</t>
  </si>
  <si>
    <t>Cty TNHH Đồ Gỗ Thanh Thư</t>
  </si>
  <si>
    <t>Cty TNHH TM SX Đại Tấn Lợi</t>
  </si>
  <si>
    <t>Cty TNHH Khang Yến</t>
  </si>
  <si>
    <t>Cty TNHH Phạm Tôn</t>
  </si>
  <si>
    <t>Cty TNHH Đá Xanh</t>
  </si>
  <si>
    <t>Cty CP TM DV KT Cao Nam Phát</t>
  </si>
  <si>
    <t>Cty TNHH Dầu Nhớt Việt Pháp</t>
  </si>
  <si>
    <t>Cty TNHH EB Bình Dương</t>
  </si>
  <si>
    <t>DNTN Trạm Xăng Dầu Đông Tân</t>
  </si>
  <si>
    <t>Cty TNHH MTV Nhà Hàng Năm Lửa</t>
  </si>
  <si>
    <t>Cty TNHH Four Nine</t>
  </si>
  <si>
    <t>Cty TNHH SX TM DV Thiên Long</t>
  </si>
  <si>
    <t>Cty TNHH Asia Polytec</t>
  </si>
  <si>
    <t>Cty TNHH L.O.O.K.S.Y</t>
  </si>
  <si>
    <t>Cty TNHH J Tex Vina</t>
  </si>
  <si>
    <t>Cty TNHH Tân Phước</t>
  </si>
  <si>
    <t>Cty TNHH MTV Bạch Kiếm</t>
  </si>
  <si>
    <t>Cty TNHH Việt Nam BLS</t>
  </si>
  <si>
    <t>Cty CP Đầu Tư Xây Dựng Địa Ốc FDC</t>
  </si>
  <si>
    <t>Cty TNHH Shiogai Seiki Việt Nam</t>
  </si>
  <si>
    <t>Cty TNHH DV TM XNK KH Brench</t>
  </si>
  <si>
    <t>Cty TNHH MTV TM Vương Minh Phát</t>
  </si>
  <si>
    <t>Cty Cổ Phần SunMen</t>
  </si>
  <si>
    <t>Cty Cổ Phần Ô Tô Vĩnh Thịnh</t>
  </si>
  <si>
    <t>Cty CP Vina Ong</t>
  </si>
  <si>
    <t>Cty TNHH SX TM Kim Dung Phát</t>
  </si>
  <si>
    <t>Cty CP Đầu Tư Xây Dựng &amp; Kinh Doanh Địa Ốc Hoà Bình</t>
  </si>
  <si>
    <t>Cty TNHH Công Nghiệp Trung Trấn Việt Nam</t>
  </si>
  <si>
    <t>Cty TNHH Young Jin Vinh</t>
  </si>
  <si>
    <t>Cty TNHH Jong Jin Vina</t>
  </si>
  <si>
    <t>Cty TNHH MTV Thương Mại Tông A Dũng</t>
  </si>
  <si>
    <t>Cty TNHH An Cơ Bình Dương</t>
  </si>
  <si>
    <t>Cty TNHH MTV Bao Bì Hoà Thắng</t>
  </si>
  <si>
    <t>Cty TNHH TM Và SX Greensink</t>
  </si>
  <si>
    <t>Cty TNHH MTV TM Tô Nga Dũng</t>
  </si>
  <si>
    <t>Cty TNHH Tường Huy</t>
  </si>
  <si>
    <t>Cty TNHH Bao Bì Tân Nguyên</t>
  </si>
  <si>
    <t>Cty TNHH SX TM Thanh Thanh Liêm</t>
  </si>
  <si>
    <t>Cty TNHH Guhring Việt Nam</t>
  </si>
  <si>
    <t>Cty TNHH Mai Oanh</t>
  </si>
  <si>
    <t>Cty TNHH Thủy Tuấn</t>
  </si>
  <si>
    <t>Cty CP Vinshoes</t>
  </si>
  <si>
    <t>Cty TNHH MTV Cáp Quang (Focal)</t>
  </si>
  <si>
    <t>Cty TNHH Gia Dương</t>
  </si>
  <si>
    <t>Cty TNHH Nippon Rika Việt Nam</t>
  </si>
  <si>
    <t>Cty TNHH Quần Thái</t>
  </si>
  <si>
    <t>Cty TNHH TM &amp; SX Greensink</t>
  </si>
  <si>
    <t>Cty TNHH TM SEA Việt Nam</t>
  </si>
  <si>
    <t>Cty TNHH Thanh Tuyền</t>
  </si>
  <si>
    <t>Cty TNHH Thiết Kế In Quảng Cáo Chu Du</t>
  </si>
  <si>
    <t>Cty TNHH SX TM DV TMK</t>
  </si>
  <si>
    <t>Cty TNHH Donata</t>
  </si>
  <si>
    <t>Cty Cổ Phần BM Windows</t>
  </si>
  <si>
    <t>Cty TNHH Nhôm Kính &amp; Đầu Tư Trường Giang</t>
  </si>
  <si>
    <t>Cty TNHH MTV Chế Biến Gỗ Đông Hòa</t>
  </si>
  <si>
    <t>Cty TNHH TM&amp;DV Thời Gian Là Vàng</t>
  </si>
  <si>
    <t>Cty TNHH TM DV Sản Xuất Bao Bì Royal</t>
  </si>
  <si>
    <t>CN Cty CP TM DV Cổng Vàng</t>
  </si>
  <si>
    <t>Trung Tâm Kinh Doanh VNPT - Bình Dương</t>
  </si>
  <si>
    <t>Cty TNHH Dấu Chân - CN Huế</t>
  </si>
  <si>
    <t>Cty TNHH TM DV Lẩu Dê Dũng Mập</t>
  </si>
  <si>
    <t>Cty CP Văn Hoá &amp; Thương Mại Bình Dương</t>
  </si>
  <si>
    <t>Cty TNHH TM XNK Nguồn Sống Việt</t>
  </si>
  <si>
    <t>Cty TNHH Ngành Giấy Cát Phú</t>
  </si>
  <si>
    <t>DNTN TM DV Khánh Huyên</t>
  </si>
  <si>
    <t>Aeon Mall Bình Dương</t>
  </si>
  <si>
    <t>Cty CP Đầu Tư TM Quốc Tế Mặt Trời</t>
  </si>
  <si>
    <t>Cty TNHH MTV Bao Bì Long Thành Đạt</t>
  </si>
  <si>
    <t>Cty TNHH MTV Thực Phẩm Bình Vinh Sài Gòn</t>
  </si>
  <si>
    <t>Cty CP Nhiên Liệu Đồng Tháp</t>
  </si>
  <si>
    <t>Cty TNHH SX Bao Bì Nhựa Giấy Minh Long</t>
  </si>
  <si>
    <t>Vietcombank</t>
  </si>
  <si>
    <t>Nhà Sách Hồng Phúc</t>
  </si>
  <si>
    <t>CN Bình Dương - Cty CP Siêu Thị Vinmart</t>
  </si>
  <si>
    <t>3700146560</t>
  </si>
  <si>
    <t>3603154076</t>
  </si>
  <si>
    <t>3701657825</t>
  </si>
  <si>
    <t>0313159648</t>
  </si>
  <si>
    <t>0301315839</t>
  </si>
  <si>
    <t>3700144450</t>
  </si>
  <si>
    <t>0106869738-068</t>
  </si>
  <si>
    <t>0100109106-069</t>
  </si>
  <si>
    <t>0102721191-025</t>
  </si>
  <si>
    <t>3702058398</t>
  </si>
  <si>
    <t>3701487637</t>
  </si>
  <si>
    <t>0312063936</t>
  </si>
  <si>
    <t>0303217354-009</t>
  </si>
  <si>
    <t>0104918404-024</t>
  </si>
  <si>
    <t>DT/15P</t>
  </si>
  <si>
    <t>NN/14P</t>
  </si>
  <si>
    <t>CP/16P</t>
  </si>
  <si>
    <t>RY/15P</t>
  </si>
  <si>
    <t>03BK/15P</t>
  </si>
  <si>
    <t>VH/16P</t>
  </si>
  <si>
    <t>AC/16E</t>
  </si>
  <si>
    <t>BD/16P</t>
  </si>
  <si>
    <t>DA/16P</t>
  </si>
  <si>
    <t>NL/16P</t>
  </si>
  <si>
    <t>SV/14P</t>
  </si>
  <si>
    <t>HA/15E</t>
  </si>
  <si>
    <t>BD/15P</t>
  </si>
  <si>
    <t>0302158498</t>
  </si>
  <si>
    <t>0303103212</t>
  </si>
  <si>
    <t>0311731926</t>
  </si>
  <si>
    <t>0311270753</t>
  </si>
  <si>
    <t>3700318266</t>
  </si>
  <si>
    <t>0313471310</t>
  </si>
  <si>
    <t>3701773902</t>
  </si>
  <si>
    <t>3701770098</t>
  </si>
  <si>
    <t>3700789836</t>
  </si>
  <si>
    <t>0313185447</t>
  </si>
  <si>
    <t>3603093803</t>
  </si>
  <si>
    <t>3702196486</t>
  </si>
  <si>
    <t>0307717894</t>
  </si>
  <si>
    <t>0311925230</t>
  </si>
  <si>
    <t>0304152188</t>
  </si>
  <si>
    <t>3702440303</t>
  </si>
  <si>
    <t>3700692104</t>
  </si>
  <si>
    <t>3700339107</t>
  </si>
  <si>
    <t>3701755773</t>
  </si>
  <si>
    <t>Cty Cổ Phần Sting Ray</t>
  </si>
  <si>
    <t>Cty TNHH Đông Sáng KonTum</t>
  </si>
  <si>
    <t>Cty TNHH MTV TMSX Giày Dép Phong Thái An</t>
  </si>
  <si>
    <t>Cty TNHH ChemTech</t>
  </si>
  <si>
    <t>Cty TNHH SXKD Bao Bì Carton Gấp Nếp Vina Toyo</t>
  </si>
  <si>
    <t>0305083642</t>
  </si>
  <si>
    <t>0305875662</t>
  </si>
  <si>
    <t>0302535072</t>
  </si>
  <si>
    <t>3601409272</t>
  </si>
  <si>
    <t>3700583144</t>
  </si>
  <si>
    <t>0313454160</t>
  </si>
  <si>
    <t>0310857404</t>
  </si>
  <si>
    <t>3702223034</t>
  </si>
  <si>
    <t>3700529186</t>
  </si>
  <si>
    <t>0313226291</t>
  </si>
  <si>
    <t>3700226664</t>
  </si>
  <si>
    <t>3701335955</t>
  </si>
  <si>
    <t>3702352079</t>
  </si>
  <si>
    <t>3700508387</t>
  </si>
  <si>
    <t>0310686815</t>
  </si>
  <si>
    <t>0309467914</t>
  </si>
  <si>
    <t>0313228122</t>
  </si>
  <si>
    <t>0313601961</t>
  </si>
  <si>
    <t>3500699053</t>
  </si>
  <si>
    <t>6100162936</t>
  </si>
  <si>
    <t>0313919539</t>
  </si>
  <si>
    <t>0312251859</t>
  </si>
  <si>
    <t>3702396291</t>
  </si>
  <si>
    <t>1101819710</t>
  </si>
  <si>
    <t>3700603175</t>
  </si>
  <si>
    <t>0301798826</t>
  </si>
  <si>
    <t>3702190251</t>
  </si>
  <si>
    <t>0313156326</t>
  </si>
  <si>
    <t>PVBank</t>
  </si>
  <si>
    <t>0313941206</t>
  </si>
  <si>
    <t>ML/16P</t>
  </si>
  <si>
    <t>3701667566</t>
  </si>
  <si>
    <t>TD/16P</t>
  </si>
  <si>
    <t>0100112437044</t>
  </si>
  <si>
    <t>VC/16T</t>
  </si>
  <si>
    <t>VH/15P</t>
  </si>
  <si>
    <t>0102325399</t>
  </si>
  <si>
    <t>MB/15T</t>
  </si>
  <si>
    <t>0102721191</t>
  </si>
  <si>
    <t>AA/16E</t>
  </si>
  <si>
    <t>0102646635</t>
  </si>
  <si>
    <t>RS/15P</t>
  </si>
  <si>
    <t>3701984727</t>
  </si>
  <si>
    <t>TL/16P</t>
  </si>
  <si>
    <t>3702275931</t>
  </si>
  <si>
    <t>KH/16P</t>
  </si>
  <si>
    <t>0305262144</t>
  </si>
  <si>
    <t>BV/16P</t>
  </si>
  <si>
    <t>0312341968</t>
  </si>
  <si>
    <t>0302182074-003</t>
  </si>
  <si>
    <t>AA/16P</t>
  </si>
  <si>
    <t>1400621758</t>
  </si>
  <si>
    <t>NL/15P</t>
  </si>
  <si>
    <t>0104478506</t>
  </si>
  <si>
    <t>TV/16P</t>
  </si>
  <si>
    <t>3702288747</t>
  </si>
  <si>
    <t>DM/15P</t>
  </si>
  <si>
    <t>0100233583-044</t>
  </si>
  <si>
    <t>BD/13T</t>
  </si>
  <si>
    <t>3700898056</t>
  </si>
  <si>
    <t>0310425362</t>
  </si>
  <si>
    <t>3702366949</t>
  </si>
  <si>
    <t>0305495974</t>
  </si>
  <si>
    <t>3700805012</t>
  </si>
  <si>
    <t>0312544728</t>
  </si>
  <si>
    <t>3600715894</t>
  </si>
  <si>
    <t>3702386430</t>
  </si>
  <si>
    <t>3702401008</t>
  </si>
  <si>
    <t xml:space="preserve">Tổng giá trị hàng hoá, dịch vụ mua vào:       </t>
  </si>
  <si>
    <t xml:space="preserve">Tổng thuế GTGT của hàng hoá, dịch vụ mua vào:   </t>
  </si>
  <si>
    <t>Mã số thuế: 3702076037</t>
  </si>
  <si>
    <t xml:space="preserve">Người nộp thuế: CTY TNHH MTV KHỞI NGUYÊN AN  </t>
  </si>
  <si>
    <t xml:space="preserve">Tổng doanh thu hàng hoá, dịch vụ bán ra: </t>
  </si>
  <si>
    <t>Tổng thuế GTGT của hàng hóa, dịch vụ bán ra:</t>
  </si>
  <si>
    <t>Viettel Bình Dương - CN TĐ Viễn Thông Quân Đội</t>
  </si>
  <si>
    <t>Cty TNHH MTV ĐT &amp; Vận Tải Biển Phương Nam</t>
  </si>
  <si>
    <t>Cty CP CN và TT Doanh Nghiệp Việt</t>
  </si>
  <si>
    <t>0000742</t>
  </si>
  <si>
    <t>0000743</t>
  </si>
  <si>
    <t>0000744</t>
  </si>
  <si>
    <t>0000745</t>
  </si>
  <si>
    <t>0000746</t>
  </si>
  <si>
    <t>0000747</t>
  </si>
  <si>
    <t>0000748</t>
  </si>
  <si>
    <t>0000749</t>
  </si>
  <si>
    <t>0000750</t>
  </si>
  <si>
    <t>0000751</t>
  </si>
  <si>
    <t>0000752</t>
  </si>
  <si>
    <t>0000753</t>
  </si>
  <si>
    <t>0000754</t>
  </si>
  <si>
    <t>0000755</t>
  </si>
  <si>
    <t>0000756</t>
  </si>
  <si>
    <t>0000758</t>
  </si>
  <si>
    <t>0000759</t>
  </si>
  <si>
    <t>0000760</t>
  </si>
  <si>
    <t>0000761</t>
  </si>
  <si>
    <t>Cty TNHH SX &amp; XK KV3</t>
  </si>
  <si>
    <t>Cty TNHH Bao Bì Giấy Kim Dung Phát</t>
  </si>
  <si>
    <t>Cty TNHH Nordic Country Home Viet Nam</t>
  </si>
  <si>
    <t>Cty TNHH Đầu Tư QT Đại Thắng</t>
  </si>
  <si>
    <t>Cty TNHH Yaban Chain Industrial Viet Nam</t>
  </si>
  <si>
    <t>3702473556</t>
  </si>
  <si>
    <t>0313961227</t>
  </si>
  <si>
    <t>0000757</t>
  </si>
  <si>
    <t>0000762</t>
  </si>
  <si>
    <t>0000763</t>
  </si>
  <si>
    <t>0000764</t>
  </si>
  <si>
    <t>0000765</t>
  </si>
  <si>
    <t>0000766</t>
  </si>
  <si>
    <t>0000767</t>
  </si>
  <si>
    <t>0000768</t>
  </si>
  <si>
    <t>0000769</t>
  </si>
  <si>
    <t>0000770</t>
  </si>
  <si>
    <t>0000771</t>
  </si>
  <si>
    <t>0000772</t>
  </si>
  <si>
    <t>0000773</t>
  </si>
  <si>
    <t>0000774</t>
  </si>
  <si>
    <t>0000775</t>
  </si>
  <si>
    <t>0000776</t>
  </si>
  <si>
    <t>0000777</t>
  </si>
  <si>
    <t>0000778</t>
  </si>
  <si>
    <t>0000779</t>
  </si>
  <si>
    <t>0000780</t>
  </si>
  <si>
    <t>0000781</t>
  </si>
  <si>
    <t>0000782</t>
  </si>
  <si>
    <t>0000783</t>
  </si>
  <si>
    <t>0000784</t>
  </si>
  <si>
    <t>0000785</t>
  </si>
  <si>
    <t>0000786</t>
  </si>
  <si>
    <t>0000787</t>
  </si>
  <si>
    <t>0000788</t>
  </si>
  <si>
    <t>0000789</t>
  </si>
  <si>
    <t>0000790</t>
  </si>
  <si>
    <t>0000791</t>
  </si>
  <si>
    <t>0000792</t>
  </si>
  <si>
    <t>0000793</t>
  </si>
  <si>
    <t>0000794</t>
  </si>
  <si>
    <t>0000795</t>
  </si>
  <si>
    <t>0000796</t>
  </si>
  <si>
    <t>0000797</t>
  </si>
  <si>
    <t>0000798</t>
  </si>
  <si>
    <t>0000799</t>
  </si>
  <si>
    <t>0000800</t>
  </si>
  <si>
    <t>0000801</t>
  </si>
  <si>
    <t>0000802</t>
  </si>
  <si>
    <t>0000803</t>
  </si>
  <si>
    <t>0000804</t>
  </si>
  <si>
    <t>0000805</t>
  </si>
  <si>
    <t>0000806</t>
  </si>
  <si>
    <t>0000807</t>
  </si>
  <si>
    <t>0000808</t>
  </si>
  <si>
    <t>0000809</t>
  </si>
  <si>
    <t>0000810</t>
  </si>
  <si>
    <t>0000811</t>
  </si>
  <si>
    <t>Thùng carton</t>
  </si>
  <si>
    <t>Giấy</t>
  </si>
  <si>
    <t>Giấy cuộn</t>
  </si>
  <si>
    <t>Cước vận tải</t>
  </si>
  <si>
    <t>Cty CP Chuyển Phát Nhanh Vietstak</t>
  </si>
  <si>
    <t>0313076430</t>
  </si>
  <si>
    <t>0000812</t>
  </si>
  <si>
    <t>Cty TNHH TM XNK Nhật Quang</t>
  </si>
  <si>
    <t>0306011457</t>
  </si>
  <si>
    <t>Cty TNHH Martoyo Applied Materials</t>
  </si>
  <si>
    <t>3701872678</t>
  </si>
  <si>
    <t>Cty TNHH TMDV Minh Lập Thành</t>
  </si>
  <si>
    <t>0312171963</t>
  </si>
  <si>
    <t>Cty TNHH Topfair Industries Việt Nam</t>
  </si>
  <si>
    <t>3700664957</t>
  </si>
  <si>
    <t>Cty TNHH MTV Gia Mẫn</t>
  </si>
  <si>
    <t>0305797340</t>
  </si>
  <si>
    <t>Cty TNHH SanVi</t>
  </si>
  <si>
    <t>0301937607</t>
  </si>
  <si>
    <t>Cty TNHH MTV Nhâm Nguyễn</t>
  </si>
  <si>
    <t>0310538052</t>
  </si>
  <si>
    <t>Cước dịch vụ viễn thông</t>
  </si>
  <si>
    <t>Chi phí tiếp khách</t>
  </si>
  <si>
    <t>Dầu DO</t>
  </si>
  <si>
    <t>Ổ Cứng máy vi tính</t>
  </si>
  <si>
    <t xml:space="preserve">Giấy tấm </t>
  </si>
  <si>
    <t>Giấy 2 lớp</t>
  </si>
  <si>
    <t>1596273;1596272;1596284</t>
  </si>
  <si>
    <t>0007106</t>
  </si>
  <si>
    <t>0005888</t>
  </si>
  <si>
    <t>1620104;1620105;1620116</t>
  </si>
  <si>
    <t>0001849</t>
  </si>
  <si>
    <t>0009832</t>
  </si>
  <si>
    <t>0003758</t>
  </si>
  <si>
    <t>6274442;0705628;7454775</t>
  </si>
  <si>
    <t>0006012</t>
  </si>
  <si>
    <t>0085521;0085522;0085533</t>
  </si>
  <si>
    <t>0000422</t>
  </si>
  <si>
    <t>0006137</t>
  </si>
  <si>
    <t>0024854</t>
  </si>
  <si>
    <t>0018666</t>
  </si>
  <si>
    <t>0019737</t>
  </si>
  <si>
    <t>0019799</t>
  </si>
  <si>
    <t>0000515</t>
  </si>
  <si>
    <t>0000658</t>
  </si>
  <si>
    <t>0000919</t>
  </si>
  <si>
    <t>0001917</t>
  </si>
  <si>
    <t>0000341</t>
  </si>
  <si>
    <t>0000317</t>
  </si>
  <si>
    <t>0000362</t>
  </si>
  <si>
    <t>0000366</t>
  </si>
  <si>
    <t>0000428</t>
  </si>
  <si>
    <t>0004679</t>
  </si>
  <si>
    <t>0004248</t>
  </si>
  <si>
    <t>0000233</t>
  </si>
  <si>
    <t>0000449</t>
  </si>
  <si>
    <t>0000212</t>
  </si>
  <si>
    <t>0000005</t>
  </si>
  <si>
    <t>0000030</t>
  </si>
  <si>
    <t>CN-Cty CP Thương Mại Dịch Vụ Cổng Vàng</t>
  </si>
  <si>
    <t>DNTN Tín Phát</t>
  </si>
  <si>
    <t>Cty TNHH MTV Kinh Doanh Ăn Uống Hữu Đạt</t>
  </si>
  <si>
    <t>DNTN Petat</t>
  </si>
  <si>
    <t>Cty TNHH Vi Tính 3 Mắt</t>
  </si>
  <si>
    <t>Cty CP Thương Mại Tổng Hợp Thuận An</t>
  </si>
  <si>
    <t>Phí chuyển tiền</t>
  </si>
  <si>
    <t>Phí bán 2 cuốn sec</t>
  </si>
  <si>
    <t>Phí sử dụng SMS</t>
  </si>
  <si>
    <t>Phí chuyển tiền trong 2 ngày</t>
  </si>
  <si>
    <t>Phí quản lý tài khoản</t>
  </si>
  <si>
    <t>Phí kiểm đếm</t>
  </si>
  <si>
    <t>Phí SDTM trong 2 ngày</t>
  </si>
  <si>
    <t>Phí rà soát theo yêu cầu</t>
  </si>
  <si>
    <t>VCB</t>
  </si>
  <si>
    <t>VP</t>
  </si>
  <si>
    <t>DP/16P</t>
  </si>
  <si>
    <t>Cước sử dụng đường bộ</t>
  </si>
  <si>
    <t>0000393</t>
  </si>
  <si>
    <t>ML/17P</t>
  </si>
  <si>
    <t>'Cty TNHH SX Bao Bì Nhựa Giấy Minh Long</t>
  </si>
  <si>
    <t>0000063</t>
  </si>
  <si>
    <t>0000104</t>
  </si>
  <si>
    <t>0000129</t>
  </si>
  <si>
    <t>0000115</t>
  </si>
  <si>
    <t>0000095</t>
  </si>
  <si>
    <t>0000046</t>
  </si>
  <si>
    <t>0000036</t>
  </si>
  <si>
    <t>0000813</t>
  </si>
  <si>
    <t>0000814</t>
  </si>
  <si>
    <t>0000815</t>
  </si>
  <si>
    <t>0000816</t>
  </si>
  <si>
    <t>0000817</t>
  </si>
  <si>
    <t>0000818</t>
  </si>
  <si>
    <t>0000819</t>
  </si>
  <si>
    <t>0000820</t>
  </si>
  <si>
    <t>0000821</t>
  </si>
  <si>
    <t>0000822</t>
  </si>
  <si>
    <t>0000823</t>
  </si>
  <si>
    <t>0000824</t>
  </si>
  <si>
    <t>0000825</t>
  </si>
  <si>
    <t>0000826</t>
  </si>
  <si>
    <t>0000827</t>
  </si>
  <si>
    <t>0000828</t>
  </si>
  <si>
    <t>0000829</t>
  </si>
  <si>
    <t>0000830</t>
  </si>
  <si>
    <t>0000831</t>
  </si>
  <si>
    <t>0000832</t>
  </si>
  <si>
    <t>0000833</t>
  </si>
  <si>
    <t>0000834</t>
  </si>
  <si>
    <t>0000835</t>
  </si>
  <si>
    <t>0000836</t>
  </si>
  <si>
    <t>0000837</t>
  </si>
  <si>
    <t>0000838</t>
  </si>
  <si>
    <t>0000839</t>
  </si>
  <si>
    <t>0000840</t>
  </si>
  <si>
    <t>0000841</t>
  </si>
  <si>
    <t>0000842</t>
  </si>
  <si>
    <t>0000843</t>
  </si>
  <si>
    <t>0000844</t>
  </si>
  <si>
    <t>0000845</t>
  </si>
  <si>
    <t>0000846</t>
  </si>
  <si>
    <t>0000847</t>
  </si>
  <si>
    <t>0000848</t>
  </si>
  <si>
    <t>0000849</t>
  </si>
  <si>
    <t>0000850</t>
  </si>
  <si>
    <t>0000851</t>
  </si>
  <si>
    <t>0000852</t>
  </si>
  <si>
    <t>0000853</t>
  </si>
  <si>
    <t>0000854</t>
  </si>
  <si>
    <t>0000855</t>
  </si>
  <si>
    <t>0000856</t>
  </si>
  <si>
    <t>0000857</t>
  </si>
  <si>
    <t>0000858</t>
  </si>
  <si>
    <t>0000859</t>
  </si>
  <si>
    <t>0000860</t>
  </si>
  <si>
    <t>0000861</t>
  </si>
  <si>
    <t>0000862</t>
  </si>
  <si>
    <t>0000863</t>
  </si>
  <si>
    <t>0000864</t>
  </si>
  <si>
    <t>0000865</t>
  </si>
  <si>
    <t>0000866</t>
  </si>
  <si>
    <t>0000867</t>
  </si>
  <si>
    <t>0000868</t>
  </si>
  <si>
    <t>0000869</t>
  </si>
  <si>
    <t>0000870</t>
  </si>
  <si>
    <t>0000871</t>
  </si>
  <si>
    <t>0000872</t>
  </si>
  <si>
    <t>0000873</t>
  </si>
  <si>
    <t>0000874</t>
  </si>
  <si>
    <t>0000875</t>
  </si>
  <si>
    <t>0000876</t>
  </si>
  <si>
    <t>0000877</t>
  </si>
  <si>
    <t>0000878</t>
  </si>
  <si>
    <t>0000879</t>
  </si>
  <si>
    <t>0000880</t>
  </si>
  <si>
    <t>0000881</t>
  </si>
  <si>
    <t>0000882</t>
  </si>
  <si>
    <t>0000883</t>
  </si>
  <si>
    <t>0000884</t>
  </si>
  <si>
    <t>0000885</t>
  </si>
  <si>
    <t>0000886</t>
  </si>
  <si>
    <t>0000887</t>
  </si>
  <si>
    <t>0000888</t>
  </si>
  <si>
    <t>0000889</t>
  </si>
  <si>
    <t>0000890</t>
  </si>
  <si>
    <t>0000891</t>
  </si>
  <si>
    <t>Cty TNHH Ngân Đại Sơn</t>
  </si>
  <si>
    <t>3600677913</t>
  </si>
  <si>
    <t>Cty CP Chế Tạo Máy Dĩ An</t>
  </si>
  <si>
    <t>3700363445</t>
  </si>
  <si>
    <t>Giấy 5 lớp</t>
  </si>
  <si>
    <t>Cty TNHH Quốc Tế Nhựa Việt Hoa</t>
  </si>
  <si>
    <t>Cty TNHH SXTM DV Hồng Lam</t>
  </si>
  <si>
    <t>3700347309</t>
  </si>
  <si>
    <t>3702523408</t>
  </si>
  <si>
    <t>0000892</t>
  </si>
  <si>
    <t>0000893</t>
  </si>
  <si>
    <t>0000894</t>
  </si>
  <si>
    <t>0000895</t>
  </si>
  <si>
    <t>0000896</t>
  </si>
  <si>
    <t>0000897</t>
  </si>
  <si>
    <t>0000898</t>
  </si>
  <si>
    <t>0000899</t>
  </si>
  <si>
    <t>0000900</t>
  </si>
  <si>
    <t>0000901</t>
  </si>
  <si>
    <t>0000902</t>
  </si>
  <si>
    <t>0000903</t>
  </si>
  <si>
    <t>0000904</t>
  </si>
  <si>
    <t>0000905</t>
  </si>
  <si>
    <t>0000906</t>
  </si>
  <si>
    <t>0000907</t>
  </si>
  <si>
    <t>0000908</t>
  </si>
  <si>
    <t>0000909</t>
  </si>
  <si>
    <t>0000910</t>
  </si>
  <si>
    <t>0000911</t>
  </si>
  <si>
    <t>0000912</t>
  </si>
  <si>
    <t>0000913</t>
  </si>
  <si>
    <t>0000914</t>
  </si>
  <si>
    <t>0000915</t>
  </si>
  <si>
    <t>0000916</t>
  </si>
  <si>
    <t>0000917</t>
  </si>
  <si>
    <t>0000918</t>
  </si>
  <si>
    <t>0000920</t>
  </si>
  <si>
    <t>0000921</t>
  </si>
  <si>
    <t>0000922</t>
  </si>
  <si>
    <t>0000923</t>
  </si>
  <si>
    <t>0000924</t>
  </si>
  <si>
    <t>0000925</t>
  </si>
  <si>
    <t>0000926</t>
  </si>
  <si>
    <t>0000927</t>
  </si>
  <si>
    <t>0000928</t>
  </si>
  <si>
    <t>0000929</t>
  </si>
  <si>
    <t>0000930</t>
  </si>
  <si>
    <t>0000931</t>
  </si>
  <si>
    <t>0000932</t>
  </si>
  <si>
    <t>0000933</t>
  </si>
  <si>
    <t>0000934</t>
  </si>
  <si>
    <t>0000935</t>
  </si>
  <si>
    <t>0000936</t>
  </si>
  <si>
    <t>0000937</t>
  </si>
  <si>
    <t>0000938</t>
  </si>
  <si>
    <t>0000939</t>
  </si>
  <si>
    <t>0000318</t>
  </si>
  <si>
    <t>0000315</t>
  </si>
  <si>
    <t>0000316</t>
  </si>
  <si>
    <t>0000320</t>
  </si>
  <si>
    <t>0000313</t>
  </si>
  <si>
    <t>0000319</t>
  </si>
  <si>
    <t>0000314</t>
  </si>
  <si>
    <t>0003822</t>
  </si>
  <si>
    <t>0003710</t>
  </si>
  <si>
    <t>0003554</t>
  </si>
  <si>
    <t>0002464</t>
  </si>
  <si>
    <t>0003160</t>
  </si>
  <si>
    <t>Cty TNHH SX TM Bao Bì Lộc Phát</t>
  </si>
  <si>
    <t>Thùng</t>
  </si>
  <si>
    <t>giấy</t>
  </si>
  <si>
    <t>3702076037</t>
  </si>
  <si>
    <t>LP/12P</t>
  </si>
  <si>
    <t>Cty TNHH TMDV Vĩnh Nguyên</t>
  </si>
  <si>
    <t>Cty CP Chuyển Phát Nhanh Vietstar</t>
  </si>
  <si>
    <t>Cty TNHH SXKD Bai Bì Carton Gấp Nếp Vina Toyo</t>
  </si>
  <si>
    <t>6000454526</t>
  </si>
  <si>
    <t>Cty TNHH HFP Việt Nam</t>
  </si>
  <si>
    <t>3702110954</t>
  </si>
  <si>
    <t>1100878093</t>
  </si>
  <si>
    <t>Cty TNHH Hải Sản An Lạc</t>
  </si>
  <si>
    <t>7454482;0705430;0941842</t>
  </si>
  <si>
    <t>4611979;4352405</t>
  </si>
  <si>
    <t>8087589;8087380</t>
  </si>
  <si>
    <t>00250284;0250285;0250288</t>
  </si>
  <si>
    <t>0201510</t>
  </si>
  <si>
    <t>0004608</t>
  </si>
  <si>
    <t>2709417;2709330</t>
  </si>
  <si>
    <t>0416670;0416671;0416674</t>
  </si>
  <si>
    <t>0000210</t>
  </si>
  <si>
    <t>0006313</t>
  </si>
  <si>
    <t>6686603;6686576</t>
  </si>
  <si>
    <t>0582443;0582444;0582447</t>
  </si>
  <si>
    <t>0006453</t>
  </si>
  <si>
    <t>0004582</t>
  </si>
  <si>
    <t>Cty TNHH MTV Xăng Dầu Bà Rịa Vũng Tàu</t>
  </si>
  <si>
    <t>Cty TNHH Lâm Thuận</t>
  </si>
  <si>
    <t>Cty TNHH Vua Sushi</t>
  </si>
  <si>
    <t>DNTN Trạm Xăng Dầu Hiệp Phát</t>
  </si>
  <si>
    <t>Cước internet T12/2016 &amp; 01/2017</t>
  </si>
  <si>
    <t>Cước internet &amp; điện thoại T02/2017</t>
  </si>
  <si>
    <t>Cước internet &amp; điện thoại T03/2017</t>
  </si>
  <si>
    <t>Cước dịch vụ viễn thông T03/2017</t>
  </si>
  <si>
    <t>Nước khoáng tiếp khách</t>
  </si>
  <si>
    <t>Cước internet &amp; điện thoại T04/2017</t>
  </si>
  <si>
    <t>Cước dịch vụ viễn thông T04/2017</t>
  </si>
  <si>
    <t>Cước internet &amp; điện thoại T05/2017</t>
  </si>
  <si>
    <t>Cước dịch vụ viễn thông T05/2017</t>
  </si>
  <si>
    <t>0074413</t>
  </si>
  <si>
    <t>0074417</t>
  </si>
  <si>
    <t>0000348</t>
  </si>
  <si>
    <t>0000361</t>
  </si>
  <si>
    <t>0000409</t>
  </si>
  <si>
    <t>0000410</t>
  </si>
  <si>
    <t>0000408</t>
  </si>
  <si>
    <t>0074418</t>
  </si>
  <si>
    <t>0000432</t>
  </si>
  <si>
    <t>0000418</t>
  </si>
  <si>
    <t>0000419</t>
  </si>
  <si>
    <t>0000423</t>
  </si>
  <si>
    <t>0005671</t>
  </si>
  <si>
    <t>0000487</t>
  </si>
  <si>
    <t>0000518</t>
  </si>
  <si>
    <t>0000522</t>
  </si>
  <si>
    <t>0000530</t>
  </si>
  <si>
    <t>0000540</t>
  </si>
  <si>
    <t>Cty TNHH MTV Bao Bì Xanh Bình Dương</t>
  </si>
  <si>
    <t>Cty TNHH TM Ngân Phát Tài</t>
  </si>
  <si>
    <t>Phí sử dụng tiền trong 2 ngày</t>
  </si>
  <si>
    <t>Phí rút tiền</t>
  </si>
  <si>
    <t>Phí thường niên thẻ 4393</t>
  </si>
  <si>
    <t>Phí thường niên thẻ 2797</t>
  </si>
  <si>
    <t>3702514996</t>
  </si>
  <si>
    <t>37AN/11P</t>
  </si>
  <si>
    <t>0312315358</t>
  </si>
  <si>
    <t>PT/16P</t>
  </si>
  <si>
    <t>Cty TNHH Sinwa Viet Nam</t>
  </si>
  <si>
    <t>3702122205</t>
  </si>
  <si>
    <t>CN Cty TNHH Nguyên Liệu Gỗ SG Tại BD</t>
  </si>
  <si>
    <t>5900510637-004</t>
  </si>
  <si>
    <t>Giấy tấm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</si>
</sst>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d/mm/yyyy;@"/>
    <numFmt numFmtId="165" formatCode="_(* #,##0_);_(* \(#,##0\);_(* &quot;-&quot;??_);_(@_)"/>
  </numFmts>
  <fonts count="13" x14ac:knownFonts="1">
    <font>
      <sz val="10"/>
      <name val="Arial"/>
    </font>
    <font>
      <sz val="10"/>
      <name val="Arial"/>
      <family val="2"/>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
      <sz val="11"/>
      <color rgb="FFFF0000"/>
      <name val="Times New Roman"/>
      <family val="1"/>
    </font>
  </fonts>
  <fills count="3">
    <fill>
      <patternFill patternType="none"/>
    </fill>
    <fill>
      <patternFill patternType="gray125"/>
    </fill>
    <fill>
      <patternFill patternType="solid">
        <fgColor rgb="FFFFFF00"/>
        <bgColor indexed="64"/>
      </patternFill>
    </fill>
  </fills>
  <borders count="24">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s>
  <cellStyleXfs count="6">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xf numFmtId="0" fontId="1" fillId="0" borderId="0"/>
  </cellStyleXfs>
  <cellXfs count="193">
    <xf numFmtId="0" fontId="0" fillId="0" borderId="0" xfId="0"/>
    <xf numFmtId="0" fontId="6" fillId="0" borderId="0" xfId="0" applyFont="1"/>
    <xf numFmtId="49" fontId="6" fillId="0" borderId="2" xfId="0" applyNumberFormat="1" applyFont="1" applyBorder="1" applyAlignment="1">
      <alignment horizontal="center" vertical="center" wrapText="1"/>
    </xf>
    <xf numFmtId="0" fontId="6" fillId="0" borderId="2" xfId="0" applyFont="1" applyBorder="1" applyAlignment="1">
      <alignment vertical="center" wrapText="1"/>
    </xf>
    <xf numFmtId="49" fontId="6" fillId="0" borderId="2" xfId="0" quotePrefix="1" applyNumberFormat="1" applyFont="1" applyBorder="1" applyAlignment="1">
      <alignment horizontal="center" vertical="center" wrapText="1"/>
    </xf>
    <xf numFmtId="164" fontId="6" fillId="0" borderId="2" xfId="0" applyNumberFormat="1" applyFont="1" applyBorder="1" applyAlignment="1">
      <alignment vertical="center" wrapText="1"/>
    </xf>
    <xf numFmtId="49" fontId="6" fillId="0" borderId="2" xfId="0" applyNumberFormat="1" applyFont="1" applyBorder="1" applyAlignment="1">
      <alignment horizontal="left" vertical="center" wrapText="1"/>
    </xf>
    <xf numFmtId="3" fontId="6" fillId="0" borderId="2"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49" fontId="9" fillId="0" borderId="10" xfId="0" applyNumberFormat="1" applyFont="1" applyBorder="1" applyAlignment="1">
      <alignment horizontal="center"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0" applyFont="1" applyAlignment="1">
      <alignment horizontal="center" vertical="center"/>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49" fontId="8" fillId="0" borderId="2" xfId="4" applyNumberFormat="1" applyFont="1" applyBorder="1" applyAlignment="1">
      <alignment horizontal="center" vertical="center" wrapText="1"/>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0" fontId="6" fillId="0" borderId="11" xfId="0" applyFont="1" applyBorder="1" applyAlignment="1">
      <alignment vertical="center"/>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165" fontId="6" fillId="0" borderId="0" xfId="4" applyNumberFormat="1" applyFont="1" applyAlignment="1">
      <alignment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quotePrefix="1"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9" fillId="0" borderId="10" xfId="4" quotePrefix="1" applyNumberFormat="1" applyFont="1" applyBorder="1" applyAlignment="1">
      <alignment horizontal="center" vertical="center" wrapText="1"/>
    </xf>
    <xf numFmtId="49" fontId="6" fillId="0" borderId="12" xfId="4" applyNumberFormat="1" applyFont="1" applyBorder="1" applyAlignment="1">
      <alignment horizontal="center" vertical="center" wrapText="1"/>
    </xf>
    <xf numFmtId="49" fontId="9" fillId="0" borderId="10"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1" xfId="4" applyNumberFormat="1" applyFont="1" applyBorder="1" applyAlignment="1">
      <alignment horizontal="center" vertical="center" wrapText="1"/>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0" fontId="9" fillId="0" borderId="10" xfId="0" quotePrefix="1" applyNumberFormat="1" applyFont="1" applyBorder="1" applyAlignment="1">
      <alignment horizontal="center" vertical="center" wrapText="1"/>
    </xf>
    <xf numFmtId="0" fontId="6" fillId="0" borderId="0" xfId="4" applyFont="1" applyAlignment="1">
      <alignment horizontal="center" vertical="center"/>
    </xf>
    <xf numFmtId="49" fontId="8" fillId="0" borderId="2" xfId="0" applyNumberFormat="1" applyFont="1" applyBorder="1" applyAlignment="1">
      <alignment horizontal="center" vertical="center" wrapText="1"/>
    </xf>
    <xf numFmtId="0" fontId="6" fillId="0" borderId="0" xfId="0" applyFont="1" applyAlignment="1">
      <alignment horizontal="center" vertical="center"/>
    </xf>
    <xf numFmtId="0" fontId="6" fillId="2" borderId="2" xfId="0" applyFont="1" applyFill="1" applyBorder="1" applyAlignment="1">
      <alignment vertical="center"/>
    </xf>
    <xf numFmtId="49" fontId="6" fillId="0" borderId="22" xfId="0" applyNumberFormat="1" applyFont="1" applyBorder="1" applyAlignment="1">
      <alignment vertical="center"/>
    </xf>
    <xf numFmtId="49" fontId="6" fillId="0" borderId="23" xfId="0" applyNumberFormat="1" applyFont="1" applyBorder="1" applyAlignment="1">
      <alignment vertical="center"/>
    </xf>
    <xf numFmtId="0" fontId="6" fillId="2" borderId="2" xfId="4" applyFont="1" applyFill="1" applyBorder="1" applyAlignment="1">
      <alignment vertical="center"/>
    </xf>
    <xf numFmtId="43" fontId="6" fillId="0" borderId="0" xfId="1" applyNumberFormat="1" applyFont="1" applyAlignment="1">
      <alignment vertical="center"/>
    </xf>
    <xf numFmtId="49" fontId="6" fillId="0" borderId="10" xfId="4" quotePrefix="1" applyNumberFormat="1" applyFont="1" applyBorder="1" applyAlignment="1">
      <alignment horizontal="left" vertical="center" wrapText="1"/>
    </xf>
    <xf numFmtId="164" fontId="6" fillId="0" borderId="10" xfId="4" quotePrefix="1" applyNumberFormat="1" applyFont="1" applyBorder="1" applyAlignment="1">
      <alignment horizontal="center" vertical="center" wrapText="1"/>
    </xf>
    <xf numFmtId="49" fontId="6" fillId="0" borderId="10" xfId="5" applyNumberFormat="1" applyFont="1" applyFill="1" applyBorder="1" applyAlignment="1">
      <alignment horizontal="left" vertical="center"/>
    </xf>
    <xf numFmtId="49" fontId="6" fillId="0" borderId="10" xfId="5" quotePrefix="1" applyNumberFormat="1" applyFont="1" applyFill="1" applyBorder="1" applyAlignment="1">
      <alignment horizontal="left" vertical="center"/>
    </xf>
    <xf numFmtId="0" fontId="12" fillId="0" borderId="10" xfId="0" applyNumberFormat="1" applyFont="1" applyBorder="1" applyAlignment="1">
      <alignment horizontal="center" vertical="center" wrapText="1"/>
    </xf>
    <xf numFmtId="0" fontId="12" fillId="0" borderId="10" xfId="0" applyFont="1" applyBorder="1" applyAlignment="1">
      <alignment horizontal="center" vertical="center" wrapText="1"/>
    </xf>
    <xf numFmtId="49" fontId="12" fillId="0" borderId="10" xfId="0" quotePrefix="1" applyNumberFormat="1" applyFont="1" applyBorder="1" applyAlignment="1">
      <alignment horizontal="center" vertical="center" wrapText="1"/>
    </xf>
    <xf numFmtId="164" fontId="12" fillId="0" borderId="10" xfId="0" applyNumberFormat="1" applyFont="1" applyBorder="1" applyAlignment="1">
      <alignment horizontal="center" vertical="center" wrapText="1"/>
    </xf>
    <xf numFmtId="0" fontId="12" fillId="0" borderId="10" xfId="0" applyFont="1" applyBorder="1" applyAlignment="1">
      <alignment vertical="center"/>
    </xf>
    <xf numFmtId="165" fontId="12" fillId="0" borderId="10" xfId="1" applyNumberFormat="1" applyFont="1" applyBorder="1" applyAlignment="1">
      <alignment horizontal="center" vertical="center"/>
    </xf>
    <xf numFmtId="49" fontId="12" fillId="0" borderId="10" xfId="0" applyNumberFormat="1" applyFont="1" applyBorder="1" applyAlignment="1">
      <alignment horizontal="left" vertical="center" wrapText="1"/>
    </xf>
    <xf numFmtId="165" fontId="12" fillId="0" borderId="10" xfId="1" applyNumberFormat="1" applyFont="1" applyBorder="1" applyAlignment="1">
      <alignment vertical="center" wrapText="1"/>
    </xf>
    <xf numFmtId="0" fontId="12" fillId="0" borderId="10" xfId="0" quotePrefix="1" applyNumberFormat="1" applyFont="1" applyBorder="1" applyAlignment="1">
      <alignment horizontal="center" vertical="center" wrapText="1"/>
    </xf>
    <xf numFmtId="0" fontId="12" fillId="0" borderId="0" xfId="0" applyFont="1" applyAlignment="1">
      <alignment vertical="center"/>
    </xf>
    <xf numFmtId="165" fontId="6" fillId="0" borderId="10" xfId="5" applyNumberFormat="1" applyFont="1" applyFill="1" applyBorder="1" applyAlignment="1">
      <alignment horizontal="left" vertical="center"/>
    </xf>
    <xf numFmtId="165" fontId="6" fillId="0" borderId="11" xfId="5" applyNumberFormat="1" applyFont="1" applyFill="1" applyBorder="1" applyAlignment="1">
      <alignment horizontal="left" vertical="center"/>
    </xf>
    <xf numFmtId="164" fontId="6" fillId="2" borderId="10" xfId="0" applyNumberFormat="1" applyFont="1" applyFill="1" applyBorder="1" applyAlignment="1">
      <alignment horizontal="center" vertical="center" wrapText="1"/>
    </xf>
    <xf numFmtId="0" fontId="6" fillId="2" borderId="10" xfId="0" applyFont="1" applyFill="1" applyBorder="1" applyAlignment="1">
      <alignment vertical="center"/>
    </xf>
    <xf numFmtId="165" fontId="6" fillId="2" borderId="10" xfId="1" applyNumberFormat="1" applyFont="1" applyFill="1" applyBorder="1" applyAlignment="1">
      <alignment horizontal="center" vertical="center"/>
    </xf>
    <xf numFmtId="49" fontId="6" fillId="2" borderId="10" xfId="0" applyNumberFormat="1" applyFont="1" applyFill="1" applyBorder="1" applyAlignment="1">
      <alignment horizontal="left" vertical="center" wrapText="1"/>
    </xf>
    <xf numFmtId="165" fontId="6" fillId="2" borderId="10" xfId="1" applyNumberFormat="1" applyFont="1" applyFill="1" applyBorder="1" applyAlignment="1">
      <alignment vertical="center" wrapText="1"/>
    </xf>
    <xf numFmtId="0" fontId="9" fillId="2" borderId="10" xfId="0" quotePrefix="1" applyNumberFormat="1" applyFont="1" applyFill="1" applyBorder="1" applyAlignment="1">
      <alignment horizontal="center" vertical="center" wrapText="1"/>
    </xf>
    <xf numFmtId="49" fontId="6" fillId="2" borderId="10" xfId="5" applyNumberFormat="1" applyFont="1" applyFill="1" applyBorder="1" applyAlignment="1">
      <alignment horizontal="left" vertical="center"/>
    </xf>
    <xf numFmtId="49" fontId="6" fillId="2" borderId="10" xfId="5" quotePrefix="1" applyNumberFormat="1" applyFont="1" applyFill="1" applyBorder="1" applyAlignment="1">
      <alignment horizontal="left" vertical="center"/>
    </xf>
    <xf numFmtId="49" fontId="6" fillId="2" borderId="10" xfId="0" quotePrefix="1" applyNumberFormat="1" applyFont="1" applyFill="1" applyBorder="1" applyAlignment="1">
      <alignment horizontal="center" vertical="center" wrapText="1"/>
    </xf>
    <xf numFmtId="0" fontId="11"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0" fontId="6" fillId="0" borderId="0" xfId="4" applyFont="1" applyBorder="1" applyAlignment="1">
      <alignment horizontal="right" vertical="center"/>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49" fontId="8" fillId="0" borderId="2" xfId="4" applyNumberFormat="1" applyFont="1" applyBorder="1" applyAlignment="1">
      <alignment horizontal="center" vertical="center"/>
    </xf>
    <xf numFmtId="49" fontId="8" fillId="0" borderId="13" xfId="4" applyNumberFormat="1" applyFont="1" applyBorder="1" applyAlignment="1">
      <alignment horizontal="center" vertical="center" wrapText="1"/>
    </xf>
    <xf numFmtId="49" fontId="8" fillId="0" borderId="14" xfId="4" applyNumberFormat="1" applyFont="1" applyBorder="1" applyAlignment="1">
      <alignment horizontal="center" vertical="center" wrapText="1"/>
    </xf>
    <xf numFmtId="49" fontId="8" fillId="0" borderId="16" xfId="4" applyNumberFormat="1" applyFont="1" applyBorder="1" applyAlignment="1">
      <alignment horizontal="center" vertical="center" wrapText="1"/>
    </xf>
    <xf numFmtId="49" fontId="8" fillId="0" borderId="17" xfId="4" applyNumberFormat="1" applyFont="1" applyBorder="1" applyAlignment="1">
      <alignment horizontal="center" vertical="center" wrapText="1"/>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0" fontId="6" fillId="0" borderId="0" xfId="0" applyFont="1" applyBorder="1" applyAlignment="1">
      <alignment horizontal="right" vertical="center"/>
    </xf>
    <xf numFmtId="49" fontId="8" fillId="0" borderId="2" xfId="0" applyNumberFormat="1" applyFont="1" applyBorder="1" applyAlignment="1">
      <alignment horizontal="center" vertical="center" wrapText="1"/>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8" xfId="0" quotePrefix="1" applyFont="1" applyBorder="1" applyAlignment="1">
      <alignment horizontal="left"/>
    </xf>
    <xf numFmtId="0" fontId="6" fillId="0" borderId="21" xfId="0" quotePrefix="1" applyFont="1" applyBorder="1" applyAlignment="1">
      <alignment horizontal="left"/>
    </xf>
    <xf numFmtId="0" fontId="6" fillId="0" borderId="0" xfId="0" applyFont="1" applyBorder="1" applyAlignment="1">
      <alignment horizontal="left"/>
    </xf>
    <xf numFmtId="0" fontId="6" fillId="0" borderId="6" xfId="0"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8" xfId="4" applyFont="1" applyBorder="1" applyAlignment="1">
      <alignment horizontal="center" vertical="center"/>
    </xf>
    <xf numFmtId="0" fontId="8" fillId="0" borderId="19" xfId="4" applyFont="1" applyBorder="1" applyAlignment="1">
      <alignment horizontal="center" vertical="center"/>
    </xf>
    <xf numFmtId="0" fontId="8" fillId="0" borderId="20" xfId="4" applyFont="1" applyBorder="1" applyAlignment="1">
      <alignment horizontal="center" vertical="center"/>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21" xfId="4" quotePrefix="1" applyFont="1" applyBorder="1" applyAlignment="1">
      <alignment horizontal="left"/>
    </xf>
  </cellXfs>
  <cellStyles count="6">
    <cellStyle name="Comma" xfId="1" builtinId="3"/>
    <cellStyle name="Comma 2" xfId="2"/>
    <cellStyle name="k1" xfId="3"/>
    <cellStyle name="Normal" xfId="0" builtinId="0"/>
    <cellStyle name="Normal 2" xfId="4"/>
    <cellStyle name="Normal_ketoanthucte_NhatKySoCai 2 2"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a16="http://schemas.microsoft.com/office/drawing/2014/main" xmlns=""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a16="http://schemas.microsoft.com/office/drawing/2014/main" xmlns=""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H-B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B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7" tint="-0.499984740745262"/>
  </sheetPr>
  <dimension ref="A1:Q256"/>
  <sheetViews>
    <sheetView tabSelected="1" topLeftCell="B12" zoomScale="90" zoomScaleNormal="90" workbookViewId="0">
      <pane ySplit="4" topLeftCell="A180" activePane="bottomLeft" state="frozen"/>
      <selection activeCell="B12" sqref="B12"/>
      <selection pane="bottomLeft" activeCell="J253" sqref="J253"/>
    </sheetView>
  </sheetViews>
  <sheetFormatPr defaultRowHeight="15" x14ac:dyDescent="0.25"/>
  <cols>
    <col min="1" max="1" width="2.140625" style="1" customWidth="1"/>
    <col min="2" max="2" width="5.28515625" style="1" customWidth="1"/>
    <col min="3" max="3" width="12.85546875" style="1" hidden="1" customWidth="1"/>
    <col min="4" max="4" width="9.28515625" style="1" customWidth="1"/>
    <col min="5" max="5" width="23" style="1" customWidth="1"/>
    <col min="6" max="6" width="11" style="1" customWidth="1"/>
    <col min="7" max="7" width="44.140625" style="1" customWidth="1"/>
    <col min="8" max="8" width="15.5703125" style="1" customWidth="1"/>
    <col min="9" max="9" width="33.28515625" style="1" customWidth="1"/>
    <col min="10" max="10" width="14.28515625" style="1" customWidth="1"/>
    <col min="11" max="11" width="5.28515625" style="1" customWidth="1"/>
    <col min="12" max="12" width="14.7109375" style="1" customWidth="1"/>
    <col min="13" max="13" width="6.85546875" style="1" customWidth="1"/>
    <col min="14" max="14" width="15.140625" style="1" customWidth="1"/>
    <col min="15" max="15" width="6.42578125" style="1" customWidth="1"/>
    <col min="16" max="16" width="16" style="1" bestFit="1" customWidth="1"/>
    <col min="17" max="16384" width="9.140625" style="1"/>
  </cols>
  <sheetData>
    <row r="1" spans="1:15" s="37" customFormat="1" x14ac:dyDescent="0.2">
      <c r="D1" s="38"/>
      <c r="E1" s="39"/>
      <c r="F1" s="38"/>
      <c r="G1" s="38"/>
      <c r="H1" s="38"/>
      <c r="I1" s="38"/>
      <c r="K1" s="40"/>
      <c r="M1" s="38"/>
    </row>
    <row r="2" spans="1:15" s="37" customFormat="1" x14ac:dyDescent="0.2">
      <c r="D2" s="38"/>
      <c r="E2" s="39"/>
      <c r="F2" s="38"/>
      <c r="G2" s="38"/>
      <c r="H2" s="38"/>
      <c r="I2" s="38"/>
      <c r="K2" s="40"/>
      <c r="M2" s="38"/>
    </row>
    <row r="3" spans="1:15" s="37" customFormat="1" x14ac:dyDescent="0.2">
      <c r="B3" s="41"/>
      <c r="C3" s="41"/>
      <c r="D3" s="38"/>
      <c r="E3" s="39"/>
      <c r="F3" s="38"/>
      <c r="G3" s="38"/>
      <c r="H3" s="38"/>
      <c r="I3" s="38"/>
      <c r="K3" s="40"/>
      <c r="M3" s="38"/>
    </row>
    <row r="4" spans="1:15" s="37" customFormat="1" ht="30.75" customHeight="1" x14ac:dyDescent="0.2">
      <c r="B4" s="147" t="s">
        <v>62</v>
      </c>
      <c r="C4" s="147"/>
      <c r="D4" s="147"/>
      <c r="E4" s="147"/>
      <c r="F4" s="147"/>
      <c r="G4" s="147"/>
      <c r="H4" s="147"/>
      <c r="I4" s="147"/>
      <c r="J4" s="147"/>
      <c r="K4" s="147"/>
      <c r="L4" s="147"/>
      <c r="M4" s="147"/>
    </row>
    <row r="5" spans="1:15" s="37" customFormat="1" hidden="1" x14ac:dyDescent="0.2">
      <c r="A5" s="37" t="s">
        <v>63</v>
      </c>
      <c r="B5" s="148"/>
      <c r="C5" s="148"/>
      <c r="D5" s="148"/>
      <c r="E5" s="148"/>
      <c r="F5" s="148"/>
      <c r="G5" s="148"/>
      <c r="H5" s="148"/>
      <c r="I5" s="148"/>
      <c r="J5" s="148"/>
      <c r="K5" s="148"/>
      <c r="L5" s="148"/>
      <c r="M5" s="148"/>
    </row>
    <row r="6" spans="1:15" s="37" customFormat="1" ht="23.25" customHeight="1" x14ac:dyDescent="0.2">
      <c r="B6" s="149" t="s">
        <v>0</v>
      </c>
      <c r="C6" s="149"/>
      <c r="D6" s="149"/>
      <c r="E6" s="149"/>
      <c r="F6" s="149"/>
      <c r="G6" s="149"/>
      <c r="H6" s="149"/>
      <c r="I6" s="149"/>
      <c r="J6" s="149"/>
      <c r="K6" s="149"/>
      <c r="L6" s="149"/>
      <c r="M6" s="149"/>
    </row>
    <row r="7" spans="1:15" s="37" customFormat="1" x14ac:dyDescent="0.2">
      <c r="B7" s="149" t="str">
        <f>"Kỳ tính thuế: Quý "&amp;O14&amp;" Năm "&amp;YEAR(F17)</f>
        <v>Kỳ tính thuế: Quý 2 Năm 2017</v>
      </c>
      <c r="C7" s="149"/>
      <c r="D7" s="149"/>
      <c r="E7" s="149"/>
      <c r="F7" s="149"/>
      <c r="G7" s="149"/>
      <c r="H7" s="149"/>
      <c r="I7" s="149"/>
      <c r="J7" s="149"/>
      <c r="K7" s="149"/>
      <c r="L7" s="149"/>
      <c r="M7" s="149"/>
    </row>
    <row r="8" spans="1:15" s="37" customFormat="1" x14ac:dyDescent="0.2">
      <c r="B8" s="39"/>
      <c r="C8" s="39"/>
      <c r="D8" s="38"/>
      <c r="E8" s="39"/>
      <c r="F8" s="38"/>
      <c r="G8" s="38"/>
      <c r="H8" s="38"/>
      <c r="I8" s="38"/>
      <c r="K8" s="40"/>
      <c r="M8" s="38"/>
    </row>
    <row r="9" spans="1:15" s="37" customFormat="1" x14ac:dyDescent="0.2">
      <c r="B9" s="15" t="s">
        <v>286</v>
      </c>
    </row>
    <row r="10" spans="1:15" s="37" customFormat="1" x14ac:dyDescent="0.2">
      <c r="B10" s="15" t="s">
        <v>285</v>
      </c>
    </row>
    <row r="11" spans="1:15" s="37" customFormat="1" x14ac:dyDescent="0.2">
      <c r="B11" s="150" t="s">
        <v>1</v>
      </c>
      <c r="C11" s="150"/>
      <c r="D11" s="150"/>
      <c r="E11" s="150"/>
      <c r="F11" s="150"/>
      <c r="G11" s="150"/>
      <c r="H11" s="150"/>
      <c r="I11" s="150"/>
      <c r="J11" s="150"/>
      <c r="K11" s="150"/>
      <c r="L11" s="150"/>
      <c r="M11" s="150"/>
    </row>
    <row r="12" spans="1:15" s="37" customFormat="1" ht="12.75" customHeight="1" x14ac:dyDescent="0.2">
      <c r="B12" s="153" t="s">
        <v>2</v>
      </c>
      <c r="C12" s="154"/>
      <c r="D12" s="154"/>
      <c r="E12" s="154"/>
      <c r="F12" s="155"/>
      <c r="G12" s="151" t="s">
        <v>64</v>
      </c>
      <c r="H12" s="151" t="s">
        <v>65</v>
      </c>
      <c r="I12" s="151" t="s">
        <v>4</v>
      </c>
      <c r="J12" s="151" t="s">
        <v>66</v>
      </c>
      <c r="K12" s="152" t="s">
        <v>67</v>
      </c>
      <c r="L12" s="151" t="s">
        <v>5</v>
      </c>
      <c r="M12" s="151" t="s">
        <v>6</v>
      </c>
    </row>
    <row r="13" spans="1:15" s="37" customFormat="1" ht="4.5" customHeight="1" x14ac:dyDescent="0.2">
      <c r="B13" s="153"/>
      <c r="C13" s="156"/>
      <c r="D13" s="156"/>
      <c r="E13" s="156"/>
      <c r="F13" s="157"/>
      <c r="G13" s="151"/>
      <c r="H13" s="151"/>
      <c r="I13" s="151"/>
      <c r="J13" s="151"/>
      <c r="K13" s="152"/>
      <c r="L13" s="151"/>
      <c r="M13" s="151"/>
    </row>
    <row r="14" spans="1:15" s="37" customFormat="1" ht="43.5" customHeight="1" x14ac:dyDescent="0.2">
      <c r="B14" s="153"/>
      <c r="C14" s="42" t="s">
        <v>43</v>
      </c>
      <c r="D14" s="42" t="s">
        <v>7</v>
      </c>
      <c r="E14" s="42" t="s">
        <v>8</v>
      </c>
      <c r="F14" s="42" t="s">
        <v>9</v>
      </c>
      <c r="G14" s="151"/>
      <c r="H14" s="151"/>
      <c r="I14" s="151"/>
      <c r="J14" s="151"/>
      <c r="K14" s="152"/>
      <c r="L14" s="151"/>
      <c r="M14" s="151"/>
      <c r="O14" s="120">
        <v>2</v>
      </c>
    </row>
    <row r="15" spans="1:15" s="37" customFormat="1" x14ac:dyDescent="0.2">
      <c r="B15" s="43" t="s">
        <v>19</v>
      </c>
      <c r="C15" s="44" t="s">
        <v>20</v>
      </c>
      <c r="D15" s="45" t="s">
        <v>21</v>
      </c>
      <c r="E15" s="44" t="s">
        <v>22</v>
      </c>
      <c r="F15" s="44" t="s">
        <v>23</v>
      </c>
      <c r="G15" s="44" t="s">
        <v>24</v>
      </c>
      <c r="H15" s="44" t="s">
        <v>25</v>
      </c>
      <c r="I15" s="45" t="s">
        <v>26</v>
      </c>
      <c r="J15" s="46" t="s">
        <v>27</v>
      </c>
      <c r="K15" s="45" t="s">
        <v>28</v>
      </c>
      <c r="L15" s="44" t="s">
        <v>44</v>
      </c>
      <c r="M15" s="44" t="s">
        <v>68</v>
      </c>
    </row>
    <row r="16" spans="1:15" s="37" customFormat="1" ht="21.75" hidden="1" customHeight="1" x14ac:dyDescent="0.2">
      <c r="B16" s="47" t="s">
        <v>69</v>
      </c>
      <c r="C16" s="47"/>
      <c r="D16" s="47"/>
      <c r="E16" s="47"/>
      <c r="F16" s="47"/>
      <c r="G16" s="47"/>
      <c r="H16" s="47"/>
      <c r="I16" s="47"/>
      <c r="J16" s="47"/>
      <c r="K16" s="47"/>
      <c r="L16" s="47"/>
      <c r="M16" s="47"/>
    </row>
    <row r="17" spans="2:17" s="37" customFormat="1" ht="21.75" hidden="1" customHeight="1" x14ac:dyDescent="0.2">
      <c r="B17" s="48">
        <f t="shared" ref="B17:B32" si="0">IF(G17&lt;&gt;"",ROW()-16,"")</f>
        <v>1</v>
      </c>
      <c r="C17" s="49"/>
      <c r="D17" s="50" t="str">
        <f t="shared" ref="D17:D32" si="1">IF(ISNA(VLOOKUP(G17,DSMV,3,0)),"",VLOOKUP(G17,DSMV,3,0))</f>
        <v>AA/16E</v>
      </c>
      <c r="E17" s="51" t="s">
        <v>396</v>
      </c>
      <c r="F17" s="90">
        <v>42740</v>
      </c>
      <c r="G17" s="52" t="s">
        <v>148</v>
      </c>
      <c r="H17" s="92" t="str">
        <f t="shared" ref="H17:H32" si="2">IF(ISNA(VLOOKUP(G17,DSMV,2,0)),"",VLOOKUP(G17,DSMV,2,0))</f>
        <v>0106869738-068</v>
      </c>
      <c r="I17" s="53" t="s">
        <v>390</v>
      </c>
      <c r="J17" s="54">
        <v>914649</v>
      </c>
      <c r="K17" s="55">
        <v>0.1</v>
      </c>
      <c r="L17" s="54">
        <v>91465</v>
      </c>
      <c r="M17" s="113">
        <v>1</v>
      </c>
      <c r="N17" s="121"/>
      <c r="O17" s="57"/>
      <c r="P17" s="56"/>
      <c r="Q17" s="58"/>
    </row>
    <row r="18" spans="2:17" s="37" customFormat="1" ht="21.75" hidden="1" customHeight="1" x14ac:dyDescent="0.2">
      <c r="B18" s="48">
        <f t="shared" si="0"/>
        <v>2</v>
      </c>
      <c r="C18" s="59"/>
      <c r="D18" s="60" t="str">
        <f t="shared" si="1"/>
        <v/>
      </c>
      <c r="E18" s="61" t="s">
        <v>397</v>
      </c>
      <c r="F18" s="91">
        <v>42758</v>
      </c>
      <c r="G18" s="11" t="s">
        <v>428</v>
      </c>
      <c r="H18" s="93" t="str">
        <f t="shared" si="2"/>
        <v/>
      </c>
      <c r="I18" s="62" t="s">
        <v>391</v>
      </c>
      <c r="J18" s="63">
        <v>1118727</v>
      </c>
      <c r="K18" s="55">
        <v>0.1</v>
      </c>
      <c r="L18" s="63">
        <v>111873</v>
      </c>
      <c r="M18" s="113">
        <v>1</v>
      </c>
      <c r="N18" s="121"/>
      <c r="O18" s="57"/>
      <c r="P18" s="56"/>
      <c r="Q18" s="58"/>
    </row>
    <row r="19" spans="2:17" s="37" customFormat="1" ht="21.75" hidden="1" customHeight="1" x14ac:dyDescent="0.2">
      <c r="B19" s="48" t="str">
        <f t="shared" si="0"/>
        <v/>
      </c>
      <c r="C19" s="59"/>
      <c r="D19" s="60" t="str">
        <f t="shared" si="1"/>
        <v/>
      </c>
      <c r="E19" s="59"/>
      <c r="F19" s="91">
        <v>42766</v>
      </c>
      <c r="G19" s="62"/>
      <c r="H19" s="93" t="str">
        <f t="shared" si="2"/>
        <v/>
      </c>
      <c r="I19" s="62" t="s">
        <v>445</v>
      </c>
      <c r="J19" s="63">
        <v>409091</v>
      </c>
      <c r="K19" s="55">
        <v>0.1</v>
      </c>
      <c r="L19" s="63">
        <v>40909</v>
      </c>
      <c r="M19" s="113">
        <v>1</v>
      </c>
      <c r="N19" s="121"/>
      <c r="O19" s="57"/>
      <c r="P19" s="56"/>
    </row>
    <row r="20" spans="2:17" s="37" customFormat="1" ht="21.75" hidden="1" customHeight="1" x14ac:dyDescent="0.2">
      <c r="B20" s="48">
        <f t="shared" si="0"/>
        <v>4</v>
      </c>
      <c r="C20" s="59"/>
      <c r="D20" s="60">
        <f t="shared" si="1"/>
        <v>0</v>
      </c>
      <c r="E20" s="59" t="s">
        <v>398</v>
      </c>
      <c r="F20" s="91">
        <v>42769</v>
      </c>
      <c r="G20" s="62" t="s">
        <v>429</v>
      </c>
      <c r="H20" s="93">
        <f t="shared" si="2"/>
        <v>0</v>
      </c>
      <c r="I20" s="62" t="s">
        <v>392</v>
      </c>
      <c r="J20" s="63">
        <v>918982</v>
      </c>
      <c r="K20" s="55">
        <v>0.1</v>
      </c>
      <c r="L20" s="63">
        <v>91898</v>
      </c>
      <c r="M20" s="113">
        <v>1</v>
      </c>
      <c r="N20" s="121"/>
      <c r="O20" s="57"/>
      <c r="P20" s="56"/>
    </row>
    <row r="21" spans="2:17" s="37" customFormat="1" ht="21.75" hidden="1" customHeight="1" x14ac:dyDescent="0.2">
      <c r="B21" s="48">
        <f t="shared" si="0"/>
        <v>5</v>
      </c>
      <c r="C21" s="59"/>
      <c r="D21" s="60" t="str">
        <f t="shared" si="1"/>
        <v>AA/16E</v>
      </c>
      <c r="E21" s="59" t="s">
        <v>399</v>
      </c>
      <c r="F21" s="91">
        <v>42770</v>
      </c>
      <c r="G21" s="62" t="s">
        <v>148</v>
      </c>
      <c r="H21" s="93" t="str">
        <f t="shared" si="2"/>
        <v>0106869738-068</v>
      </c>
      <c r="I21" s="62" t="s">
        <v>390</v>
      </c>
      <c r="J21" s="63">
        <v>869159</v>
      </c>
      <c r="K21" s="55">
        <v>0.1</v>
      </c>
      <c r="L21" s="63">
        <v>86916</v>
      </c>
      <c r="M21" s="113">
        <v>1</v>
      </c>
      <c r="N21" s="121"/>
      <c r="O21" s="57"/>
      <c r="P21" s="56"/>
    </row>
    <row r="22" spans="2:17" s="37" customFormat="1" ht="21.75" hidden="1" customHeight="1" x14ac:dyDescent="0.2">
      <c r="B22" s="48">
        <f t="shared" si="0"/>
        <v>6</v>
      </c>
      <c r="C22" s="59"/>
      <c r="D22" s="60" t="str">
        <f t="shared" si="1"/>
        <v/>
      </c>
      <c r="E22" s="59" t="s">
        <v>400</v>
      </c>
      <c r="F22" s="91">
        <v>42777</v>
      </c>
      <c r="G22" s="62" t="s">
        <v>430</v>
      </c>
      <c r="H22" s="93" t="str">
        <f t="shared" si="2"/>
        <v/>
      </c>
      <c r="I22" s="62" t="s">
        <v>391</v>
      </c>
      <c r="J22" s="13">
        <v>1356364</v>
      </c>
      <c r="K22" s="55">
        <v>0.1</v>
      </c>
      <c r="L22" s="63">
        <v>135636</v>
      </c>
      <c r="M22" s="113">
        <v>1</v>
      </c>
      <c r="N22" s="121"/>
      <c r="O22" s="57"/>
      <c r="P22" s="56"/>
    </row>
    <row r="23" spans="2:17" s="37" customFormat="1" ht="21.75" hidden="1" customHeight="1" x14ac:dyDescent="0.2">
      <c r="B23" s="48">
        <f t="shared" si="0"/>
        <v>7</v>
      </c>
      <c r="C23" s="59"/>
      <c r="D23" s="60" t="str">
        <f t="shared" si="1"/>
        <v/>
      </c>
      <c r="E23" s="59" t="s">
        <v>401</v>
      </c>
      <c r="F23" s="91">
        <v>42788</v>
      </c>
      <c r="G23" s="62" t="s">
        <v>428</v>
      </c>
      <c r="H23" s="93" t="str">
        <f t="shared" si="2"/>
        <v/>
      </c>
      <c r="I23" s="62" t="s">
        <v>391</v>
      </c>
      <c r="J23" s="63">
        <v>422000</v>
      </c>
      <c r="K23" s="55">
        <v>0.1</v>
      </c>
      <c r="L23" s="63">
        <v>42200</v>
      </c>
      <c r="M23" s="113">
        <v>1</v>
      </c>
      <c r="N23" s="121"/>
      <c r="O23" s="57"/>
      <c r="P23" s="56"/>
    </row>
    <row r="24" spans="2:17" s="37" customFormat="1" ht="21.75" hidden="1" customHeight="1" x14ac:dyDescent="0.2">
      <c r="B24" s="48">
        <f t="shared" si="0"/>
        <v>8</v>
      </c>
      <c r="C24" s="59"/>
      <c r="D24" s="60" t="str">
        <f t="shared" si="1"/>
        <v/>
      </c>
      <c r="E24" s="59" t="s">
        <v>402</v>
      </c>
      <c r="F24" s="91">
        <v>42788</v>
      </c>
      <c r="G24" s="62" t="s">
        <v>431</v>
      </c>
      <c r="H24" s="93" t="str">
        <f t="shared" si="2"/>
        <v/>
      </c>
      <c r="I24" s="62" t="s">
        <v>392</v>
      </c>
      <c r="J24" s="63">
        <v>910000</v>
      </c>
      <c r="K24" s="55">
        <v>0.1</v>
      </c>
      <c r="L24" s="63">
        <v>91000</v>
      </c>
      <c r="M24" s="113">
        <v>1</v>
      </c>
      <c r="N24" s="121"/>
      <c r="O24" s="57"/>
      <c r="P24" s="56"/>
    </row>
    <row r="25" spans="2:17" s="37" customFormat="1" ht="21.75" hidden="1" customHeight="1" x14ac:dyDescent="0.2">
      <c r="B25" s="48">
        <f t="shared" si="0"/>
        <v>9</v>
      </c>
      <c r="C25" s="65"/>
      <c r="D25" s="60" t="str">
        <f t="shared" si="1"/>
        <v>AC/16E</v>
      </c>
      <c r="E25" s="59" t="s">
        <v>403</v>
      </c>
      <c r="F25" s="91">
        <v>42794</v>
      </c>
      <c r="G25" s="62" t="s">
        <v>289</v>
      </c>
      <c r="H25" s="93" t="str">
        <f t="shared" si="2"/>
        <v>0100109106-069</v>
      </c>
      <c r="I25" s="62" t="s">
        <v>390</v>
      </c>
      <c r="J25" s="63">
        <v>112106</v>
      </c>
      <c r="K25" s="55">
        <v>0.1</v>
      </c>
      <c r="L25" s="63">
        <v>11210</v>
      </c>
      <c r="M25" s="113">
        <v>1</v>
      </c>
      <c r="N25" s="121"/>
      <c r="O25" s="57"/>
      <c r="P25" s="56"/>
    </row>
    <row r="26" spans="2:17" s="37" customFormat="1" ht="21.75" hidden="1" customHeight="1" x14ac:dyDescent="0.2">
      <c r="B26" s="48" t="str">
        <f t="shared" si="0"/>
        <v/>
      </c>
      <c r="C26" s="65"/>
      <c r="D26" s="60" t="str">
        <f t="shared" si="1"/>
        <v/>
      </c>
      <c r="E26" s="59"/>
      <c r="F26" s="91">
        <v>42794</v>
      </c>
      <c r="G26" s="62"/>
      <c r="H26" s="93" t="str">
        <f t="shared" si="2"/>
        <v/>
      </c>
      <c r="I26" s="62" t="s">
        <v>445</v>
      </c>
      <c r="J26" s="63">
        <v>318182</v>
      </c>
      <c r="K26" s="55">
        <v>0.1</v>
      </c>
      <c r="L26" s="63">
        <v>31818</v>
      </c>
      <c r="M26" s="113">
        <v>1</v>
      </c>
      <c r="N26" s="121"/>
      <c r="O26" s="57"/>
      <c r="P26" s="56"/>
    </row>
    <row r="27" spans="2:17" s="37" customFormat="1" ht="21.75" hidden="1" customHeight="1" x14ac:dyDescent="0.2">
      <c r="B27" s="48">
        <f t="shared" si="0"/>
        <v>11</v>
      </c>
      <c r="C27" s="65"/>
      <c r="D27" s="60">
        <f t="shared" si="1"/>
        <v>0</v>
      </c>
      <c r="E27" s="59" t="s">
        <v>404</v>
      </c>
      <c r="F27" s="91">
        <v>42795</v>
      </c>
      <c r="G27" s="62" t="s">
        <v>429</v>
      </c>
      <c r="H27" s="93">
        <f t="shared" si="2"/>
        <v>0</v>
      </c>
      <c r="I27" s="62" t="s">
        <v>392</v>
      </c>
      <c r="J27" s="63">
        <v>1092000</v>
      </c>
      <c r="K27" s="55">
        <v>0.1</v>
      </c>
      <c r="L27" s="63">
        <v>109200</v>
      </c>
      <c r="M27" s="113">
        <v>1</v>
      </c>
      <c r="N27" s="121"/>
      <c r="O27" s="57"/>
      <c r="P27" s="56"/>
    </row>
    <row r="28" spans="2:17" s="37" customFormat="1" ht="21.75" hidden="1" customHeight="1" x14ac:dyDescent="0.2">
      <c r="B28" s="48">
        <f t="shared" si="0"/>
        <v>12</v>
      </c>
      <c r="C28" s="65"/>
      <c r="D28" s="60" t="str">
        <f t="shared" si="1"/>
        <v>AA/16E</v>
      </c>
      <c r="E28" s="59" t="s">
        <v>405</v>
      </c>
      <c r="F28" s="91">
        <v>42798</v>
      </c>
      <c r="G28" s="62" t="s">
        <v>148</v>
      </c>
      <c r="H28" s="93" t="str">
        <f t="shared" si="2"/>
        <v>0106869738-068</v>
      </c>
      <c r="I28" s="62" t="s">
        <v>390</v>
      </c>
      <c r="J28" s="63">
        <v>1153727</v>
      </c>
      <c r="K28" s="55">
        <v>0.1</v>
      </c>
      <c r="L28" s="63">
        <v>115373</v>
      </c>
      <c r="M28" s="113">
        <v>1</v>
      </c>
      <c r="N28" s="121"/>
      <c r="O28" s="57"/>
      <c r="P28" s="56"/>
    </row>
    <row r="29" spans="2:17" s="37" customFormat="1" ht="21.75" hidden="1" customHeight="1" x14ac:dyDescent="0.2">
      <c r="B29" s="48">
        <f t="shared" si="0"/>
        <v>13</v>
      </c>
      <c r="C29" s="65"/>
      <c r="D29" s="60" t="str">
        <f t="shared" si="1"/>
        <v/>
      </c>
      <c r="E29" s="59" t="s">
        <v>406</v>
      </c>
      <c r="F29" s="91">
        <v>42800</v>
      </c>
      <c r="G29" s="62" t="s">
        <v>432</v>
      </c>
      <c r="H29" s="93" t="str">
        <f t="shared" si="2"/>
        <v/>
      </c>
      <c r="I29" s="62" t="s">
        <v>393</v>
      </c>
      <c r="J29" s="63">
        <v>1709091</v>
      </c>
      <c r="K29" s="55">
        <v>0.1</v>
      </c>
      <c r="L29" s="63">
        <v>170909</v>
      </c>
      <c r="M29" s="113">
        <v>1</v>
      </c>
      <c r="N29" s="121"/>
      <c r="O29" s="57"/>
      <c r="P29" s="56"/>
    </row>
    <row r="30" spans="2:17" s="37" customFormat="1" ht="21.75" hidden="1" customHeight="1" x14ac:dyDescent="0.2">
      <c r="B30" s="48">
        <f t="shared" si="0"/>
        <v>14</v>
      </c>
      <c r="C30" s="65"/>
      <c r="D30" s="60">
        <f t="shared" si="1"/>
        <v>0</v>
      </c>
      <c r="E30" s="59" t="s">
        <v>407</v>
      </c>
      <c r="F30" s="91">
        <v>42824</v>
      </c>
      <c r="G30" s="62" t="s">
        <v>429</v>
      </c>
      <c r="H30" s="93">
        <f t="shared" si="2"/>
        <v>0</v>
      </c>
      <c r="I30" s="62" t="s">
        <v>392</v>
      </c>
      <c r="J30" s="63">
        <v>2464255</v>
      </c>
      <c r="K30" s="55">
        <v>0.1</v>
      </c>
      <c r="L30" s="63">
        <v>246425</v>
      </c>
      <c r="M30" s="113">
        <v>1</v>
      </c>
      <c r="N30" s="121"/>
      <c r="O30" s="57"/>
      <c r="P30" s="56"/>
    </row>
    <row r="31" spans="2:17" s="37" customFormat="1" ht="21.75" hidden="1" customHeight="1" x14ac:dyDescent="0.2">
      <c r="B31" s="48">
        <f t="shared" si="0"/>
        <v>15</v>
      </c>
      <c r="C31" s="65"/>
      <c r="D31" s="60" t="str">
        <f t="shared" si="1"/>
        <v/>
      </c>
      <c r="E31" s="59" t="s">
        <v>408</v>
      </c>
      <c r="F31" s="91">
        <v>42825</v>
      </c>
      <c r="G31" s="62" t="s">
        <v>433</v>
      </c>
      <c r="H31" s="93" t="str">
        <f t="shared" si="2"/>
        <v/>
      </c>
      <c r="I31" s="62" t="s">
        <v>392</v>
      </c>
      <c r="J31" s="63">
        <v>4551327</v>
      </c>
      <c r="K31" s="55">
        <v>0.1</v>
      </c>
      <c r="L31" s="63">
        <v>455133</v>
      </c>
      <c r="M31" s="113">
        <v>1</v>
      </c>
      <c r="N31" s="121"/>
      <c r="O31" s="57"/>
      <c r="P31" s="56"/>
    </row>
    <row r="32" spans="2:17" s="37" customFormat="1" ht="21.75" hidden="1" customHeight="1" x14ac:dyDescent="0.2">
      <c r="B32" s="48" t="str">
        <f t="shared" si="0"/>
        <v/>
      </c>
      <c r="C32" s="65"/>
      <c r="D32" s="60" t="str">
        <f t="shared" si="1"/>
        <v/>
      </c>
      <c r="E32" s="59"/>
      <c r="F32" s="91">
        <v>42825</v>
      </c>
      <c r="G32" s="62"/>
      <c r="H32" s="93" t="str">
        <f t="shared" si="2"/>
        <v/>
      </c>
      <c r="I32" s="62" t="s">
        <v>445</v>
      </c>
      <c r="J32" s="63">
        <v>263636</v>
      </c>
      <c r="K32" s="55">
        <v>0.1</v>
      </c>
      <c r="L32" s="63">
        <v>26364</v>
      </c>
      <c r="M32" s="113">
        <v>1</v>
      </c>
      <c r="N32" s="121"/>
      <c r="O32" s="57"/>
      <c r="P32" s="56"/>
    </row>
    <row r="33" spans="2:16" s="37" customFormat="1" ht="21.75" hidden="1" customHeight="1" x14ac:dyDescent="0.2">
      <c r="B33" s="48">
        <f t="shared" ref="B33:B54" si="3">IF(G33&lt;&gt;"",ROW()-16,"")</f>
        <v>17</v>
      </c>
      <c r="C33" s="65"/>
      <c r="D33" s="60" t="str">
        <f t="shared" ref="D33:D54" si="4">IF(ISNA(VLOOKUP(G33,DSMV,3,0)),"",VLOOKUP(G33,DSMV,3,0))</f>
        <v>ML/16P</v>
      </c>
      <c r="E33" s="59" t="s">
        <v>417</v>
      </c>
      <c r="F33" s="91">
        <v>42739</v>
      </c>
      <c r="G33" s="62" t="s">
        <v>160</v>
      </c>
      <c r="H33" s="93" t="str">
        <f t="shared" ref="H33:H54" si="5">IF(ISNA(VLOOKUP(G33,DSMV,2,0)),"",VLOOKUP(G33,DSMV,2,0))</f>
        <v>0313941206</v>
      </c>
      <c r="I33" s="62" t="s">
        <v>369</v>
      </c>
      <c r="J33" s="63">
        <v>340953070</v>
      </c>
      <c r="K33" s="55">
        <v>0.1</v>
      </c>
      <c r="L33" s="63">
        <v>34095307</v>
      </c>
      <c r="M33" s="113">
        <v>1</v>
      </c>
      <c r="N33" s="121"/>
      <c r="O33" s="57"/>
      <c r="P33" s="56"/>
    </row>
    <row r="34" spans="2:16" s="37" customFormat="1" ht="21.75" hidden="1" customHeight="1" x14ac:dyDescent="0.2">
      <c r="B34" s="48">
        <f t="shared" si="3"/>
        <v>18</v>
      </c>
      <c r="C34" s="65"/>
      <c r="D34" s="60" t="str">
        <f t="shared" si="4"/>
        <v>ML/16P</v>
      </c>
      <c r="E34" s="59" t="s">
        <v>416</v>
      </c>
      <c r="F34" s="91">
        <v>42747</v>
      </c>
      <c r="G34" s="62" t="s">
        <v>160</v>
      </c>
      <c r="H34" s="93" t="str">
        <f t="shared" si="5"/>
        <v>0313941206</v>
      </c>
      <c r="I34" s="62" t="s">
        <v>370</v>
      </c>
      <c r="J34" s="63">
        <v>44341015</v>
      </c>
      <c r="K34" s="55">
        <v>0.1</v>
      </c>
      <c r="L34" s="63">
        <v>4434102</v>
      </c>
      <c r="M34" s="113">
        <v>1</v>
      </c>
      <c r="N34" s="121"/>
      <c r="O34" s="57"/>
      <c r="P34" s="56"/>
    </row>
    <row r="35" spans="2:16" s="37" customFormat="1" ht="21.75" hidden="1" customHeight="1" x14ac:dyDescent="0.2">
      <c r="B35" s="48">
        <f t="shared" si="3"/>
        <v>19</v>
      </c>
      <c r="C35" s="65"/>
      <c r="D35" s="60" t="str">
        <f t="shared" si="4"/>
        <v>CP/16P</v>
      </c>
      <c r="E35" s="59" t="s">
        <v>409</v>
      </c>
      <c r="F35" s="91">
        <v>42749</v>
      </c>
      <c r="G35" s="62" t="s">
        <v>153</v>
      </c>
      <c r="H35" s="93" t="str">
        <f t="shared" si="5"/>
        <v>3701657825</v>
      </c>
      <c r="I35" s="62" t="s">
        <v>394</v>
      </c>
      <c r="J35" s="63">
        <v>12359700</v>
      </c>
      <c r="K35" s="55">
        <v>0.1</v>
      </c>
      <c r="L35" s="63">
        <v>1235970</v>
      </c>
      <c r="M35" s="113">
        <v>1</v>
      </c>
      <c r="N35" s="121"/>
      <c r="O35" s="57"/>
      <c r="P35" s="56"/>
    </row>
    <row r="36" spans="2:16" s="37" customFormat="1" ht="21.75" hidden="1" customHeight="1" x14ac:dyDescent="0.2">
      <c r="B36" s="48">
        <f t="shared" si="3"/>
        <v>20</v>
      </c>
      <c r="C36" s="65"/>
      <c r="D36" s="60" t="str">
        <f t="shared" si="4"/>
        <v>ML/16P</v>
      </c>
      <c r="E36" s="59" t="s">
        <v>418</v>
      </c>
      <c r="F36" s="91">
        <v>42755</v>
      </c>
      <c r="G36" s="62" t="s">
        <v>160</v>
      </c>
      <c r="H36" s="93" t="str">
        <f t="shared" si="5"/>
        <v>0313941206</v>
      </c>
      <c r="I36" s="62" t="s">
        <v>369</v>
      </c>
      <c r="J36" s="63">
        <v>252599640</v>
      </c>
      <c r="K36" s="55">
        <v>0.1</v>
      </c>
      <c r="L36" s="63">
        <v>25259964</v>
      </c>
      <c r="M36" s="113">
        <v>1</v>
      </c>
      <c r="N36" s="121"/>
      <c r="O36" s="57"/>
      <c r="P36" s="56"/>
    </row>
    <row r="37" spans="2:16" s="37" customFormat="1" ht="21.75" hidden="1" customHeight="1" x14ac:dyDescent="0.2">
      <c r="B37" s="48">
        <f t="shared" si="3"/>
        <v>21</v>
      </c>
      <c r="C37" s="65"/>
      <c r="D37" s="60" t="str">
        <f t="shared" si="4"/>
        <v>ML/16P</v>
      </c>
      <c r="E37" s="59" t="s">
        <v>419</v>
      </c>
      <c r="F37" s="91">
        <v>42757</v>
      </c>
      <c r="G37" s="62" t="s">
        <v>160</v>
      </c>
      <c r="H37" s="93" t="str">
        <f t="shared" si="5"/>
        <v>0313941206</v>
      </c>
      <c r="I37" s="62" t="s">
        <v>369</v>
      </c>
      <c r="J37" s="63">
        <v>91485083</v>
      </c>
      <c r="K37" s="55">
        <v>0.1</v>
      </c>
      <c r="L37" s="63">
        <v>9148509</v>
      </c>
      <c r="M37" s="113">
        <v>1</v>
      </c>
      <c r="N37" s="121"/>
      <c r="O37" s="57"/>
      <c r="P37" s="56"/>
    </row>
    <row r="38" spans="2:16" s="37" customFormat="1" ht="21.75" hidden="1" customHeight="1" x14ac:dyDescent="0.2">
      <c r="B38" s="48">
        <f t="shared" si="3"/>
        <v>22</v>
      </c>
      <c r="C38" s="65"/>
      <c r="D38" s="60" t="str">
        <f t="shared" si="4"/>
        <v>DP/16P</v>
      </c>
      <c r="E38" s="59" t="s">
        <v>425</v>
      </c>
      <c r="F38" s="91">
        <v>42772</v>
      </c>
      <c r="G38" s="62" t="s">
        <v>312</v>
      </c>
      <c r="H38" s="93" t="str">
        <f t="shared" si="5"/>
        <v>1101819710</v>
      </c>
      <c r="I38" s="62" t="s">
        <v>369</v>
      </c>
      <c r="J38" s="13">
        <v>58092300</v>
      </c>
      <c r="K38" s="55">
        <v>0.1</v>
      </c>
      <c r="L38" s="63">
        <v>5809230</v>
      </c>
      <c r="M38" s="113">
        <v>1</v>
      </c>
      <c r="N38" s="121"/>
      <c r="O38" s="57"/>
      <c r="P38" s="56"/>
    </row>
    <row r="39" spans="2:16" s="37" customFormat="1" ht="21.75" hidden="1" customHeight="1" x14ac:dyDescent="0.2">
      <c r="B39" s="48">
        <f t="shared" si="3"/>
        <v>23</v>
      </c>
      <c r="C39" s="65"/>
      <c r="D39" s="60" t="str">
        <f t="shared" si="4"/>
        <v>ML/16P</v>
      </c>
      <c r="E39" s="61" t="s">
        <v>446</v>
      </c>
      <c r="F39" s="91">
        <v>42773</v>
      </c>
      <c r="G39" s="62" t="s">
        <v>160</v>
      </c>
      <c r="H39" s="93" t="str">
        <f t="shared" si="5"/>
        <v>0313941206</v>
      </c>
      <c r="I39" s="62" t="s">
        <v>369</v>
      </c>
      <c r="J39" s="63">
        <v>29437200</v>
      </c>
      <c r="K39" s="55">
        <v>0.1</v>
      </c>
      <c r="L39" s="63">
        <v>2943720</v>
      </c>
      <c r="M39" s="113">
        <v>1</v>
      </c>
      <c r="N39" s="121"/>
      <c r="O39" s="57"/>
      <c r="P39" s="56"/>
    </row>
    <row r="40" spans="2:16" s="37" customFormat="1" ht="21.75" hidden="1" customHeight="1" x14ac:dyDescent="0.2">
      <c r="B40" s="48">
        <f t="shared" si="3"/>
        <v>24</v>
      </c>
      <c r="C40" s="65"/>
      <c r="D40" s="60" t="str">
        <f t="shared" si="4"/>
        <v>CP/16P</v>
      </c>
      <c r="E40" s="59" t="s">
        <v>410</v>
      </c>
      <c r="F40" s="91">
        <v>42781</v>
      </c>
      <c r="G40" s="62" t="s">
        <v>153</v>
      </c>
      <c r="H40" s="93" t="str">
        <f t="shared" si="5"/>
        <v>3701657825</v>
      </c>
      <c r="I40" s="62" t="s">
        <v>394</v>
      </c>
      <c r="J40" s="63">
        <v>7216140</v>
      </c>
      <c r="K40" s="55">
        <v>0.1</v>
      </c>
      <c r="L40" s="63">
        <v>721614</v>
      </c>
      <c r="M40" s="113">
        <v>1</v>
      </c>
      <c r="N40" s="121"/>
      <c r="O40" s="57"/>
      <c r="P40" s="56"/>
    </row>
    <row r="41" spans="2:16" s="37" customFormat="1" ht="21.75" hidden="1" customHeight="1" x14ac:dyDescent="0.2">
      <c r="B41" s="48">
        <f t="shared" si="3"/>
        <v>25</v>
      </c>
      <c r="C41" s="65"/>
      <c r="D41" s="60" t="str">
        <f t="shared" si="4"/>
        <v>CP/16P</v>
      </c>
      <c r="E41" s="59" t="s">
        <v>411</v>
      </c>
      <c r="F41" s="91">
        <v>42782</v>
      </c>
      <c r="G41" s="62" t="s">
        <v>153</v>
      </c>
      <c r="H41" s="93" t="str">
        <f t="shared" si="5"/>
        <v>3701657825</v>
      </c>
      <c r="I41" s="62" t="s">
        <v>394</v>
      </c>
      <c r="J41" s="63">
        <v>1405200</v>
      </c>
      <c r="K41" s="55">
        <v>0.1</v>
      </c>
      <c r="L41" s="63">
        <v>140520</v>
      </c>
      <c r="M41" s="113">
        <v>1</v>
      </c>
      <c r="N41" s="121"/>
      <c r="O41" s="57"/>
      <c r="P41" s="56"/>
    </row>
    <row r="42" spans="2:16" s="37" customFormat="1" ht="21.75" hidden="1" customHeight="1" x14ac:dyDescent="0.2">
      <c r="B42" s="48">
        <f t="shared" si="3"/>
        <v>26</v>
      </c>
      <c r="C42" s="65"/>
      <c r="D42" s="60" t="str">
        <f t="shared" si="4"/>
        <v>DP/16P</v>
      </c>
      <c r="E42" s="59" t="s">
        <v>423</v>
      </c>
      <c r="F42" s="91">
        <v>42783</v>
      </c>
      <c r="G42" s="62" t="s">
        <v>312</v>
      </c>
      <c r="H42" s="93" t="str">
        <f t="shared" si="5"/>
        <v>1101819710</v>
      </c>
      <c r="I42" s="62" t="s">
        <v>395</v>
      </c>
      <c r="J42" s="13">
        <v>36008800</v>
      </c>
      <c r="K42" s="55">
        <v>0.1</v>
      </c>
      <c r="L42" s="63">
        <v>3600880</v>
      </c>
      <c r="M42" s="113">
        <v>1</v>
      </c>
      <c r="N42" s="121"/>
      <c r="O42" s="57"/>
      <c r="P42" s="56"/>
    </row>
    <row r="43" spans="2:16" s="37" customFormat="1" ht="21.75" hidden="1" customHeight="1" x14ac:dyDescent="0.2">
      <c r="B43" s="48">
        <f t="shared" si="3"/>
        <v>27</v>
      </c>
      <c r="C43" s="65"/>
      <c r="D43" s="60" t="str">
        <f t="shared" si="4"/>
        <v>ML/16P</v>
      </c>
      <c r="E43" s="59" t="s">
        <v>420</v>
      </c>
      <c r="F43" s="91">
        <v>42786</v>
      </c>
      <c r="G43" s="62" t="s">
        <v>160</v>
      </c>
      <c r="H43" s="93" t="str">
        <f t="shared" si="5"/>
        <v>0313941206</v>
      </c>
      <c r="I43" s="62" t="s">
        <v>369</v>
      </c>
      <c r="J43" s="63">
        <v>180916155</v>
      </c>
      <c r="K43" s="55">
        <v>0.1</v>
      </c>
      <c r="L43" s="63">
        <v>18091616</v>
      </c>
      <c r="M43" s="113">
        <v>1</v>
      </c>
      <c r="N43" s="121"/>
      <c r="O43" s="57"/>
      <c r="P43" s="56"/>
    </row>
    <row r="44" spans="2:16" s="37" customFormat="1" ht="21.75" hidden="1" customHeight="1" x14ac:dyDescent="0.2">
      <c r="B44" s="48">
        <f t="shared" si="3"/>
        <v>28</v>
      </c>
      <c r="C44" s="65"/>
      <c r="D44" s="60" t="str">
        <f t="shared" si="4"/>
        <v>CP/16P</v>
      </c>
      <c r="E44" s="59" t="s">
        <v>412</v>
      </c>
      <c r="F44" s="91">
        <v>42794</v>
      </c>
      <c r="G44" s="62" t="s">
        <v>153</v>
      </c>
      <c r="H44" s="93" t="str">
        <f t="shared" si="5"/>
        <v>3701657825</v>
      </c>
      <c r="I44" s="62" t="s">
        <v>394</v>
      </c>
      <c r="J44" s="63">
        <v>1782000</v>
      </c>
      <c r="K44" s="55">
        <v>0.1</v>
      </c>
      <c r="L44" s="63">
        <v>178200</v>
      </c>
      <c r="M44" s="113">
        <v>1</v>
      </c>
      <c r="N44" s="121"/>
      <c r="O44" s="57"/>
      <c r="P44" s="56"/>
    </row>
    <row r="45" spans="2:16" s="37" customFormat="1" ht="21.75" hidden="1" customHeight="1" x14ac:dyDescent="0.2">
      <c r="B45" s="48">
        <f t="shared" si="3"/>
        <v>29</v>
      </c>
      <c r="C45" s="65"/>
      <c r="D45" s="60" t="str">
        <f t="shared" si="4"/>
        <v>TD/16P</v>
      </c>
      <c r="E45" s="59" t="s">
        <v>422</v>
      </c>
      <c r="F45" s="91">
        <v>42794</v>
      </c>
      <c r="G45" s="62" t="s">
        <v>157</v>
      </c>
      <c r="H45" s="93" t="str">
        <f t="shared" si="5"/>
        <v>3701667566</v>
      </c>
      <c r="I45" s="62" t="s">
        <v>369</v>
      </c>
      <c r="J45" s="63">
        <v>49435080</v>
      </c>
      <c r="K45" s="55">
        <v>0.1</v>
      </c>
      <c r="L45" s="63">
        <v>4943508</v>
      </c>
      <c r="M45" s="113">
        <v>1</v>
      </c>
      <c r="N45" s="121"/>
      <c r="O45" s="57"/>
      <c r="P45" s="56"/>
    </row>
    <row r="46" spans="2:16" s="37" customFormat="1" ht="21.75" hidden="1" customHeight="1" x14ac:dyDescent="0.2">
      <c r="B46" s="48">
        <f t="shared" si="3"/>
        <v>30</v>
      </c>
      <c r="C46" s="65"/>
      <c r="D46" s="60" t="str">
        <f t="shared" si="4"/>
        <v>ML/16P</v>
      </c>
      <c r="E46" s="59" t="s">
        <v>424</v>
      </c>
      <c r="F46" s="91">
        <v>42794</v>
      </c>
      <c r="G46" s="62" t="s">
        <v>160</v>
      </c>
      <c r="H46" s="93" t="str">
        <f t="shared" si="5"/>
        <v>0313941206</v>
      </c>
      <c r="I46" s="62" t="s">
        <v>371</v>
      </c>
      <c r="J46" s="63">
        <v>348600000</v>
      </c>
      <c r="K46" s="55">
        <v>0.1</v>
      </c>
      <c r="L46" s="63">
        <v>34860000</v>
      </c>
      <c r="M46" s="113">
        <v>1</v>
      </c>
      <c r="N46" s="121"/>
      <c r="O46" s="57"/>
      <c r="P46" s="56"/>
    </row>
    <row r="47" spans="2:16" s="37" customFormat="1" ht="21.75" hidden="1" customHeight="1" x14ac:dyDescent="0.2">
      <c r="B47" s="48">
        <f t="shared" si="3"/>
        <v>31</v>
      </c>
      <c r="C47" s="65"/>
      <c r="D47" s="60" t="str">
        <f t="shared" si="4"/>
        <v>DP/16P</v>
      </c>
      <c r="E47" s="59" t="s">
        <v>423</v>
      </c>
      <c r="F47" s="91">
        <v>42794</v>
      </c>
      <c r="G47" s="62" t="s">
        <v>312</v>
      </c>
      <c r="H47" s="93" t="str">
        <f t="shared" si="5"/>
        <v>1101819710</v>
      </c>
      <c r="I47" s="62" t="s">
        <v>369</v>
      </c>
      <c r="J47" s="13">
        <v>79264878</v>
      </c>
      <c r="K47" s="55">
        <v>0.1</v>
      </c>
      <c r="L47" s="63">
        <v>7926488</v>
      </c>
      <c r="M47" s="113">
        <v>1</v>
      </c>
      <c r="N47" s="121"/>
      <c r="O47" s="57"/>
      <c r="P47" s="56"/>
    </row>
    <row r="48" spans="2:16" s="37" customFormat="1" ht="21.75" hidden="1" customHeight="1" x14ac:dyDescent="0.2">
      <c r="B48" s="48">
        <f t="shared" si="3"/>
        <v>32</v>
      </c>
      <c r="C48" s="65"/>
      <c r="D48" s="60" t="str">
        <f t="shared" si="4"/>
        <v>CP/16P</v>
      </c>
      <c r="E48" s="59" t="s">
        <v>413</v>
      </c>
      <c r="F48" s="91">
        <v>42795</v>
      </c>
      <c r="G48" s="62" t="s">
        <v>153</v>
      </c>
      <c r="H48" s="93" t="str">
        <f t="shared" si="5"/>
        <v>3701657825</v>
      </c>
      <c r="I48" s="62" t="s">
        <v>394</v>
      </c>
      <c r="J48" s="63">
        <v>9001864</v>
      </c>
      <c r="K48" s="55">
        <v>0.1</v>
      </c>
      <c r="L48" s="63">
        <v>900186</v>
      </c>
      <c r="M48" s="113">
        <v>1</v>
      </c>
      <c r="N48" s="121"/>
      <c r="O48" s="57"/>
      <c r="P48" s="56"/>
    </row>
    <row r="49" spans="2:16" s="37" customFormat="1" ht="21.75" hidden="1" customHeight="1" x14ac:dyDescent="0.2">
      <c r="B49" s="48">
        <f t="shared" si="3"/>
        <v>33</v>
      </c>
      <c r="C49" s="65"/>
      <c r="D49" s="60" t="str">
        <f t="shared" si="4"/>
        <v>CP/16P</v>
      </c>
      <c r="E49" s="59" t="s">
        <v>299</v>
      </c>
      <c r="F49" s="91">
        <v>42796</v>
      </c>
      <c r="G49" s="62" t="s">
        <v>153</v>
      </c>
      <c r="H49" s="93" t="str">
        <f t="shared" si="5"/>
        <v>3701657825</v>
      </c>
      <c r="I49" s="62" t="s">
        <v>394</v>
      </c>
      <c r="J49" s="63">
        <v>1683174</v>
      </c>
      <c r="K49" s="55">
        <v>0.1</v>
      </c>
      <c r="L49" s="63">
        <v>168317</v>
      </c>
      <c r="M49" s="113">
        <v>1</v>
      </c>
      <c r="N49" s="121"/>
      <c r="O49" s="57"/>
      <c r="P49" s="56"/>
    </row>
    <row r="50" spans="2:16" s="37" customFormat="1" ht="21.75" hidden="1" customHeight="1" x14ac:dyDescent="0.2">
      <c r="B50" s="48">
        <f t="shared" si="3"/>
        <v>34</v>
      </c>
      <c r="C50" s="65"/>
      <c r="D50" s="60" t="str">
        <f t="shared" si="4"/>
        <v>CP/16P</v>
      </c>
      <c r="E50" s="59" t="s">
        <v>414</v>
      </c>
      <c r="F50" s="91">
        <v>42800</v>
      </c>
      <c r="G50" s="62" t="s">
        <v>153</v>
      </c>
      <c r="H50" s="93" t="str">
        <f t="shared" si="5"/>
        <v>3701657825</v>
      </c>
      <c r="I50" s="62" t="s">
        <v>394</v>
      </c>
      <c r="J50" s="63">
        <v>1387191</v>
      </c>
      <c r="K50" s="55">
        <v>0.1</v>
      </c>
      <c r="L50" s="63">
        <v>138719</v>
      </c>
      <c r="M50" s="113">
        <v>1</v>
      </c>
      <c r="N50" s="121"/>
      <c r="O50" s="57"/>
      <c r="P50" s="56"/>
    </row>
    <row r="51" spans="2:16" s="37" customFormat="1" ht="21.75" hidden="1" customHeight="1" x14ac:dyDescent="0.2">
      <c r="B51" s="48">
        <f t="shared" si="3"/>
        <v>35</v>
      </c>
      <c r="C51" s="65"/>
      <c r="D51" s="60" t="str">
        <f t="shared" si="4"/>
        <v>CP/16P</v>
      </c>
      <c r="E51" s="59" t="s">
        <v>415</v>
      </c>
      <c r="F51" s="91">
        <v>42818</v>
      </c>
      <c r="G51" s="62" t="s">
        <v>153</v>
      </c>
      <c r="H51" s="93" t="str">
        <f t="shared" si="5"/>
        <v>3701657825</v>
      </c>
      <c r="I51" s="62" t="s">
        <v>394</v>
      </c>
      <c r="J51" s="63">
        <v>2216257</v>
      </c>
      <c r="K51" s="55">
        <v>0.1</v>
      </c>
      <c r="L51" s="63">
        <v>221626</v>
      </c>
      <c r="M51" s="113">
        <v>1</v>
      </c>
      <c r="N51" s="121"/>
      <c r="O51" s="57"/>
      <c r="P51" s="56"/>
    </row>
    <row r="52" spans="2:16" s="37" customFormat="1" ht="21.75" hidden="1" customHeight="1" x14ac:dyDescent="0.2">
      <c r="B52" s="48">
        <f t="shared" si="3"/>
        <v>36</v>
      </c>
      <c r="C52" s="65"/>
      <c r="D52" s="60" t="str">
        <f t="shared" si="4"/>
        <v>ML/17P</v>
      </c>
      <c r="E52" s="59" t="s">
        <v>426</v>
      </c>
      <c r="F52" s="91">
        <v>42820</v>
      </c>
      <c r="G52" s="122" t="s">
        <v>448</v>
      </c>
      <c r="H52" s="93" t="str">
        <f t="shared" si="5"/>
        <v>0313941206</v>
      </c>
      <c r="I52" s="62" t="s">
        <v>369</v>
      </c>
      <c r="J52" s="63">
        <v>437234487</v>
      </c>
      <c r="K52" s="55">
        <v>0.1</v>
      </c>
      <c r="L52" s="63">
        <v>43723449</v>
      </c>
      <c r="M52" s="113">
        <v>1</v>
      </c>
      <c r="N52" s="121"/>
      <c r="O52" s="57"/>
      <c r="P52" s="56"/>
    </row>
    <row r="53" spans="2:16" s="37" customFormat="1" ht="21.75" hidden="1" customHeight="1" x14ac:dyDescent="0.2">
      <c r="B53" s="48">
        <f t="shared" si="3"/>
        <v>37</v>
      </c>
      <c r="C53" s="65"/>
      <c r="D53" s="60" t="str">
        <f t="shared" si="4"/>
        <v>TD/16P</v>
      </c>
      <c r="E53" s="59" t="s">
        <v>421</v>
      </c>
      <c r="F53" s="91">
        <v>42821</v>
      </c>
      <c r="G53" s="62" t="s">
        <v>157</v>
      </c>
      <c r="H53" s="93" t="str">
        <f t="shared" si="5"/>
        <v>3701667566</v>
      </c>
      <c r="I53" s="62" t="s">
        <v>369</v>
      </c>
      <c r="J53" s="63">
        <v>119340576</v>
      </c>
      <c r="K53" s="55">
        <v>0.1</v>
      </c>
      <c r="L53" s="63">
        <v>11934058</v>
      </c>
      <c r="M53" s="113">
        <v>1</v>
      </c>
      <c r="N53" s="121"/>
      <c r="O53" s="57"/>
      <c r="P53" s="56"/>
    </row>
    <row r="54" spans="2:16" s="37" customFormat="1" ht="21.75" hidden="1" customHeight="1" x14ac:dyDescent="0.2">
      <c r="B54" s="48">
        <f t="shared" si="3"/>
        <v>38</v>
      </c>
      <c r="C54" s="65"/>
      <c r="D54" s="60" t="str">
        <f t="shared" si="4"/>
        <v>ML/17P</v>
      </c>
      <c r="E54" s="59" t="s">
        <v>427</v>
      </c>
      <c r="F54" s="91">
        <v>42825</v>
      </c>
      <c r="G54" s="122" t="s">
        <v>448</v>
      </c>
      <c r="H54" s="93" t="str">
        <f t="shared" si="5"/>
        <v>0313941206</v>
      </c>
      <c r="I54" s="62" t="s">
        <v>369</v>
      </c>
      <c r="J54" s="63">
        <v>334759884</v>
      </c>
      <c r="K54" s="55">
        <v>0.1</v>
      </c>
      <c r="L54" s="63">
        <v>33475988</v>
      </c>
      <c r="M54" s="113">
        <v>1</v>
      </c>
      <c r="N54" s="121"/>
      <c r="O54" s="57"/>
      <c r="P54" s="56"/>
    </row>
    <row r="55" spans="2:16" s="37" customFormat="1" ht="21.75" hidden="1" customHeight="1" x14ac:dyDescent="0.2">
      <c r="B55" s="48" t="str">
        <f t="shared" ref="B55:B231" si="6">IF(G55&lt;&gt;"",ROW()-16,"")</f>
        <v/>
      </c>
      <c r="C55" s="65"/>
      <c r="D55" s="60" t="str">
        <f t="shared" ref="D55:D230" si="7">IF(ISNA(VLOOKUP(G55,DSMV,3,0)),"",VLOOKUP(G55,DSMV,3,0))</f>
        <v/>
      </c>
      <c r="E55" s="59" t="s">
        <v>442</v>
      </c>
      <c r="F55" s="91">
        <v>42739</v>
      </c>
      <c r="G55" s="62"/>
      <c r="H55" s="93" t="str">
        <f t="shared" ref="H55:H230" si="8">IF(ISNA(VLOOKUP(G55,DSMV,2,0)),"",VLOOKUP(G55,DSMV,2,0))</f>
        <v/>
      </c>
      <c r="I55" s="62" t="s">
        <v>434</v>
      </c>
      <c r="J55" s="63">
        <v>10000</v>
      </c>
      <c r="K55" s="55">
        <v>0.1</v>
      </c>
      <c r="L55" s="63">
        <v>1000</v>
      </c>
      <c r="M55" s="113">
        <v>1</v>
      </c>
      <c r="N55" s="121"/>
      <c r="O55" s="57"/>
      <c r="P55" s="56"/>
    </row>
    <row r="56" spans="2:16" s="37" customFormat="1" ht="21.75" hidden="1" customHeight="1" x14ac:dyDescent="0.2">
      <c r="B56" s="48" t="str">
        <f t="shared" si="6"/>
        <v/>
      </c>
      <c r="C56" s="65"/>
      <c r="D56" s="60" t="str">
        <f t="shared" si="7"/>
        <v/>
      </c>
      <c r="E56" s="59" t="s">
        <v>442</v>
      </c>
      <c r="F56" s="91">
        <v>42739</v>
      </c>
      <c r="G56" s="62"/>
      <c r="H56" s="93" t="str">
        <f t="shared" si="8"/>
        <v/>
      </c>
      <c r="I56" s="62" t="s">
        <v>434</v>
      </c>
      <c r="J56" s="63">
        <v>20000</v>
      </c>
      <c r="K56" s="55">
        <v>0.1</v>
      </c>
      <c r="L56" s="63">
        <v>2000</v>
      </c>
      <c r="M56" s="113">
        <v>1</v>
      </c>
      <c r="N56" s="121"/>
      <c r="O56" s="57"/>
      <c r="P56" s="56"/>
    </row>
    <row r="57" spans="2:16" s="37" customFormat="1" ht="21.75" hidden="1" customHeight="1" x14ac:dyDescent="0.2">
      <c r="B57" s="48" t="str">
        <f t="shared" si="6"/>
        <v/>
      </c>
      <c r="C57" s="65"/>
      <c r="D57" s="60" t="str">
        <f t="shared" si="7"/>
        <v/>
      </c>
      <c r="E57" s="59" t="s">
        <v>442</v>
      </c>
      <c r="F57" s="91">
        <v>42746</v>
      </c>
      <c r="G57" s="62"/>
      <c r="H57" s="93" t="str">
        <f t="shared" si="8"/>
        <v/>
      </c>
      <c r="I57" s="62" t="s">
        <v>435</v>
      </c>
      <c r="J57" s="63">
        <v>20000</v>
      </c>
      <c r="K57" s="55">
        <v>0.1</v>
      </c>
      <c r="L57" s="63">
        <v>2000</v>
      </c>
      <c r="M57" s="113">
        <v>1</v>
      </c>
      <c r="N57" s="121"/>
      <c r="O57" s="57"/>
      <c r="P57" s="56"/>
    </row>
    <row r="58" spans="2:16" s="37" customFormat="1" ht="21.75" hidden="1" customHeight="1" x14ac:dyDescent="0.2">
      <c r="B58" s="48" t="str">
        <f t="shared" si="6"/>
        <v/>
      </c>
      <c r="C58" s="65"/>
      <c r="D58" s="60" t="str">
        <f t="shared" si="7"/>
        <v/>
      </c>
      <c r="E58" s="59" t="s">
        <v>442</v>
      </c>
      <c r="F58" s="91">
        <v>42747</v>
      </c>
      <c r="G58" s="62"/>
      <c r="H58" s="93" t="str">
        <f t="shared" si="8"/>
        <v/>
      </c>
      <c r="I58" s="62" t="s">
        <v>434</v>
      </c>
      <c r="J58" s="63">
        <v>10000</v>
      </c>
      <c r="K58" s="55">
        <v>0.1</v>
      </c>
      <c r="L58" s="63">
        <v>1000</v>
      </c>
      <c r="M58" s="113">
        <v>1</v>
      </c>
      <c r="N58" s="121"/>
      <c r="O58" s="57"/>
      <c r="P58" s="56"/>
    </row>
    <row r="59" spans="2:16" s="37" customFormat="1" ht="21.75" hidden="1" customHeight="1" x14ac:dyDescent="0.2">
      <c r="B59" s="48" t="str">
        <f t="shared" si="6"/>
        <v/>
      </c>
      <c r="C59" s="65"/>
      <c r="D59" s="60" t="str">
        <f t="shared" si="7"/>
        <v/>
      </c>
      <c r="E59" s="59" t="s">
        <v>442</v>
      </c>
      <c r="F59" s="91">
        <v>42750</v>
      </c>
      <c r="G59" s="62"/>
      <c r="H59" s="93" t="str">
        <f t="shared" si="8"/>
        <v/>
      </c>
      <c r="I59" s="62" t="s">
        <v>436</v>
      </c>
      <c r="J59" s="63">
        <v>50000</v>
      </c>
      <c r="K59" s="55">
        <v>0.1</v>
      </c>
      <c r="L59" s="63">
        <v>5000</v>
      </c>
      <c r="M59" s="113">
        <v>1</v>
      </c>
      <c r="N59" s="121"/>
      <c r="O59" s="57"/>
      <c r="P59" s="56"/>
    </row>
    <row r="60" spans="2:16" s="37" customFormat="1" ht="21.75" hidden="1" customHeight="1" x14ac:dyDescent="0.2">
      <c r="B60" s="48" t="str">
        <f t="shared" si="6"/>
        <v/>
      </c>
      <c r="C60" s="65"/>
      <c r="D60" s="60" t="str">
        <f t="shared" si="7"/>
        <v/>
      </c>
      <c r="E60" s="59" t="s">
        <v>442</v>
      </c>
      <c r="F60" s="91">
        <v>42751</v>
      </c>
      <c r="G60" s="62"/>
      <c r="H60" s="93" t="str">
        <f t="shared" si="8"/>
        <v/>
      </c>
      <c r="I60" s="62" t="s">
        <v>437</v>
      </c>
      <c r="J60" s="63">
        <v>20000</v>
      </c>
      <c r="K60" s="55">
        <v>0.1</v>
      </c>
      <c r="L60" s="63">
        <v>2000</v>
      </c>
      <c r="M60" s="113">
        <v>1</v>
      </c>
      <c r="N60" s="121"/>
      <c r="O60" s="57"/>
      <c r="P60" s="56"/>
    </row>
    <row r="61" spans="2:16" s="37" customFormat="1" ht="21.75" hidden="1" customHeight="1" x14ac:dyDescent="0.2">
      <c r="B61" s="48" t="str">
        <f t="shared" si="6"/>
        <v/>
      </c>
      <c r="C61" s="65"/>
      <c r="D61" s="60" t="str">
        <f t="shared" si="7"/>
        <v/>
      </c>
      <c r="E61" s="59" t="s">
        <v>442</v>
      </c>
      <c r="F61" s="91">
        <v>42754</v>
      </c>
      <c r="G61" s="62"/>
      <c r="H61" s="93" t="str">
        <f t="shared" si="8"/>
        <v/>
      </c>
      <c r="I61" s="62" t="s">
        <v>434</v>
      </c>
      <c r="J61" s="63">
        <v>1341605.4545454544</v>
      </c>
      <c r="K61" s="55">
        <v>0.1</v>
      </c>
      <c r="L61" s="63">
        <v>134161</v>
      </c>
      <c r="M61" s="113">
        <v>1</v>
      </c>
      <c r="N61" s="121"/>
      <c r="O61" s="57"/>
      <c r="P61" s="56"/>
    </row>
    <row r="62" spans="2:16" s="37" customFormat="1" ht="21.75" hidden="1" customHeight="1" x14ac:dyDescent="0.2">
      <c r="B62" s="48" t="str">
        <f t="shared" si="6"/>
        <v/>
      </c>
      <c r="C62" s="65"/>
      <c r="D62" s="60" t="str">
        <f t="shared" si="7"/>
        <v/>
      </c>
      <c r="E62" s="59" t="s">
        <v>442</v>
      </c>
      <c r="F62" s="91">
        <v>42760</v>
      </c>
      <c r="G62" s="62"/>
      <c r="H62" s="93" t="str">
        <f t="shared" si="8"/>
        <v/>
      </c>
      <c r="I62" s="62" t="s">
        <v>438</v>
      </c>
      <c r="J62" s="63">
        <v>10000</v>
      </c>
      <c r="K62" s="55">
        <v>0.1</v>
      </c>
      <c r="L62" s="63">
        <v>1000</v>
      </c>
      <c r="M62" s="113">
        <v>1</v>
      </c>
      <c r="N62" s="121"/>
      <c r="O62" s="57"/>
      <c r="P62" s="56"/>
    </row>
    <row r="63" spans="2:16" s="37" customFormat="1" ht="21.75" hidden="1" customHeight="1" x14ac:dyDescent="0.2">
      <c r="B63" s="48" t="str">
        <f t="shared" si="6"/>
        <v/>
      </c>
      <c r="C63" s="65"/>
      <c r="D63" s="60" t="str">
        <f t="shared" si="7"/>
        <v/>
      </c>
      <c r="E63" s="59" t="s">
        <v>442</v>
      </c>
      <c r="F63" s="91">
        <v>42777</v>
      </c>
      <c r="G63" s="62"/>
      <c r="H63" s="93" t="str">
        <f t="shared" si="8"/>
        <v/>
      </c>
      <c r="I63" s="62" t="s">
        <v>436</v>
      </c>
      <c r="J63" s="63">
        <v>50000</v>
      </c>
      <c r="K63" s="55">
        <v>0.1</v>
      </c>
      <c r="L63" s="63">
        <v>5000</v>
      </c>
      <c r="M63" s="113">
        <v>1</v>
      </c>
      <c r="N63" s="121"/>
      <c r="O63" s="57"/>
      <c r="P63" s="56"/>
    </row>
    <row r="64" spans="2:16" s="37" customFormat="1" ht="21.75" hidden="1" customHeight="1" x14ac:dyDescent="0.2">
      <c r="B64" s="48" t="str">
        <f t="shared" si="6"/>
        <v/>
      </c>
      <c r="C64" s="65"/>
      <c r="D64" s="60" t="str">
        <f t="shared" si="7"/>
        <v/>
      </c>
      <c r="E64" s="59" t="s">
        <v>442</v>
      </c>
      <c r="F64" s="91">
        <v>42791</v>
      </c>
      <c r="G64" s="62"/>
      <c r="H64" s="93" t="str">
        <f t="shared" si="8"/>
        <v/>
      </c>
      <c r="I64" s="62" t="s">
        <v>438</v>
      </c>
      <c r="J64" s="63">
        <v>10000</v>
      </c>
      <c r="K64" s="55">
        <v>0.1</v>
      </c>
      <c r="L64" s="63">
        <v>1000</v>
      </c>
      <c r="M64" s="113">
        <v>1</v>
      </c>
      <c r="N64" s="121"/>
      <c r="O64" s="57"/>
      <c r="P64" s="56"/>
    </row>
    <row r="65" spans="2:16" s="37" customFormat="1" ht="21.75" hidden="1" customHeight="1" x14ac:dyDescent="0.2">
      <c r="B65" s="48" t="str">
        <f t="shared" si="6"/>
        <v/>
      </c>
      <c r="C65" s="65"/>
      <c r="D65" s="60" t="str">
        <f t="shared" si="7"/>
        <v/>
      </c>
      <c r="E65" s="59" t="s">
        <v>442</v>
      </c>
      <c r="F65" s="91">
        <v>42797</v>
      </c>
      <c r="G65" s="62"/>
      <c r="H65" s="93" t="str">
        <f t="shared" si="8"/>
        <v/>
      </c>
      <c r="I65" s="62" t="s">
        <v>434</v>
      </c>
      <c r="J65" s="63">
        <v>456548</v>
      </c>
      <c r="K65" s="55">
        <v>0.1</v>
      </c>
      <c r="L65" s="63">
        <v>45655</v>
      </c>
      <c r="M65" s="113">
        <v>1</v>
      </c>
      <c r="N65" s="121"/>
      <c r="O65" s="57"/>
      <c r="P65" s="56"/>
    </row>
    <row r="66" spans="2:16" s="37" customFormat="1" ht="21.75" hidden="1" customHeight="1" x14ac:dyDescent="0.2">
      <c r="B66" s="48" t="str">
        <f t="shared" si="6"/>
        <v/>
      </c>
      <c r="C66" s="65"/>
      <c r="D66" s="60" t="str">
        <f t="shared" si="7"/>
        <v/>
      </c>
      <c r="E66" s="59" t="s">
        <v>442</v>
      </c>
      <c r="F66" s="91">
        <v>42797</v>
      </c>
      <c r="G66" s="62"/>
      <c r="H66" s="93" t="str">
        <f t="shared" si="8"/>
        <v/>
      </c>
      <c r="I66" s="62" t="s">
        <v>434</v>
      </c>
      <c r="J66" s="63">
        <v>213123</v>
      </c>
      <c r="K66" s="55">
        <v>0.1</v>
      </c>
      <c r="L66" s="63">
        <v>21312</v>
      </c>
      <c r="M66" s="113">
        <v>1</v>
      </c>
      <c r="N66" s="121"/>
      <c r="O66" s="57"/>
      <c r="P66" s="56"/>
    </row>
    <row r="67" spans="2:16" s="37" customFormat="1" ht="21.75" hidden="1" customHeight="1" x14ac:dyDescent="0.2">
      <c r="B67" s="48" t="str">
        <f t="shared" si="6"/>
        <v/>
      </c>
      <c r="C67" s="65"/>
      <c r="D67" s="60" t="str">
        <f t="shared" si="7"/>
        <v/>
      </c>
      <c r="E67" s="59" t="s">
        <v>442</v>
      </c>
      <c r="F67" s="91">
        <v>42797</v>
      </c>
      <c r="G67" s="62"/>
      <c r="H67" s="93" t="str">
        <f t="shared" si="8"/>
        <v/>
      </c>
      <c r="I67" s="62" t="s">
        <v>439</v>
      </c>
      <c r="J67" s="63">
        <v>533477</v>
      </c>
      <c r="K67" s="55">
        <v>0.1</v>
      </c>
      <c r="L67" s="63">
        <v>53348</v>
      </c>
      <c r="M67" s="113">
        <v>1</v>
      </c>
      <c r="N67" s="121"/>
      <c r="O67" s="57"/>
      <c r="P67" s="56"/>
    </row>
    <row r="68" spans="2:16" s="37" customFormat="1" ht="21.75" hidden="1" customHeight="1" x14ac:dyDescent="0.2">
      <c r="B68" s="48" t="str">
        <f t="shared" si="6"/>
        <v/>
      </c>
      <c r="C68" s="65"/>
      <c r="D68" s="60" t="str">
        <f t="shared" si="7"/>
        <v/>
      </c>
      <c r="E68" s="59" t="s">
        <v>442</v>
      </c>
      <c r="F68" s="91">
        <v>42812</v>
      </c>
      <c r="G68" s="62"/>
      <c r="H68" s="93" t="str">
        <f t="shared" si="8"/>
        <v/>
      </c>
      <c r="I68" s="62" t="s">
        <v>436</v>
      </c>
      <c r="J68" s="63">
        <v>50000</v>
      </c>
      <c r="K68" s="55">
        <v>0.1</v>
      </c>
      <c r="L68" s="63">
        <v>5000</v>
      </c>
      <c r="M68" s="113">
        <v>1</v>
      </c>
      <c r="N68" s="121"/>
      <c r="O68" s="57"/>
      <c r="P68" s="56"/>
    </row>
    <row r="69" spans="2:16" s="37" customFormat="1" ht="21.75" hidden="1" customHeight="1" x14ac:dyDescent="0.2">
      <c r="B69" s="48" t="str">
        <f t="shared" si="6"/>
        <v/>
      </c>
      <c r="C69" s="65"/>
      <c r="D69" s="60" t="str">
        <f t="shared" si="7"/>
        <v/>
      </c>
      <c r="E69" s="59" t="s">
        <v>442</v>
      </c>
      <c r="F69" s="91">
        <v>42817</v>
      </c>
      <c r="G69" s="62"/>
      <c r="H69" s="93" t="str">
        <f t="shared" si="8"/>
        <v/>
      </c>
      <c r="I69" s="62" t="s">
        <v>434</v>
      </c>
      <c r="J69" s="63">
        <v>10000</v>
      </c>
      <c r="K69" s="55">
        <v>0.1</v>
      </c>
      <c r="L69" s="63">
        <v>1000</v>
      </c>
      <c r="M69" s="113">
        <v>1</v>
      </c>
      <c r="N69" s="121"/>
      <c r="O69" s="57"/>
      <c r="P69" s="56"/>
    </row>
    <row r="70" spans="2:16" s="37" customFormat="1" ht="21.75" hidden="1" customHeight="1" x14ac:dyDescent="0.2">
      <c r="B70" s="48" t="str">
        <f t="shared" si="6"/>
        <v/>
      </c>
      <c r="C70" s="65"/>
      <c r="D70" s="60" t="str">
        <f t="shared" si="7"/>
        <v/>
      </c>
      <c r="E70" s="59" t="s">
        <v>442</v>
      </c>
      <c r="F70" s="91">
        <v>42817</v>
      </c>
      <c r="G70" s="62"/>
      <c r="H70" s="93" t="str">
        <f t="shared" si="8"/>
        <v/>
      </c>
      <c r="I70" s="62" t="s">
        <v>434</v>
      </c>
      <c r="J70" s="63">
        <v>10000</v>
      </c>
      <c r="K70" s="55">
        <v>0.1</v>
      </c>
      <c r="L70" s="63">
        <v>1000</v>
      </c>
      <c r="M70" s="113">
        <v>1</v>
      </c>
      <c r="N70" s="121"/>
      <c r="O70" s="57"/>
      <c r="P70" s="56"/>
    </row>
    <row r="71" spans="2:16" s="37" customFormat="1" ht="21.75" hidden="1" customHeight="1" x14ac:dyDescent="0.2">
      <c r="B71" s="48" t="str">
        <f t="shared" si="6"/>
        <v/>
      </c>
      <c r="C71" s="65"/>
      <c r="D71" s="60" t="str">
        <f t="shared" si="7"/>
        <v/>
      </c>
      <c r="E71" s="59" t="s">
        <v>442</v>
      </c>
      <c r="F71" s="91">
        <v>42819</v>
      </c>
      <c r="G71" s="62"/>
      <c r="H71" s="93" t="str">
        <f t="shared" si="8"/>
        <v/>
      </c>
      <c r="I71" s="62" t="s">
        <v>438</v>
      </c>
      <c r="J71" s="63">
        <v>10000</v>
      </c>
      <c r="K71" s="55">
        <v>0.1</v>
      </c>
      <c r="L71" s="63">
        <v>1000</v>
      </c>
      <c r="M71" s="113">
        <v>1</v>
      </c>
      <c r="N71" s="121"/>
      <c r="O71" s="57"/>
      <c r="P71" s="56"/>
    </row>
    <row r="72" spans="2:16" s="37" customFormat="1" ht="21.75" hidden="1" customHeight="1" x14ac:dyDescent="0.2">
      <c r="B72" s="48" t="str">
        <f t="shared" si="6"/>
        <v/>
      </c>
      <c r="C72" s="65"/>
      <c r="D72" s="60" t="str">
        <f t="shared" si="7"/>
        <v/>
      </c>
      <c r="E72" s="59" t="s">
        <v>442</v>
      </c>
      <c r="F72" s="91">
        <v>42824</v>
      </c>
      <c r="G72" s="62"/>
      <c r="H72" s="93" t="str">
        <f t="shared" si="8"/>
        <v/>
      </c>
      <c r="I72" s="62" t="s">
        <v>434</v>
      </c>
      <c r="J72" s="63">
        <v>10000</v>
      </c>
      <c r="K72" s="55">
        <v>0.1</v>
      </c>
      <c r="L72" s="63">
        <v>1000</v>
      </c>
      <c r="M72" s="113">
        <v>1</v>
      </c>
      <c r="N72" s="121"/>
      <c r="O72" s="57"/>
      <c r="P72" s="56"/>
    </row>
    <row r="73" spans="2:16" s="37" customFormat="1" ht="21.75" hidden="1" customHeight="1" x14ac:dyDescent="0.2">
      <c r="B73" s="48" t="str">
        <f t="shared" si="6"/>
        <v/>
      </c>
      <c r="C73" s="65"/>
      <c r="D73" s="60" t="str">
        <f t="shared" si="7"/>
        <v/>
      </c>
      <c r="E73" s="59" t="s">
        <v>442</v>
      </c>
      <c r="F73" s="91">
        <v>42824</v>
      </c>
      <c r="G73" s="62"/>
      <c r="H73" s="93" t="str">
        <f t="shared" si="8"/>
        <v/>
      </c>
      <c r="I73" s="62" t="s">
        <v>440</v>
      </c>
      <c r="J73" s="63">
        <v>20000</v>
      </c>
      <c r="K73" s="55">
        <v>0.1</v>
      </c>
      <c r="L73" s="63">
        <v>2000</v>
      </c>
      <c r="M73" s="113">
        <v>1</v>
      </c>
      <c r="N73" s="121"/>
      <c r="O73" s="57"/>
      <c r="P73" s="56"/>
    </row>
    <row r="74" spans="2:16" s="37" customFormat="1" ht="21.75" hidden="1" customHeight="1" x14ac:dyDescent="0.2">
      <c r="B74" s="48" t="str">
        <f t="shared" si="6"/>
        <v/>
      </c>
      <c r="C74" s="65"/>
      <c r="D74" s="60" t="str">
        <f t="shared" si="7"/>
        <v/>
      </c>
      <c r="E74" s="59" t="s">
        <v>442</v>
      </c>
      <c r="F74" s="91">
        <v>42825</v>
      </c>
      <c r="G74" s="62"/>
      <c r="H74" s="93" t="str">
        <f t="shared" si="8"/>
        <v/>
      </c>
      <c r="I74" s="62" t="s">
        <v>434</v>
      </c>
      <c r="J74" s="63">
        <v>20000</v>
      </c>
      <c r="K74" s="55">
        <v>0.1</v>
      </c>
      <c r="L74" s="63">
        <v>2000</v>
      </c>
      <c r="M74" s="113">
        <v>1</v>
      </c>
      <c r="N74" s="121"/>
      <c r="O74" s="57"/>
      <c r="P74" s="56"/>
    </row>
    <row r="75" spans="2:16" s="37" customFormat="1" ht="21.75" hidden="1" customHeight="1" x14ac:dyDescent="0.2">
      <c r="B75" s="48" t="str">
        <f t="shared" si="6"/>
        <v/>
      </c>
      <c r="C75" s="65"/>
      <c r="D75" s="60" t="str">
        <f t="shared" si="7"/>
        <v/>
      </c>
      <c r="E75" s="59" t="s">
        <v>443</v>
      </c>
      <c r="F75" s="91">
        <v>42794</v>
      </c>
      <c r="G75" s="62"/>
      <c r="H75" s="93" t="str">
        <f t="shared" si="8"/>
        <v/>
      </c>
      <c r="I75" s="62" t="s">
        <v>434</v>
      </c>
      <c r="J75" s="63">
        <v>25000</v>
      </c>
      <c r="K75" s="55">
        <v>0.1</v>
      </c>
      <c r="L75" s="63">
        <v>2500</v>
      </c>
      <c r="M75" s="113">
        <v>1</v>
      </c>
      <c r="N75" s="121"/>
      <c r="O75" s="57"/>
      <c r="P75" s="56"/>
    </row>
    <row r="76" spans="2:16" s="37" customFormat="1" ht="21.75" hidden="1" customHeight="1" x14ac:dyDescent="0.2">
      <c r="B76" s="48" t="str">
        <f t="shared" si="6"/>
        <v/>
      </c>
      <c r="C76" s="65"/>
      <c r="D76" s="60" t="str">
        <f t="shared" si="7"/>
        <v/>
      </c>
      <c r="E76" s="59" t="s">
        <v>443</v>
      </c>
      <c r="F76" s="91">
        <v>42794</v>
      </c>
      <c r="G76" s="62"/>
      <c r="H76" s="93" t="str">
        <f t="shared" si="8"/>
        <v/>
      </c>
      <c r="I76" s="62" t="s">
        <v>434</v>
      </c>
      <c r="J76" s="63">
        <v>40883</v>
      </c>
      <c r="K76" s="55">
        <v>0.1</v>
      </c>
      <c r="L76" s="63">
        <v>4088</v>
      </c>
      <c r="M76" s="113">
        <v>1</v>
      </c>
      <c r="N76" s="121"/>
      <c r="O76" s="57"/>
      <c r="P76" s="56"/>
    </row>
    <row r="77" spans="2:16" s="37" customFormat="1" ht="21.75" hidden="1" customHeight="1" x14ac:dyDescent="0.2">
      <c r="B77" s="48" t="str">
        <f t="shared" si="6"/>
        <v/>
      </c>
      <c r="C77" s="65"/>
      <c r="D77" s="60" t="str">
        <f t="shared" si="7"/>
        <v/>
      </c>
      <c r="E77" s="59" t="s">
        <v>443</v>
      </c>
      <c r="F77" s="91">
        <v>42794</v>
      </c>
      <c r="G77" s="62"/>
      <c r="H77" s="93" t="str">
        <f t="shared" si="8"/>
        <v/>
      </c>
      <c r="I77" s="62" t="s">
        <v>434</v>
      </c>
      <c r="J77" s="63">
        <v>25000</v>
      </c>
      <c r="K77" s="55">
        <v>0.1</v>
      </c>
      <c r="L77" s="63">
        <v>2500</v>
      </c>
      <c r="M77" s="113">
        <v>1</v>
      </c>
      <c r="N77" s="121"/>
      <c r="O77" s="57"/>
      <c r="P77" s="56"/>
    </row>
    <row r="78" spans="2:16" s="37" customFormat="1" ht="21.75" hidden="1" customHeight="1" x14ac:dyDescent="0.2">
      <c r="B78" s="48" t="str">
        <f t="shared" si="6"/>
        <v/>
      </c>
      <c r="C78" s="65"/>
      <c r="D78" s="60" t="str">
        <f t="shared" si="7"/>
        <v/>
      </c>
      <c r="E78" s="59" t="s">
        <v>443</v>
      </c>
      <c r="F78" s="91">
        <v>42795</v>
      </c>
      <c r="G78" s="62"/>
      <c r="H78" s="93" t="str">
        <f t="shared" si="8"/>
        <v/>
      </c>
      <c r="I78" s="62" t="s">
        <v>441</v>
      </c>
      <c r="J78" s="63">
        <v>20000</v>
      </c>
      <c r="K78" s="55">
        <v>0.1</v>
      </c>
      <c r="L78" s="63">
        <v>2000</v>
      </c>
      <c r="M78" s="113">
        <v>1</v>
      </c>
      <c r="N78" s="121"/>
      <c r="O78" s="57"/>
      <c r="P78" s="56"/>
    </row>
    <row r="79" spans="2:16" s="37" customFormat="1" ht="21.75" hidden="1" customHeight="1" x14ac:dyDescent="0.2">
      <c r="B79" s="48" t="str">
        <f t="shared" si="6"/>
        <v/>
      </c>
      <c r="C79" s="65"/>
      <c r="D79" s="60" t="str">
        <f t="shared" si="7"/>
        <v/>
      </c>
      <c r="E79" s="59" t="s">
        <v>443</v>
      </c>
      <c r="F79" s="91">
        <v>42795</v>
      </c>
      <c r="G79" s="62"/>
      <c r="H79" s="93" t="str">
        <f t="shared" si="8"/>
        <v/>
      </c>
      <c r="I79" s="62" t="s">
        <v>434</v>
      </c>
      <c r="J79" s="63">
        <v>43596</v>
      </c>
      <c r="K79" s="55">
        <v>0.1</v>
      </c>
      <c r="L79" s="63">
        <v>4360</v>
      </c>
      <c r="M79" s="113">
        <v>1</v>
      </c>
      <c r="N79" s="121"/>
      <c r="O79" s="57"/>
      <c r="P79" s="56"/>
    </row>
    <row r="80" spans="2:16" s="37" customFormat="1" ht="21.75" hidden="1" customHeight="1" x14ac:dyDescent="0.2">
      <c r="B80" s="48" t="str">
        <f t="shared" si="6"/>
        <v/>
      </c>
      <c r="C80" s="65"/>
      <c r="D80" s="60" t="str">
        <f t="shared" si="7"/>
        <v/>
      </c>
      <c r="E80" s="59" t="s">
        <v>443</v>
      </c>
      <c r="F80" s="91">
        <v>42795</v>
      </c>
      <c r="G80" s="62"/>
      <c r="H80" s="93" t="str">
        <f t="shared" si="8"/>
        <v/>
      </c>
      <c r="I80" s="62" t="s">
        <v>434</v>
      </c>
      <c r="J80" s="63">
        <v>25000</v>
      </c>
      <c r="K80" s="55">
        <v>0.1</v>
      </c>
      <c r="L80" s="63">
        <v>2500</v>
      </c>
      <c r="M80" s="113">
        <v>1</v>
      </c>
      <c r="N80" s="121"/>
      <c r="O80" s="57"/>
      <c r="P80" s="56"/>
    </row>
    <row r="81" spans="2:16" s="37" customFormat="1" ht="21.75" hidden="1" customHeight="1" x14ac:dyDescent="0.2">
      <c r="B81" s="48" t="str">
        <f t="shared" si="6"/>
        <v/>
      </c>
      <c r="C81" s="65"/>
      <c r="D81" s="60" t="str">
        <f t="shared" si="7"/>
        <v/>
      </c>
      <c r="E81" s="59" t="s">
        <v>443</v>
      </c>
      <c r="F81" s="91">
        <v>42814</v>
      </c>
      <c r="G81" s="62"/>
      <c r="H81" s="93" t="str">
        <f t="shared" si="8"/>
        <v/>
      </c>
      <c r="I81" s="62" t="s">
        <v>434</v>
      </c>
      <c r="J81" s="63">
        <v>25000</v>
      </c>
      <c r="K81" s="55">
        <v>0.1</v>
      </c>
      <c r="L81" s="63">
        <v>2500</v>
      </c>
      <c r="M81" s="113">
        <v>1</v>
      </c>
      <c r="N81" s="121"/>
      <c r="O81" s="57"/>
      <c r="P81" s="56"/>
    </row>
    <row r="82" spans="2:16" s="37" customFormat="1" ht="21.75" hidden="1" customHeight="1" x14ac:dyDescent="0.2">
      <c r="B82" s="48" t="str">
        <f t="shared" si="6"/>
        <v/>
      </c>
      <c r="C82" s="65"/>
      <c r="D82" s="60" t="str">
        <f t="shared" si="7"/>
        <v/>
      </c>
      <c r="E82" s="59" t="s">
        <v>443</v>
      </c>
      <c r="F82" s="91">
        <v>42814</v>
      </c>
      <c r="G82" s="62"/>
      <c r="H82" s="93" t="str">
        <f t="shared" si="8"/>
        <v/>
      </c>
      <c r="I82" s="62" t="s">
        <v>434</v>
      </c>
      <c r="J82" s="63">
        <v>31951</v>
      </c>
      <c r="K82" s="55">
        <v>0.1</v>
      </c>
      <c r="L82" s="63">
        <v>3195</v>
      </c>
      <c r="M82" s="113">
        <v>1</v>
      </c>
      <c r="N82" s="121"/>
      <c r="O82" s="57"/>
      <c r="P82" s="56"/>
    </row>
    <row r="83" spans="2:16" s="37" customFormat="1" ht="21.75" hidden="1" customHeight="1" x14ac:dyDescent="0.2">
      <c r="B83" s="48" t="str">
        <f t="shared" si="6"/>
        <v/>
      </c>
      <c r="C83" s="65"/>
      <c r="D83" s="60" t="str">
        <f t="shared" si="7"/>
        <v/>
      </c>
      <c r="E83" s="59" t="s">
        <v>443</v>
      </c>
      <c r="F83" s="91">
        <v>42823</v>
      </c>
      <c r="G83" s="62"/>
      <c r="H83" s="93" t="str">
        <f t="shared" si="8"/>
        <v/>
      </c>
      <c r="I83" s="62" t="s">
        <v>434</v>
      </c>
      <c r="J83" s="63">
        <v>32819</v>
      </c>
      <c r="K83" s="55">
        <v>0.1</v>
      </c>
      <c r="L83" s="63">
        <v>3282</v>
      </c>
      <c r="M83" s="113">
        <v>1</v>
      </c>
      <c r="N83" s="121"/>
      <c r="O83" s="57"/>
      <c r="P83" s="56"/>
    </row>
    <row r="84" spans="2:16" s="37" customFormat="1" ht="21.75" customHeight="1" x14ac:dyDescent="0.2">
      <c r="B84" s="48">
        <f t="shared" ref="B84:B100" si="9">IF(G84&lt;&gt;"",ROW()-16,"")</f>
        <v>68</v>
      </c>
      <c r="C84" s="65"/>
      <c r="D84" s="60" t="str">
        <f t="shared" ref="D84:D100" si="10">IF(ISNA(VLOOKUP(G84,DSMV,3,0)),"",VLOOKUP(G84,DSMV,3,0))</f>
        <v>AC/16E</v>
      </c>
      <c r="E84" s="59" t="s">
        <v>616</v>
      </c>
      <c r="F84" s="91">
        <v>42794</v>
      </c>
      <c r="G84" s="62" t="s">
        <v>289</v>
      </c>
      <c r="H84" s="93" t="str">
        <f t="shared" si="8"/>
        <v>0100109106-069</v>
      </c>
      <c r="I84" s="62" t="s">
        <v>634</v>
      </c>
      <c r="J84" s="63">
        <v>349519</v>
      </c>
      <c r="K84" s="55">
        <v>0.1</v>
      </c>
      <c r="L84" s="63">
        <v>34952</v>
      </c>
      <c r="M84" s="113">
        <v>2</v>
      </c>
      <c r="N84" s="56"/>
      <c r="O84" s="57"/>
    </row>
    <row r="85" spans="2:16" s="37" customFormat="1" ht="21.75" customHeight="1" x14ac:dyDescent="0.2">
      <c r="B85" s="48">
        <f t="shared" si="9"/>
        <v>69</v>
      </c>
      <c r="C85" s="65"/>
      <c r="D85" s="60" t="str">
        <f t="shared" si="10"/>
        <v>AC/16E</v>
      </c>
      <c r="E85" s="59" t="s">
        <v>617</v>
      </c>
      <c r="F85" s="91">
        <v>42822</v>
      </c>
      <c r="G85" s="62" t="s">
        <v>289</v>
      </c>
      <c r="H85" s="93" t="str">
        <f t="shared" si="8"/>
        <v>0100109106-069</v>
      </c>
      <c r="I85" s="62" t="s">
        <v>635</v>
      </c>
      <c r="J85" s="63">
        <v>126371</v>
      </c>
      <c r="K85" s="55">
        <v>0.1</v>
      </c>
      <c r="L85" s="63">
        <v>12637</v>
      </c>
      <c r="M85" s="113">
        <v>2</v>
      </c>
      <c r="N85" s="56"/>
      <c r="O85" s="57"/>
    </row>
    <row r="86" spans="2:16" s="37" customFormat="1" ht="21.75" customHeight="1" x14ac:dyDescent="0.2">
      <c r="B86" s="48">
        <f t="shared" si="9"/>
        <v>70</v>
      </c>
      <c r="C86" s="65"/>
      <c r="D86" s="60" t="str">
        <f t="shared" si="10"/>
        <v>AC/16E</v>
      </c>
      <c r="E86" s="59" t="s">
        <v>618</v>
      </c>
      <c r="F86" s="91">
        <v>42826</v>
      </c>
      <c r="G86" s="62" t="s">
        <v>289</v>
      </c>
      <c r="H86" s="93" t="str">
        <f t="shared" si="8"/>
        <v>0100109106-069</v>
      </c>
      <c r="I86" s="62" t="s">
        <v>636</v>
      </c>
      <c r="J86" s="63">
        <v>172514</v>
      </c>
      <c r="K86" s="55">
        <v>0.1</v>
      </c>
      <c r="L86" s="63">
        <v>17251</v>
      </c>
      <c r="M86" s="113">
        <v>2</v>
      </c>
      <c r="N86" s="56"/>
      <c r="O86" s="57"/>
    </row>
    <row r="87" spans="2:16" s="37" customFormat="1" ht="21.75" customHeight="1" x14ac:dyDescent="0.2">
      <c r="B87" s="48">
        <f t="shared" si="9"/>
        <v>71</v>
      </c>
      <c r="C87" s="65"/>
      <c r="D87" s="60" t="str">
        <f t="shared" si="10"/>
        <v>AA/16E</v>
      </c>
      <c r="E87" s="59" t="s">
        <v>619</v>
      </c>
      <c r="F87" s="91">
        <v>42829</v>
      </c>
      <c r="G87" s="62" t="s">
        <v>148</v>
      </c>
      <c r="H87" s="93" t="str">
        <f t="shared" si="8"/>
        <v>0106869738-068</v>
      </c>
      <c r="I87" s="62" t="s">
        <v>637</v>
      </c>
      <c r="J87" s="63">
        <v>1093473</v>
      </c>
      <c r="K87" s="55">
        <v>0.1</v>
      </c>
      <c r="L87" s="63">
        <v>109348</v>
      </c>
      <c r="M87" s="113">
        <v>2</v>
      </c>
      <c r="N87" s="56"/>
      <c r="O87" s="57"/>
    </row>
    <row r="88" spans="2:16" s="37" customFormat="1" ht="21.75" customHeight="1" x14ac:dyDescent="0.2">
      <c r="B88" s="48">
        <f t="shared" si="9"/>
        <v>72</v>
      </c>
      <c r="C88" s="65"/>
      <c r="D88" s="60">
        <f t="shared" si="10"/>
        <v>0</v>
      </c>
      <c r="E88" s="59" t="s">
        <v>620</v>
      </c>
      <c r="F88" s="91">
        <v>42849</v>
      </c>
      <c r="G88" s="62" t="s">
        <v>630</v>
      </c>
      <c r="H88" s="93">
        <f t="shared" si="8"/>
        <v>0</v>
      </c>
      <c r="I88" s="62" t="s">
        <v>392</v>
      </c>
      <c r="J88" s="63">
        <v>909091</v>
      </c>
      <c r="K88" s="55">
        <v>0.1</v>
      </c>
      <c r="L88" s="63">
        <v>90909</v>
      </c>
      <c r="M88" s="113">
        <v>2</v>
      </c>
      <c r="N88" s="56"/>
      <c r="O88" s="57"/>
    </row>
    <row r="89" spans="2:16" s="37" customFormat="1" ht="21.75" customHeight="1" x14ac:dyDescent="0.2">
      <c r="B89" s="48">
        <f t="shared" si="9"/>
        <v>73</v>
      </c>
      <c r="C89" s="65"/>
      <c r="D89" s="60">
        <f t="shared" si="10"/>
        <v>0</v>
      </c>
      <c r="E89" s="59" t="s">
        <v>621</v>
      </c>
      <c r="F89" s="91">
        <v>42853</v>
      </c>
      <c r="G89" s="62" t="s">
        <v>631</v>
      </c>
      <c r="H89" s="93">
        <f t="shared" si="8"/>
        <v>0</v>
      </c>
      <c r="I89" s="62" t="s">
        <v>638</v>
      </c>
      <c r="J89" s="63">
        <v>4581801</v>
      </c>
      <c r="K89" s="55">
        <v>0.1</v>
      </c>
      <c r="L89" s="63">
        <v>458180</v>
      </c>
      <c r="M89" s="113">
        <v>2</v>
      </c>
      <c r="N89" s="56"/>
      <c r="O89" s="57"/>
    </row>
    <row r="90" spans="2:16" s="37" customFormat="1" ht="21.75" customHeight="1" x14ac:dyDescent="0.2">
      <c r="B90" s="48" t="str">
        <f t="shared" si="9"/>
        <v/>
      </c>
      <c r="C90" s="65"/>
      <c r="D90" s="60" t="str">
        <f t="shared" si="10"/>
        <v/>
      </c>
      <c r="E90" s="59"/>
      <c r="F90" s="91">
        <v>42854</v>
      </c>
      <c r="G90" s="62"/>
      <c r="H90" s="93" t="str">
        <f t="shared" si="8"/>
        <v/>
      </c>
      <c r="I90" s="62" t="s">
        <v>445</v>
      </c>
      <c r="J90" s="63">
        <v>395455</v>
      </c>
      <c r="K90" s="55">
        <v>0.1</v>
      </c>
      <c r="L90" s="63">
        <v>39545</v>
      </c>
      <c r="M90" s="113">
        <v>2</v>
      </c>
      <c r="N90" s="56"/>
      <c r="O90" s="57"/>
    </row>
    <row r="91" spans="2:16" s="37" customFormat="1" ht="21.75" customHeight="1" x14ac:dyDescent="0.2">
      <c r="B91" s="48">
        <f t="shared" si="9"/>
        <v>75</v>
      </c>
      <c r="C91" s="65"/>
      <c r="D91" s="60" t="str">
        <f t="shared" si="10"/>
        <v>AC/16E</v>
      </c>
      <c r="E91" s="59" t="s">
        <v>622</v>
      </c>
      <c r="F91" s="91">
        <v>42856</v>
      </c>
      <c r="G91" s="62" t="s">
        <v>289</v>
      </c>
      <c r="H91" s="93" t="str">
        <f t="shared" si="8"/>
        <v>0100109106-069</v>
      </c>
      <c r="I91" s="62" t="s">
        <v>639</v>
      </c>
      <c r="J91" s="63">
        <v>199074</v>
      </c>
      <c r="K91" s="55">
        <v>0.1</v>
      </c>
      <c r="L91" s="63">
        <v>19907</v>
      </c>
      <c r="M91" s="113">
        <v>2</v>
      </c>
      <c r="N91" s="56"/>
      <c r="O91" s="57"/>
    </row>
    <row r="92" spans="2:16" s="37" customFormat="1" ht="21.75" customHeight="1" x14ac:dyDescent="0.2">
      <c r="B92" s="48">
        <f t="shared" si="9"/>
        <v>76</v>
      </c>
      <c r="C92" s="65"/>
      <c r="D92" s="60" t="str">
        <f t="shared" si="10"/>
        <v>AA/16E</v>
      </c>
      <c r="E92" s="59" t="s">
        <v>623</v>
      </c>
      <c r="F92" s="91">
        <v>42859</v>
      </c>
      <c r="G92" s="62" t="s">
        <v>148</v>
      </c>
      <c r="H92" s="93" t="str">
        <f t="shared" si="8"/>
        <v>0106869738-068</v>
      </c>
      <c r="I92" s="62" t="s">
        <v>640</v>
      </c>
      <c r="J92" s="63">
        <v>1173871</v>
      </c>
      <c r="K92" s="55">
        <v>0.1</v>
      </c>
      <c r="L92" s="63">
        <v>117388</v>
      </c>
      <c r="M92" s="113">
        <v>2</v>
      </c>
      <c r="N92" s="56"/>
      <c r="O92" s="57"/>
    </row>
    <row r="93" spans="2:16" s="37" customFormat="1" ht="21.75" customHeight="1" x14ac:dyDescent="0.2">
      <c r="B93" s="48">
        <f t="shared" si="9"/>
        <v>77</v>
      </c>
      <c r="C93" s="65"/>
      <c r="D93" s="60">
        <f t="shared" si="10"/>
        <v>0</v>
      </c>
      <c r="E93" s="59" t="s">
        <v>624</v>
      </c>
      <c r="F93" s="91">
        <v>42866</v>
      </c>
      <c r="G93" s="62" t="s">
        <v>632</v>
      </c>
      <c r="H93" s="93">
        <f t="shared" si="8"/>
        <v>0</v>
      </c>
      <c r="I93" s="62" t="s">
        <v>391</v>
      </c>
      <c r="J93" s="63">
        <v>1025000</v>
      </c>
      <c r="K93" s="55">
        <v>0.1</v>
      </c>
      <c r="L93" s="63">
        <v>102500</v>
      </c>
      <c r="M93" s="113">
        <v>2</v>
      </c>
      <c r="N93" s="56"/>
      <c r="O93" s="57"/>
    </row>
    <row r="94" spans="2:16" s="37" customFormat="1" ht="21.75" customHeight="1" x14ac:dyDescent="0.2">
      <c r="B94" s="48">
        <f t="shared" si="9"/>
        <v>78</v>
      </c>
      <c r="C94" s="65"/>
      <c r="D94" s="60">
        <f t="shared" si="10"/>
        <v>0</v>
      </c>
      <c r="E94" s="59" t="s">
        <v>625</v>
      </c>
      <c r="F94" s="91">
        <v>42867</v>
      </c>
      <c r="G94" s="62" t="s">
        <v>429</v>
      </c>
      <c r="H94" s="93">
        <f t="shared" si="8"/>
        <v>0</v>
      </c>
      <c r="I94" s="62" t="s">
        <v>392</v>
      </c>
      <c r="J94" s="63">
        <v>1829818</v>
      </c>
      <c r="K94" s="55">
        <v>0.1</v>
      </c>
      <c r="L94" s="63">
        <v>182982</v>
      </c>
      <c r="M94" s="113">
        <v>2</v>
      </c>
      <c r="N94" s="56"/>
      <c r="O94" s="57"/>
    </row>
    <row r="95" spans="2:16" s="37" customFormat="1" ht="21.75" customHeight="1" x14ac:dyDescent="0.2">
      <c r="B95" s="48" t="str">
        <f t="shared" si="9"/>
        <v/>
      </c>
      <c r="C95" s="65"/>
      <c r="D95" s="60" t="str">
        <f t="shared" si="10"/>
        <v/>
      </c>
      <c r="E95" s="59"/>
      <c r="F95" s="91">
        <v>42886</v>
      </c>
      <c r="G95" s="62"/>
      <c r="H95" s="93" t="str">
        <f t="shared" si="8"/>
        <v/>
      </c>
      <c r="I95" s="62" t="s">
        <v>445</v>
      </c>
      <c r="J95" s="63">
        <v>390909</v>
      </c>
      <c r="K95" s="55">
        <v>0.1</v>
      </c>
      <c r="L95" s="63">
        <v>39091</v>
      </c>
      <c r="M95" s="113">
        <v>2</v>
      </c>
      <c r="N95" s="56"/>
      <c r="O95" s="57"/>
    </row>
    <row r="96" spans="2:16" s="37" customFormat="1" ht="21.75" customHeight="1" x14ac:dyDescent="0.2">
      <c r="B96" s="48">
        <f t="shared" si="9"/>
        <v>80</v>
      </c>
      <c r="C96" s="65"/>
      <c r="D96" s="60" t="str">
        <f t="shared" si="10"/>
        <v>AC/16E</v>
      </c>
      <c r="E96" s="59" t="s">
        <v>626</v>
      </c>
      <c r="F96" s="91">
        <v>42887</v>
      </c>
      <c r="G96" s="62" t="s">
        <v>289</v>
      </c>
      <c r="H96" s="93" t="str">
        <f t="shared" si="8"/>
        <v>0100109106-069</v>
      </c>
      <c r="I96" s="62" t="s">
        <v>641</v>
      </c>
      <c r="J96" s="63">
        <v>190663</v>
      </c>
      <c r="K96" s="55">
        <v>0.1</v>
      </c>
      <c r="L96" s="63">
        <v>19067</v>
      </c>
      <c r="M96" s="113">
        <v>2</v>
      </c>
      <c r="N96" s="56"/>
      <c r="O96" s="57"/>
    </row>
    <row r="97" spans="2:16" s="37" customFormat="1" ht="21.75" customHeight="1" x14ac:dyDescent="0.2">
      <c r="B97" s="48">
        <f t="shared" si="9"/>
        <v>81</v>
      </c>
      <c r="C97" s="65"/>
      <c r="D97" s="60" t="str">
        <f t="shared" si="10"/>
        <v>AA/16E</v>
      </c>
      <c r="E97" s="59" t="s">
        <v>627</v>
      </c>
      <c r="F97" s="91">
        <v>42890</v>
      </c>
      <c r="G97" s="62" t="s">
        <v>148</v>
      </c>
      <c r="H97" s="93" t="str">
        <f t="shared" si="8"/>
        <v>0106869738-068</v>
      </c>
      <c r="I97" s="62" t="s">
        <v>642</v>
      </c>
      <c r="J97" s="63">
        <v>1205531</v>
      </c>
      <c r="K97" s="55">
        <v>0.1</v>
      </c>
      <c r="L97" s="63">
        <v>120554</v>
      </c>
      <c r="M97" s="113">
        <v>2</v>
      </c>
      <c r="N97" s="56"/>
      <c r="O97" s="57"/>
    </row>
    <row r="98" spans="2:16" s="37" customFormat="1" ht="21.75" customHeight="1" x14ac:dyDescent="0.2">
      <c r="B98" s="48">
        <f t="shared" si="9"/>
        <v>82</v>
      </c>
      <c r="C98" s="65"/>
      <c r="D98" s="60">
        <f t="shared" si="10"/>
        <v>0</v>
      </c>
      <c r="E98" s="59" t="s">
        <v>628</v>
      </c>
      <c r="F98" s="91">
        <v>42894</v>
      </c>
      <c r="G98" s="62" t="s">
        <v>429</v>
      </c>
      <c r="H98" s="93">
        <f t="shared" si="8"/>
        <v>0</v>
      </c>
      <c r="I98" s="62" t="s">
        <v>392</v>
      </c>
      <c r="J98" s="63">
        <v>1372509</v>
      </c>
      <c r="K98" s="55">
        <v>0.1</v>
      </c>
      <c r="L98" s="63">
        <v>137251</v>
      </c>
      <c r="M98" s="113">
        <v>2</v>
      </c>
      <c r="N98" s="56"/>
      <c r="O98" s="57"/>
    </row>
    <row r="99" spans="2:16" s="37" customFormat="1" ht="21.75" customHeight="1" x14ac:dyDescent="0.2">
      <c r="B99" s="48">
        <f t="shared" si="9"/>
        <v>83</v>
      </c>
      <c r="C99" s="65"/>
      <c r="D99" s="60">
        <f t="shared" si="10"/>
        <v>0</v>
      </c>
      <c r="E99" s="59" t="s">
        <v>629</v>
      </c>
      <c r="F99" s="91">
        <v>42914</v>
      </c>
      <c r="G99" s="62" t="s">
        <v>633</v>
      </c>
      <c r="H99" s="93">
        <f t="shared" si="8"/>
        <v>0</v>
      </c>
      <c r="I99" s="62" t="s">
        <v>392</v>
      </c>
      <c r="J99" s="63">
        <v>4545455</v>
      </c>
      <c r="K99" s="55">
        <v>0.1</v>
      </c>
      <c r="L99" s="63">
        <v>454545</v>
      </c>
      <c r="M99" s="113">
        <v>2</v>
      </c>
      <c r="N99" s="56"/>
      <c r="O99" s="57"/>
    </row>
    <row r="100" spans="2:16" s="37" customFormat="1" ht="21.75" customHeight="1" x14ac:dyDescent="0.2">
      <c r="B100" s="48" t="str">
        <f t="shared" si="9"/>
        <v/>
      </c>
      <c r="C100" s="65"/>
      <c r="D100" s="60" t="str">
        <f t="shared" si="10"/>
        <v/>
      </c>
      <c r="E100" s="59"/>
      <c r="F100" s="91">
        <v>42916</v>
      </c>
      <c r="G100" s="62"/>
      <c r="H100" s="93" t="str">
        <f t="shared" si="8"/>
        <v/>
      </c>
      <c r="I100" s="62" t="s">
        <v>445</v>
      </c>
      <c r="J100" s="63">
        <v>372727</v>
      </c>
      <c r="K100" s="55">
        <v>0.1</v>
      </c>
      <c r="L100" s="63">
        <v>37273</v>
      </c>
      <c r="M100" s="113">
        <v>2</v>
      </c>
      <c r="N100" s="56"/>
      <c r="O100" s="57"/>
    </row>
    <row r="101" spans="2:16" s="37" customFormat="1" ht="21.75" customHeight="1" x14ac:dyDescent="0.2">
      <c r="B101" s="48">
        <f t="shared" si="6"/>
        <v>85</v>
      </c>
      <c r="C101" s="65"/>
      <c r="D101" s="60" t="str">
        <f t="shared" ref="D101:D123" si="11">IF(ISNA(VLOOKUP(G101,DSMV,3,0)),"",VLOOKUP(G101,DSMV,3,0))</f>
        <v>CP/16P</v>
      </c>
      <c r="E101" s="61" t="s">
        <v>601</v>
      </c>
      <c r="F101" s="123">
        <v>42826</v>
      </c>
      <c r="G101" s="122" t="s">
        <v>153</v>
      </c>
      <c r="H101" s="93" t="str">
        <f t="shared" si="8"/>
        <v>3701657825</v>
      </c>
      <c r="I101" s="136" t="s">
        <v>394</v>
      </c>
      <c r="J101" s="63">
        <v>8453424</v>
      </c>
      <c r="K101" s="55">
        <v>0.1</v>
      </c>
      <c r="L101" s="63">
        <f>ROUND(J101*10%,0)</f>
        <v>845342</v>
      </c>
      <c r="M101" s="113">
        <v>2</v>
      </c>
      <c r="N101" s="56">
        <v>845342</v>
      </c>
      <c r="O101" s="57"/>
      <c r="P101" s="58">
        <f>L101-N101</f>
        <v>0</v>
      </c>
    </row>
    <row r="102" spans="2:16" s="37" customFormat="1" ht="21.75" customHeight="1" x14ac:dyDescent="0.2">
      <c r="B102" s="48">
        <f t="shared" si="6"/>
        <v>86</v>
      </c>
      <c r="C102" s="65"/>
      <c r="D102" s="60" t="str">
        <f t="shared" si="11"/>
        <v>ML/16P</v>
      </c>
      <c r="E102" s="61" t="s">
        <v>455</v>
      </c>
      <c r="F102" s="91">
        <v>42827</v>
      </c>
      <c r="G102" s="122" t="s">
        <v>160</v>
      </c>
      <c r="H102" s="93" t="str">
        <f t="shared" si="8"/>
        <v>0313941206</v>
      </c>
      <c r="I102" s="136" t="s">
        <v>604</v>
      </c>
      <c r="J102" s="63">
        <v>33571285</v>
      </c>
      <c r="K102" s="55">
        <v>0.1</v>
      </c>
      <c r="L102" s="63">
        <f t="shared" ref="L102:L180" si="12">ROUND(J102*10%,0)</f>
        <v>3357129</v>
      </c>
      <c r="M102" s="113">
        <v>2</v>
      </c>
      <c r="N102" s="56">
        <v>3357129</v>
      </c>
      <c r="O102" s="57"/>
      <c r="P102" s="58">
        <f t="shared" ref="P102:P138" si="13">L102-N102</f>
        <v>0</v>
      </c>
    </row>
    <row r="103" spans="2:16" s="37" customFormat="1" ht="21.75" customHeight="1" x14ac:dyDescent="0.2">
      <c r="B103" s="48">
        <f t="shared" si="6"/>
        <v>87</v>
      </c>
      <c r="C103" s="65"/>
      <c r="D103" s="60" t="str">
        <f t="shared" si="11"/>
        <v>ML/16P</v>
      </c>
      <c r="E103" s="61" t="s">
        <v>454</v>
      </c>
      <c r="F103" s="91">
        <v>42829</v>
      </c>
      <c r="G103" s="122" t="s">
        <v>160</v>
      </c>
      <c r="H103" s="93" t="str">
        <f t="shared" si="8"/>
        <v>0313941206</v>
      </c>
      <c r="I103" s="136" t="s">
        <v>604</v>
      </c>
      <c r="J103" s="63">
        <v>95150060</v>
      </c>
      <c r="K103" s="55">
        <v>0.1</v>
      </c>
      <c r="L103" s="63">
        <f t="shared" si="12"/>
        <v>9515006</v>
      </c>
      <c r="M103" s="113">
        <v>2</v>
      </c>
      <c r="N103" s="56">
        <v>9515006</v>
      </c>
      <c r="O103" s="57"/>
      <c r="P103" s="58">
        <f t="shared" si="13"/>
        <v>0</v>
      </c>
    </row>
    <row r="104" spans="2:16" s="37" customFormat="1" ht="21.75" customHeight="1" x14ac:dyDescent="0.2">
      <c r="B104" s="48">
        <f t="shared" si="6"/>
        <v>88</v>
      </c>
      <c r="C104" s="65"/>
      <c r="D104" s="60" t="str">
        <f t="shared" si="11"/>
        <v>LP/12P</v>
      </c>
      <c r="E104" s="61" t="s">
        <v>595</v>
      </c>
      <c r="F104" s="91">
        <v>42832</v>
      </c>
      <c r="G104" s="122" t="s">
        <v>603</v>
      </c>
      <c r="H104" s="93" t="str">
        <f t="shared" si="8"/>
        <v>3702076037</v>
      </c>
      <c r="I104" s="136" t="s">
        <v>604</v>
      </c>
      <c r="J104" s="63">
        <v>16822000</v>
      </c>
      <c r="K104" s="55">
        <v>0.1</v>
      </c>
      <c r="L104" s="63">
        <f t="shared" si="12"/>
        <v>1682200</v>
      </c>
      <c r="M104" s="113">
        <v>2</v>
      </c>
      <c r="N104" s="56">
        <v>1682200</v>
      </c>
      <c r="O104" s="57"/>
      <c r="P104" s="58">
        <f t="shared" si="13"/>
        <v>0</v>
      </c>
    </row>
    <row r="105" spans="2:16" s="37" customFormat="1" ht="21.75" customHeight="1" x14ac:dyDescent="0.2">
      <c r="B105" s="48">
        <f t="shared" si="6"/>
        <v>89</v>
      </c>
      <c r="C105" s="65"/>
      <c r="D105" s="60" t="str">
        <f t="shared" si="11"/>
        <v>ML/16P</v>
      </c>
      <c r="E105" s="61" t="s">
        <v>449</v>
      </c>
      <c r="F105" s="91">
        <v>42833</v>
      </c>
      <c r="G105" s="122" t="s">
        <v>160</v>
      </c>
      <c r="H105" s="93" t="str">
        <f t="shared" si="8"/>
        <v>0313941206</v>
      </c>
      <c r="I105" s="136" t="s">
        <v>604</v>
      </c>
      <c r="J105" s="63">
        <v>30593502</v>
      </c>
      <c r="K105" s="55">
        <v>0.1</v>
      </c>
      <c r="L105" s="63">
        <f t="shared" si="12"/>
        <v>3059350</v>
      </c>
      <c r="M105" s="113">
        <v>2</v>
      </c>
      <c r="N105" s="56">
        <v>3059350</v>
      </c>
      <c r="O105" s="57"/>
      <c r="P105" s="58">
        <f t="shared" si="13"/>
        <v>0</v>
      </c>
    </row>
    <row r="106" spans="2:16" s="37" customFormat="1" ht="21.75" customHeight="1" x14ac:dyDescent="0.2">
      <c r="B106" s="48">
        <f t="shared" si="6"/>
        <v>90</v>
      </c>
      <c r="C106" s="65"/>
      <c r="D106" s="60" t="str">
        <f t="shared" si="11"/>
        <v>LP/12P</v>
      </c>
      <c r="E106" s="61" t="s">
        <v>597</v>
      </c>
      <c r="F106" s="91">
        <v>42834</v>
      </c>
      <c r="G106" s="122" t="s">
        <v>603</v>
      </c>
      <c r="H106" s="93" t="str">
        <f t="shared" si="8"/>
        <v>3702076037</v>
      </c>
      <c r="I106" s="136" t="s">
        <v>605</v>
      </c>
      <c r="J106" s="63">
        <v>17061000</v>
      </c>
      <c r="K106" s="55">
        <v>0.1</v>
      </c>
      <c r="L106" s="63">
        <f t="shared" si="12"/>
        <v>1706100</v>
      </c>
      <c r="M106" s="113">
        <v>2</v>
      </c>
      <c r="N106" s="56">
        <v>1706100</v>
      </c>
      <c r="O106" s="57"/>
      <c r="P106" s="58">
        <f t="shared" si="13"/>
        <v>0</v>
      </c>
    </row>
    <row r="107" spans="2:16" s="37" customFormat="1" ht="21.75" customHeight="1" x14ac:dyDescent="0.2">
      <c r="B107" s="48">
        <f t="shared" si="6"/>
        <v>91</v>
      </c>
      <c r="C107" s="65"/>
      <c r="D107" s="60" t="str">
        <f t="shared" si="11"/>
        <v>LP/12P</v>
      </c>
      <c r="E107" s="61" t="s">
        <v>592</v>
      </c>
      <c r="F107" s="91">
        <v>42836</v>
      </c>
      <c r="G107" s="122" t="s">
        <v>603</v>
      </c>
      <c r="H107" s="93" t="str">
        <f t="shared" si="8"/>
        <v>3702076037</v>
      </c>
      <c r="I107" s="136" t="s">
        <v>605</v>
      </c>
      <c r="J107" s="63">
        <v>17432500</v>
      </c>
      <c r="K107" s="55">
        <v>0.1</v>
      </c>
      <c r="L107" s="63">
        <f t="shared" si="12"/>
        <v>1743250</v>
      </c>
      <c r="M107" s="113">
        <v>2</v>
      </c>
      <c r="N107" s="56">
        <v>1743250</v>
      </c>
      <c r="O107" s="57"/>
      <c r="P107" s="58">
        <f t="shared" si="13"/>
        <v>0</v>
      </c>
    </row>
    <row r="108" spans="2:16" s="37" customFormat="1" ht="21.75" customHeight="1" x14ac:dyDescent="0.2">
      <c r="B108" s="48">
        <f t="shared" si="6"/>
        <v>92</v>
      </c>
      <c r="C108" s="65"/>
      <c r="D108" s="60" t="str">
        <f t="shared" si="11"/>
        <v>37AN/11P</v>
      </c>
      <c r="E108" s="59" t="s">
        <v>643</v>
      </c>
      <c r="F108" s="91">
        <v>42836</v>
      </c>
      <c r="G108" s="122" t="s">
        <v>661</v>
      </c>
      <c r="H108" s="93" t="str">
        <f t="shared" si="8"/>
        <v>3702514996</v>
      </c>
      <c r="I108" s="136" t="s">
        <v>604</v>
      </c>
      <c r="J108" s="63">
        <v>136563000</v>
      </c>
      <c r="K108" s="55">
        <v>0.1</v>
      </c>
      <c r="L108" s="63">
        <f t="shared" si="12"/>
        <v>13656300</v>
      </c>
      <c r="M108" s="113">
        <v>2</v>
      </c>
      <c r="N108" s="56">
        <v>13656300</v>
      </c>
      <c r="O108" s="57"/>
      <c r="P108" s="58">
        <f t="shared" si="13"/>
        <v>0</v>
      </c>
    </row>
    <row r="109" spans="2:16" s="37" customFormat="1" ht="21.75" customHeight="1" x14ac:dyDescent="0.2">
      <c r="B109" s="48">
        <f t="shared" si="6"/>
        <v>93</v>
      </c>
      <c r="C109" s="65"/>
      <c r="D109" s="60" t="str">
        <f t="shared" si="11"/>
        <v>LP/12P</v>
      </c>
      <c r="E109" s="59" t="s">
        <v>593</v>
      </c>
      <c r="F109" s="91">
        <v>42838</v>
      </c>
      <c r="G109" s="122" t="s">
        <v>603</v>
      </c>
      <c r="H109" s="93" t="str">
        <f t="shared" si="8"/>
        <v>3702076037</v>
      </c>
      <c r="I109" s="136" t="s">
        <v>605</v>
      </c>
      <c r="J109" s="63">
        <v>17175000</v>
      </c>
      <c r="K109" s="55">
        <v>0.1</v>
      </c>
      <c r="L109" s="63">
        <f t="shared" si="12"/>
        <v>1717500</v>
      </c>
      <c r="M109" s="113">
        <v>2</v>
      </c>
      <c r="N109" s="56">
        <v>1717500</v>
      </c>
      <c r="O109" s="57"/>
      <c r="P109" s="58">
        <f t="shared" si="13"/>
        <v>0</v>
      </c>
    </row>
    <row r="110" spans="2:16" s="37" customFormat="1" ht="21.75" customHeight="1" x14ac:dyDescent="0.2">
      <c r="B110" s="48">
        <f t="shared" si="6"/>
        <v>94</v>
      </c>
      <c r="C110" s="65"/>
      <c r="D110" s="60" t="str">
        <f t="shared" si="11"/>
        <v>CP/16P</v>
      </c>
      <c r="E110" s="59" t="s">
        <v>602</v>
      </c>
      <c r="F110" s="91">
        <v>42839</v>
      </c>
      <c r="G110" s="62" t="s">
        <v>153</v>
      </c>
      <c r="H110" s="93" t="str">
        <f t="shared" si="8"/>
        <v>3701657825</v>
      </c>
      <c r="I110" s="136" t="s">
        <v>394</v>
      </c>
      <c r="J110" s="63">
        <v>6641937</v>
      </c>
      <c r="K110" s="55">
        <v>0.1</v>
      </c>
      <c r="L110" s="63">
        <f t="shared" si="12"/>
        <v>664194</v>
      </c>
      <c r="M110" s="113">
        <v>2</v>
      </c>
      <c r="N110" s="56">
        <v>664194</v>
      </c>
      <c r="O110" s="57"/>
      <c r="P110" s="58">
        <f t="shared" si="13"/>
        <v>0</v>
      </c>
    </row>
    <row r="111" spans="2:16" s="37" customFormat="1" ht="21.75" customHeight="1" x14ac:dyDescent="0.2">
      <c r="B111" s="48">
        <f t="shared" si="6"/>
        <v>95</v>
      </c>
      <c r="C111" s="65"/>
      <c r="D111" s="60" t="str">
        <f t="shared" si="11"/>
        <v>LP/12P</v>
      </c>
      <c r="E111" s="59" t="s">
        <v>417</v>
      </c>
      <c r="F111" s="91">
        <v>42840</v>
      </c>
      <c r="G111" s="62" t="s">
        <v>603</v>
      </c>
      <c r="H111" s="93" t="str">
        <f t="shared" si="8"/>
        <v>3702076037</v>
      </c>
      <c r="I111" s="136" t="s">
        <v>604</v>
      </c>
      <c r="J111" s="63">
        <v>17866750</v>
      </c>
      <c r="K111" s="55">
        <v>0.1</v>
      </c>
      <c r="L111" s="63">
        <f t="shared" si="12"/>
        <v>1786675</v>
      </c>
      <c r="M111" s="113">
        <v>2</v>
      </c>
      <c r="N111" s="56">
        <v>1786675</v>
      </c>
      <c r="O111" s="57"/>
      <c r="P111" s="58">
        <f t="shared" si="13"/>
        <v>0</v>
      </c>
    </row>
    <row r="112" spans="2:16" s="37" customFormat="1" ht="21.75" customHeight="1" x14ac:dyDescent="0.2">
      <c r="B112" s="48">
        <f t="shared" si="6"/>
        <v>96</v>
      </c>
      <c r="C112" s="65"/>
      <c r="D112" s="60" t="str">
        <f t="shared" si="11"/>
        <v>ML/16P</v>
      </c>
      <c r="E112" s="59" t="s">
        <v>453</v>
      </c>
      <c r="F112" s="91">
        <v>42841</v>
      </c>
      <c r="G112" s="62" t="s">
        <v>160</v>
      </c>
      <c r="H112" s="93" t="str">
        <f t="shared" si="8"/>
        <v>0313941206</v>
      </c>
      <c r="I112" s="136" t="s">
        <v>604</v>
      </c>
      <c r="J112" s="63">
        <v>134295320</v>
      </c>
      <c r="K112" s="55">
        <v>0.1</v>
      </c>
      <c r="L112" s="63">
        <f t="shared" si="12"/>
        <v>13429532</v>
      </c>
      <c r="M112" s="113">
        <v>2</v>
      </c>
      <c r="N112" s="56">
        <v>13429532</v>
      </c>
      <c r="O112" s="57"/>
      <c r="P112" s="58">
        <f t="shared" si="13"/>
        <v>0</v>
      </c>
    </row>
    <row r="113" spans="2:16" s="37" customFormat="1" ht="21.75" customHeight="1" x14ac:dyDescent="0.2">
      <c r="B113" s="48">
        <f t="shared" si="6"/>
        <v>97</v>
      </c>
      <c r="C113" s="65"/>
      <c r="D113" s="60" t="str">
        <f t="shared" si="11"/>
        <v>LP/12P</v>
      </c>
      <c r="E113" s="59" t="s">
        <v>591</v>
      </c>
      <c r="F113" s="91">
        <v>42842</v>
      </c>
      <c r="G113" s="62" t="s">
        <v>603</v>
      </c>
      <c r="H113" s="93" t="str">
        <f t="shared" si="8"/>
        <v>3702076037</v>
      </c>
      <c r="I113" s="136" t="s">
        <v>604</v>
      </c>
      <c r="J113" s="63">
        <v>16087500</v>
      </c>
      <c r="K113" s="55">
        <v>0.1</v>
      </c>
      <c r="L113" s="63">
        <f t="shared" si="12"/>
        <v>1608750</v>
      </c>
      <c r="M113" s="113">
        <v>2</v>
      </c>
      <c r="N113" s="56">
        <v>1608750</v>
      </c>
      <c r="O113" s="57"/>
      <c r="P113" s="58">
        <f t="shared" si="13"/>
        <v>0</v>
      </c>
    </row>
    <row r="114" spans="2:16" s="37" customFormat="1" ht="21.75" customHeight="1" x14ac:dyDescent="0.2">
      <c r="B114" s="48">
        <f t="shared" si="6"/>
        <v>98</v>
      </c>
      <c r="C114" s="65"/>
      <c r="D114" s="60" t="str">
        <f t="shared" si="11"/>
        <v>ML/16P</v>
      </c>
      <c r="E114" s="59" t="s">
        <v>450</v>
      </c>
      <c r="F114" s="91">
        <v>42843</v>
      </c>
      <c r="G114" s="62" t="s">
        <v>160</v>
      </c>
      <c r="H114" s="93" t="str">
        <f t="shared" si="8"/>
        <v>0313941206</v>
      </c>
      <c r="I114" s="136" t="s">
        <v>604</v>
      </c>
      <c r="J114" s="63">
        <v>27544048</v>
      </c>
      <c r="K114" s="55">
        <v>0.1</v>
      </c>
      <c r="L114" s="63">
        <f t="shared" si="12"/>
        <v>2754405</v>
      </c>
      <c r="M114" s="113">
        <v>2</v>
      </c>
      <c r="N114" s="56">
        <v>2754405</v>
      </c>
      <c r="O114" s="57"/>
      <c r="P114" s="58">
        <f t="shared" si="13"/>
        <v>0</v>
      </c>
    </row>
    <row r="115" spans="2:16" s="37" customFormat="1" ht="21.75" customHeight="1" x14ac:dyDescent="0.2">
      <c r="B115" s="48">
        <f t="shared" si="6"/>
        <v>99</v>
      </c>
      <c r="C115" s="65"/>
      <c r="D115" s="60" t="str">
        <f t="shared" si="11"/>
        <v>LP/12P</v>
      </c>
      <c r="E115" s="59" t="s">
        <v>596</v>
      </c>
      <c r="F115" s="91">
        <v>42844</v>
      </c>
      <c r="G115" s="62" t="s">
        <v>603</v>
      </c>
      <c r="H115" s="93" t="str">
        <f t="shared" si="8"/>
        <v>3702076037</v>
      </c>
      <c r="I115" s="136" t="s">
        <v>605</v>
      </c>
      <c r="J115" s="63">
        <v>16991500</v>
      </c>
      <c r="K115" s="55">
        <v>0.1</v>
      </c>
      <c r="L115" s="63">
        <f t="shared" si="12"/>
        <v>1699150</v>
      </c>
      <c r="M115" s="113">
        <v>2</v>
      </c>
      <c r="N115" s="56">
        <v>1699150</v>
      </c>
      <c r="O115" s="57"/>
      <c r="P115" s="58">
        <f t="shared" si="13"/>
        <v>0</v>
      </c>
    </row>
    <row r="116" spans="2:16" s="37" customFormat="1" ht="21.75" customHeight="1" x14ac:dyDescent="0.2">
      <c r="B116" s="48">
        <f t="shared" si="6"/>
        <v>100</v>
      </c>
      <c r="C116" s="65"/>
      <c r="D116" s="60" t="str">
        <f t="shared" si="11"/>
        <v>37AN/11P</v>
      </c>
      <c r="E116" s="59" t="s">
        <v>644</v>
      </c>
      <c r="F116" s="91">
        <v>42844</v>
      </c>
      <c r="G116" s="62" t="s">
        <v>661</v>
      </c>
      <c r="H116" s="93" t="str">
        <f t="shared" si="8"/>
        <v>3702514996</v>
      </c>
      <c r="I116" s="136" t="s">
        <v>370</v>
      </c>
      <c r="J116" s="63">
        <v>125929020</v>
      </c>
      <c r="K116" s="55">
        <v>0.1</v>
      </c>
      <c r="L116" s="63">
        <f t="shared" si="12"/>
        <v>12592902</v>
      </c>
      <c r="M116" s="113">
        <v>2</v>
      </c>
      <c r="N116" s="56">
        <v>12592902</v>
      </c>
      <c r="O116" s="57"/>
      <c r="P116" s="58">
        <f t="shared" si="13"/>
        <v>0</v>
      </c>
    </row>
    <row r="117" spans="2:16" s="37" customFormat="1" ht="21.75" customHeight="1" x14ac:dyDescent="0.2">
      <c r="B117" s="48">
        <f t="shared" si="6"/>
        <v>101</v>
      </c>
      <c r="C117" s="65"/>
      <c r="D117" s="60" t="str">
        <f t="shared" si="11"/>
        <v>LP/12P</v>
      </c>
      <c r="E117" s="59" t="s">
        <v>594</v>
      </c>
      <c r="F117" s="91">
        <v>42845</v>
      </c>
      <c r="G117" s="62" t="s">
        <v>603</v>
      </c>
      <c r="H117" s="93" t="str">
        <f t="shared" si="8"/>
        <v>3702076037</v>
      </c>
      <c r="I117" s="136" t="s">
        <v>604</v>
      </c>
      <c r="J117" s="63">
        <v>18116000</v>
      </c>
      <c r="K117" s="55">
        <v>0.1</v>
      </c>
      <c r="L117" s="63">
        <f t="shared" si="12"/>
        <v>1811600</v>
      </c>
      <c r="M117" s="113">
        <v>2</v>
      </c>
      <c r="N117" s="56">
        <v>1811600</v>
      </c>
      <c r="O117" s="57"/>
      <c r="P117" s="58">
        <f t="shared" si="13"/>
        <v>0</v>
      </c>
    </row>
    <row r="118" spans="2:16" s="37" customFormat="1" ht="21.75" customHeight="1" x14ac:dyDescent="0.2">
      <c r="B118" s="48">
        <f t="shared" si="6"/>
        <v>102</v>
      </c>
      <c r="C118" s="65"/>
      <c r="D118" s="60" t="str">
        <f t="shared" si="11"/>
        <v>ML/16P</v>
      </c>
      <c r="E118" s="59" t="s">
        <v>452</v>
      </c>
      <c r="F118" s="91">
        <v>42846</v>
      </c>
      <c r="G118" s="62" t="s">
        <v>160</v>
      </c>
      <c r="H118" s="93" t="str">
        <f t="shared" si="8"/>
        <v>0313941206</v>
      </c>
      <c r="I118" s="136" t="s">
        <v>604</v>
      </c>
      <c r="J118" s="63">
        <v>25267501</v>
      </c>
      <c r="K118" s="55">
        <v>0.1</v>
      </c>
      <c r="L118" s="63">
        <f t="shared" si="12"/>
        <v>2526750</v>
      </c>
      <c r="M118" s="113">
        <v>2</v>
      </c>
      <c r="N118" s="56">
        <v>2526750</v>
      </c>
      <c r="O118" s="57"/>
      <c r="P118" s="58">
        <f t="shared" si="13"/>
        <v>0</v>
      </c>
    </row>
    <row r="119" spans="2:16" s="37" customFormat="1" ht="21.75" customHeight="1" x14ac:dyDescent="0.2">
      <c r="B119" s="48">
        <f t="shared" si="6"/>
        <v>103</v>
      </c>
      <c r="C119" s="65"/>
      <c r="D119" s="60" t="str">
        <f t="shared" si="11"/>
        <v>CP/16P</v>
      </c>
      <c r="E119" s="59" t="s">
        <v>600</v>
      </c>
      <c r="F119" s="91">
        <v>42846</v>
      </c>
      <c r="G119" s="62" t="s">
        <v>153</v>
      </c>
      <c r="H119" s="93" t="str">
        <f t="shared" si="8"/>
        <v>3701657825</v>
      </c>
      <c r="I119" s="137" t="s">
        <v>394</v>
      </c>
      <c r="J119" s="63">
        <v>4550584</v>
      </c>
      <c r="K119" s="55">
        <v>0.1</v>
      </c>
      <c r="L119" s="63">
        <f t="shared" si="12"/>
        <v>455058</v>
      </c>
      <c r="M119" s="113">
        <v>2</v>
      </c>
      <c r="N119" s="56">
        <v>455058</v>
      </c>
      <c r="O119" s="57"/>
      <c r="P119" s="58">
        <f t="shared" si="13"/>
        <v>0</v>
      </c>
    </row>
    <row r="120" spans="2:16" s="37" customFormat="1" ht="21.75" customHeight="1" x14ac:dyDescent="0.2">
      <c r="B120" s="48">
        <f t="shared" si="6"/>
        <v>104</v>
      </c>
      <c r="C120" s="65"/>
      <c r="D120" s="60" t="str">
        <f t="shared" si="11"/>
        <v>CP/16P</v>
      </c>
      <c r="E120" s="59" t="s">
        <v>599</v>
      </c>
      <c r="F120" s="91">
        <v>42849</v>
      </c>
      <c r="G120" s="62" t="s">
        <v>153</v>
      </c>
      <c r="H120" s="93" t="str">
        <f t="shared" si="8"/>
        <v>3701657825</v>
      </c>
      <c r="I120" s="136" t="s">
        <v>394</v>
      </c>
      <c r="J120" s="63">
        <v>5907987</v>
      </c>
      <c r="K120" s="55">
        <v>0.1</v>
      </c>
      <c r="L120" s="63">
        <f t="shared" si="12"/>
        <v>590799</v>
      </c>
      <c r="M120" s="113">
        <v>2</v>
      </c>
      <c r="N120" s="56">
        <v>590799</v>
      </c>
      <c r="O120" s="57"/>
      <c r="P120" s="58">
        <f t="shared" si="13"/>
        <v>0</v>
      </c>
    </row>
    <row r="121" spans="2:16" s="37" customFormat="1" ht="21.75" customHeight="1" x14ac:dyDescent="0.2">
      <c r="B121" s="48">
        <f t="shared" ref="B121:B123" si="14">IF(G121&lt;&gt;"",ROW()-16,"")</f>
        <v>105</v>
      </c>
      <c r="C121" s="65"/>
      <c r="D121" s="60" t="str">
        <f t="shared" si="11"/>
        <v>ML/16P</v>
      </c>
      <c r="E121" s="59" t="s">
        <v>451</v>
      </c>
      <c r="F121" s="91">
        <v>42850</v>
      </c>
      <c r="G121" s="62" t="s">
        <v>160</v>
      </c>
      <c r="H121" s="93" t="str">
        <f t="shared" si="8"/>
        <v>0313941206</v>
      </c>
      <c r="I121" s="136" t="s">
        <v>604</v>
      </c>
      <c r="J121" s="63">
        <v>42206644</v>
      </c>
      <c r="K121" s="55">
        <v>0.1</v>
      </c>
      <c r="L121" s="63">
        <f t="shared" si="12"/>
        <v>4220664</v>
      </c>
      <c r="M121" s="113">
        <v>2</v>
      </c>
      <c r="N121" s="56">
        <v>4220664</v>
      </c>
      <c r="O121" s="57"/>
      <c r="P121" s="58">
        <f t="shared" si="13"/>
        <v>0</v>
      </c>
    </row>
    <row r="122" spans="2:16" s="37" customFormat="1" ht="21.75" customHeight="1" x14ac:dyDescent="0.2">
      <c r="B122" s="48">
        <f t="shared" si="14"/>
        <v>106</v>
      </c>
      <c r="C122" s="65"/>
      <c r="D122" s="60" t="str">
        <f t="shared" si="11"/>
        <v>CP/16P</v>
      </c>
      <c r="E122" s="59" t="s">
        <v>598</v>
      </c>
      <c r="F122" s="91">
        <v>42851</v>
      </c>
      <c r="G122" s="62" t="s">
        <v>153</v>
      </c>
      <c r="H122" s="93" t="str">
        <f t="shared" si="8"/>
        <v>3701657825</v>
      </c>
      <c r="I122" s="136" t="s">
        <v>394</v>
      </c>
      <c r="J122" s="63">
        <v>3783719</v>
      </c>
      <c r="K122" s="55">
        <v>0.1</v>
      </c>
      <c r="L122" s="63">
        <f t="shared" si="12"/>
        <v>378372</v>
      </c>
      <c r="M122" s="113">
        <v>2</v>
      </c>
      <c r="N122" s="56">
        <v>378372</v>
      </c>
      <c r="O122" s="57"/>
      <c r="P122" s="58">
        <f t="shared" si="13"/>
        <v>0</v>
      </c>
    </row>
    <row r="123" spans="2:16" s="37" customFormat="1" ht="21.75" customHeight="1" x14ac:dyDescent="0.2">
      <c r="B123" s="48">
        <f t="shared" si="14"/>
        <v>107</v>
      </c>
      <c r="C123" s="65"/>
      <c r="D123" s="60" t="str">
        <f t="shared" si="11"/>
        <v>PT/16P</v>
      </c>
      <c r="E123" s="59" t="s">
        <v>645</v>
      </c>
      <c r="F123" s="91">
        <v>42859</v>
      </c>
      <c r="G123" s="62" t="s">
        <v>662</v>
      </c>
      <c r="H123" s="93" t="str">
        <f t="shared" si="8"/>
        <v>0312315358</v>
      </c>
      <c r="I123" s="136" t="s">
        <v>604</v>
      </c>
      <c r="J123" s="63">
        <v>44099744</v>
      </c>
      <c r="K123" s="55">
        <v>0.1</v>
      </c>
      <c r="L123" s="63">
        <f t="shared" si="12"/>
        <v>4409974</v>
      </c>
      <c r="M123" s="113">
        <v>2</v>
      </c>
      <c r="N123" s="56">
        <v>4409974</v>
      </c>
      <c r="O123" s="57"/>
      <c r="P123" s="58">
        <f t="shared" si="13"/>
        <v>0</v>
      </c>
    </row>
    <row r="124" spans="2:16" s="37" customFormat="1" ht="21.75" customHeight="1" x14ac:dyDescent="0.2">
      <c r="B124" s="48">
        <f t="shared" ref="B124:B215" si="15">IF(G124&lt;&gt;"",ROW()-16,"")</f>
        <v>108</v>
      </c>
      <c r="C124" s="65"/>
      <c r="D124" s="60" t="str">
        <f t="shared" si="7"/>
        <v>PT/16P</v>
      </c>
      <c r="E124" s="59" t="s">
        <v>646</v>
      </c>
      <c r="F124" s="91">
        <v>42861</v>
      </c>
      <c r="G124" s="62" t="s">
        <v>662</v>
      </c>
      <c r="H124" s="93" t="str">
        <f t="shared" si="8"/>
        <v>0312315358</v>
      </c>
      <c r="I124" s="136" t="s">
        <v>604</v>
      </c>
      <c r="J124" s="63">
        <v>49215592</v>
      </c>
      <c r="K124" s="55">
        <v>0.1</v>
      </c>
      <c r="L124" s="63">
        <f t="shared" si="12"/>
        <v>4921559</v>
      </c>
      <c r="M124" s="113">
        <v>2</v>
      </c>
      <c r="N124" s="56">
        <v>4921559</v>
      </c>
      <c r="O124" s="57"/>
      <c r="P124" s="58">
        <f t="shared" si="13"/>
        <v>0</v>
      </c>
    </row>
    <row r="125" spans="2:16" s="37" customFormat="1" ht="21.75" customHeight="1" x14ac:dyDescent="0.2">
      <c r="B125" s="48">
        <f t="shared" si="15"/>
        <v>109</v>
      </c>
      <c r="C125" s="65"/>
      <c r="D125" s="60" t="str">
        <f t="shared" si="7"/>
        <v>PT/16P</v>
      </c>
      <c r="E125" s="59" t="s">
        <v>647</v>
      </c>
      <c r="F125" s="91">
        <v>42873</v>
      </c>
      <c r="G125" s="62" t="s">
        <v>662</v>
      </c>
      <c r="H125" s="93" t="str">
        <f t="shared" si="8"/>
        <v>0312315358</v>
      </c>
      <c r="I125" s="136" t="s">
        <v>370</v>
      </c>
      <c r="J125" s="63">
        <v>9300000</v>
      </c>
      <c r="K125" s="55">
        <v>0.1</v>
      </c>
      <c r="L125" s="63">
        <f t="shared" si="12"/>
        <v>930000</v>
      </c>
      <c r="M125" s="113">
        <v>2</v>
      </c>
      <c r="N125" s="56">
        <v>930000</v>
      </c>
      <c r="O125" s="57"/>
      <c r="P125" s="58">
        <f t="shared" si="13"/>
        <v>0</v>
      </c>
    </row>
    <row r="126" spans="2:16" s="37" customFormat="1" ht="21.75" customHeight="1" x14ac:dyDescent="0.2">
      <c r="B126" s="48">
        <f t="shared" si="15"/>
        <v>110</v>
      </c>
      <c r="C126" s="65"/>
      <c r="D126" s="60" t="str">
        <f t="shared" si="7"/>
        <v>PT/16P</v>
      </c>
      <c r="E126" s="59" t="s">
        <v>648</v>
      </c>
      <c r="F126" s="91">
        <v>42873</v>
      </c>
      <c r="G126" s="62" t="s">
        <v>662</v>
      </c>
      <c r="H126" s="93" t="str">
        <f t="shared" si="8"/>
        <v>0312315358</v>
      </c>
      <c r="I126" s="136" t="s">
        <v>370</v>
      </c>
      <c r="J126" s="63">
        <v>30333932</v>
      </c>
      <c r="K126" s="55">
        <v>0.1</v>
      </c>
      <c r="L126" s="63">
        <f t="shared" si="12"/>
        <v>3033393</v>
      </c>
      <c r="M126" s="113">
        <v>2</v>
      </c>
      <c r="N126" s="56">
        <v>3033393</v>
      </c>
      <c r="O126" s="57"/>
      <c r="P126" s="58">
        <f t="shared" si="13"/>
        <v>0</v>
      </c>
    </row>
    <row r="127" spans="2:16" s="37" customFormat="1" ht="21.75" customHeight="1" x14ac:dyDescent="0.2">
      <c r="B127" s="48">
        <f t="shared" si="15"/>
        <v>111</v>
      </c>
      <c r="C127" s="65"/>
      <c r="D127" s="60" t="str">
        <f t="shared" si="7"/>
        <v>PT/16P</v>
      </c>
      <c r="E127" s="59" t="s">
        <v>649</v>
      </c>
      <c r="F127" s="91">
        <v>42873</v>
      </c>
      <c r="G127" s="62" t="s">
        <v>662</v>
      </c>
      <c r="H127" s="93" t="str">
        <f t="shared" si="8"/>
        <v>0312315358</v>
      </c>
      <c r="I127" s="136" t="s">
        <v>604</v>
      </c>
      <c r="J127" s="63">
        <v>51415892</v>
      </c>
      <c r="K127" s="55">
        <v>0.1</v>
      </c>
      <c r="L127" s="63">
        <f t="shared" si="12"/>
        <v>5141589</v>
      </c>
      <c r="M127" s="113">
        <v>2</v>
      </c>
      <c r="N127" s="56">
        <v>5141589</v>
      </c>
      <c r="O127" s="57"/>
      <c r="P127" s="58">
        <f t="shared" si="13"/>
        <v>0</v>
      </c>
    </row>
    <row r="128" spans="2:16" s="37" customFormat="1" ht="21.75" customHeight="1" x14ac:dyDescent="0.2">
      <c r="B128" s="48">
        <f t="shared" si="15"/>
        <v>112</v>
      </c>
      <c r="C128" s="65"/>
      <c r="D128" s="60" t="str">
        <f t="shared" si="7"/>
        <v>37AN/11P</v>
      </c>
      <c r="E128" s="59" t="s">
        <v>650</v>
      </c>
      <c r="F128" s="91">
        <v>42873</v>
      </c>
      <c r="G128" s="62" t="s">
        <v>661</v>
      </c>
      <c r="H128" s="93" t="str">
        <f t="shared" si="8"/>
        <v>3702514996</v>
      </c>
      <c r="I128" s="136" t="s">
        <v>370</v>
      </c>
      <c r="J128" s="63">
        <v>71014500</v>
      </c>
      <c r="K128" s="55">
        <v>0.1</v>
      </c>
      <c r="L128" s="63">
        <f t="shared" si="12"/>
        <v>7101450</v>
      </c>
      <c r="M128" s="113">
        <v>2</v>
      </c>
      <c r="N128" s="56">
        <v>7101450</v>
      </c>
      <c r="O128" s="57"/>
      <c r="P128" s="58">
        <f t="shared" si="13"/>
        <v>0</v>
      </c>
    </row>
    <row r="129" spans="2:16" s="37" customFormat="1" ht="21.75" customHeight="1" x14ac:dyDescent="0.2">
      <c r="B129" s="48">
        <f t="shared" si="15"/>
        <v>113</v>
      </c>
      <c r="C129" s="65"/>
      <c r="D129" s="60" t="str">
        <f t="shared" si="7"/>
        <v>PT/16P</v>
      </c>
      <c r="E129" s="59" t="s">
        <v>652</v>
      </c>
      <c r="F129" s="91">
        <v>42878</v>
      </c>
      <c r="G129" s="62" t="s">
        <v>662</v>
      </c>
      <c r="H129" s="93" t="str">
        <f t="shared" si="8"/>
        <v>0312315358</v>
      </c>
      <c r="I129" s="136" t="s">
        <v>604</v>
      </c>
      <c r="J129" s="63">
        <v>18093000</v>
      </c>
      <c r="K129" s="55">
        <v>0.1</v>
      </c>
      <c r="L129" s="63">
        <f t="shared" si="12"/>
        <v>1809300</v>
      </c>
      <c r="M129" s="113">
        <v>2</v>
      </c>
      <c r="N129" s="56">
        <v>1809300</v>
      </c>
      <c r="O129" s="57"/>
      <c r="P129" s="58">
        <f t="shared" si="13"/>
        <v>0</v>
      </c>
    </row>
    <row r="130" spans="2:16" s="37" customFormat="1" ht="21.75" customHeight="1" x14ac:dyDescent="0.2">
      <c r="B130" s="48">
        <f t="shared" si="15"/>
        <v>114</v>
      </c>
      <c r="C130" s="65"/>
      <c r="D130" s="60" t="str">
        <f t="shared" si="7"/>
        <v>PT/16P</v>
      </c>
      <c r="E130" s="59" t="s">
        <v>653</v>
      </c>
      <c r="F130" s="91">
        <v>42878</v>
      </c>
      <c r="G130" s="62" t="s">
        <v>662</v>
      </c>
      <c r="H130" s="93" t="str">
        <f t="shared" si="8"/>
        <v>0312315358</v>
      </c>
      <c r="I130" s="137" t="s">
        <v>604</v>
      </c>
      <c r="J130" s="63">
        <v>17155014</v>
      </c>
      <c r="K130" s="55">
        <v>0.1</v>
      </c>
      <c r="L130" s="63">
        <f t="shared" si="12"/>
        <v>1715501</v>
      </c>
      <c r="M130" s="113">
        <v>2</v>
      </c>
      <c r="N130" s="56">
        <v>1715501</v>
      </c>
      <c r="O130" s="57"/>
      <c r="P130" s="58">
        <f t="shared" si="13"/>
        <v>0</v>
      </c>
    </row>
    <row r="131" spans="2:16" s="37" customFormat="1" ht="21.75" customHeight="1" x14ac:dyDescent="0.2">
      <c r="B131" s="48">
        <f t="shared" si="15"/>
        <v>115</v>
      </c>
      <c r="C131" s="65"/>
      <c r="D131" s="60" t="str">
        <f t="shared" si="7"/>
        <v>PT/16P</v>
      </c>
      <c r="E131" s="59" t="s">
        <v>654</v>
      </c>
      <c r="F131" s="91">
        <v>42880</v>
      </c>
      <c r="G131" s="62" t="s">
        <v>662</v>
      </c>
      <c r="H131" s="93" t="str">
        <f t="shared" si="8"/>
        <v>0312315358</v>
      </c>
      <c r="I131" s="136" t="s">
        <v>370</v>
      </c>
      <c r="J131" s="63">
        <v>17650000</v>
      </c>
      <c r="K131" s="55">
        <v>0.1</v>
      </c>
      <c r="L131" s="63">
        <f t="shared" si="12"/>
        <v>1765000</v>
      </c>
      <c r="M131" s="113">
        <v>2</v>
      </c>
      <c r="N131" s="56">
        <v>1765000</v>
      </c>
      <c r="O131" s="57"/>
      <c r="P131" s="58">
        <f t="shared" si="13"/>
        <v>0</v>
      </c>
    </row>
    <row r="132" spans="2:16" s="37" customFormat="1" ht="21.75" customHeight="1" x14ac:dyDescent="0.2">
      <c r="B132" s="48">
        <f t="shared" si="15"/>
        <v>116</v>
      </c>
      <c r="C132" s="65"/>
      <c r="D132" s="60" t="str">
        <f t="shared" si="7"/>
        <v>CP/16P</v>
      </c>
      <c r="E132" s="59" t="s">
        <v>655</v>
      </c>
      <c r="F132" s="91">
        <v>42881</v>
      </c>
      <c r="G132" s="62" t="s">
        <v>153</v>
      </c>
      <c r="H132" s="93" t="str">
        <f t="shared" si="8"/>
        <v>3701657825</v>
      </c>
      <c r="I132" s="136" t="s">
        <v>370</v>
      </c>
      <c r="J132" s="63">
        <v>6753507</v>
      </c>
      <c r="K132" s="55">
        <v>0.1</v>
      </c>
      <c r="L132" s="63">
        <f t="shared" si="12"/>
        <v>675351</v>
      </c>
      <c r="M132" s="113">
        <v>2</v>
      </c>
      <c r="N132" s="56">
        <v>675351</v>
      </c>
      <c r="O132" s="57"/>
      <c r="P132" s="58">
        <f t="shared" si="13"/>
        <v>0</v>
      </c>
    </row>
    <row r="133" spans="2:16" s="37" customFormat="1" ht="21.75" customHeight="1" x14ac:dyDescent="0.2">
      <c r="B133" s="48">
        <f>IF(G133&lt;&gt;"",ROW()-16,"")</f>
        <v>117</v>
      </c>
      <c r="C133" s="65"/>
      <c r="D133" s="60" t="str">
        <f>IF(ISNA(VLOOKUP(G133,DSMV,3,0)),"",VLOOKUP(G133,DSMV,3,0))</f>
        <v>DP/16P</v>
      </c>
      <c r="E133" s="59" t="s">
        <v>651</v>
      </c>
      <c r="F133" s="91">
        <v>42895</v>
      </c>
      <c r="G133" s="62" t="s">
        <v>312</v>
      </c>
      <c r="H133" s="93" t="str">
        <f>IF(ISNA(VLOOKUP(G133,DSMV,2,0)),"",VLOOKUP(G133,DSMV,2,0))</f>
        <v>1101819710</v>
      </c>
      <c r="I133" s="136" t="s">
        <v>370</v>
      </c>
      <c r="J133" s="63">
        <v>76427750</v>
      </c>
      <c r="K133" s="55">
        <v>0.1</v>
      </c>
      <c r="L133" s="63">
        <f>ROUND(J133*10%,0)</f>
        <v>7642775</v>
      </c>
      <c r="M133" s="113">
        <v>2</v>
      </c>
      <c r="N133" s="56">
        <v>7642775</v>
      </c>
      <c r="O133" s="57"/>
      <c r="P133" s="58">
        <f t="shared" si="13"/>
        <v>0</v>
      </c>
    </row>
    <row r="134" spans="2:16" s="37" customFormat="1" ht="21.75" customHeight="1" x14ac:dyDescent="0.2">
      <c r="B134" s="48">
        <f t="shared" si="15"/>
        <v>118</v>
      </c>
      <c r="C134" s="65"/>
      <c r="D134" s="60" t="str">
        <f t="shared" ref="D134:D215" si="16">IF(ISNA(VLOOKUP(G134,DSMV,3,0)),"",VLOOKUP(G134,DSMV,3,0))</f>
        <v>PT/16P</v>
      </c>
      <c r="E134" s="59" t="s">
        <v>656</v>
      </c>
      <c r="F134" s="91">
        <v>42895</v>
      </c>
      <c r="G134" s="62" t="s">
        <v>662</v>
      </c>
      <c r="H134" s="93" t="str">
        <f t="shared" si="8"/>
        <v>0312315358</v>
      </c>
      <c r="I134" s="136" t="s">
        <v>370</v>
      </c>
      <c r="J134" s="63">
        <v>54027400</v>
      </c>
      <c r="K134" s="55">
        <v>0.1</v>
      </c>
      <c r="L134" s="63">
        <f t="shared" si="12"/>
        <v>5402740</v>
      </c>
      <c r="M134" s="113">
        <v>2</v>
      </c>
      <c r="N134" s="56">
        <v>5402740</v>
      </c>
      <c r="O134" s="57"/>
      <c r="P134" s="58">
        <f t="shared" si="13"/>
        <v>0</v>
      </c>
    </row>
    <row r="135" spans="2:16" s="37" customFormat="1" ht="21.75" customHeight="1" x14ac:dyDescent="0.2">
      <c r="B135" s="48">
        <f t="shared" si="15"/>
        <v>119</v>
      </c>
      <c r="C135" s="65"/>
      <c r="D135" s="60" t="str">
        <f t="shared" si="16"/>
        <v>PT/16P</v>
      </c>
      <c r="E135" s="59" t="s">
        <v>657</v>
      </c>
      <c r="F135" s="91">
        <v>42902</v>
      </c>
      <c r="G135" s="62" t="s">
        <v>662</v>
      </c>
      <c r="H135" s="93" t="str">
        <f t="shared" si="8"/>
        <v>0312315358</v>
      </c>
      <c r="I135" s="136" t="s">
        <v>369</v>
      </c>
      <c r="J135" s="63">
        <v>37218841</v>
      </c>
      <c r="K135" s="55">
        <v>0.1</v>
      </c>
      <c r="L135" s="63">
        <f t="shared" si="12"/>
        <v>3721884</v>
      </c>
      <c r="M135" s="113">
        <v>2</v>
      </c>
      <c r="N135" s="56">
        <v>3721884</v>
      </c>
      <c r="O135" s="57"/>
      <c r="P135" s="58">
        <f t="shared" si="13"/>
        <v>0</v>
      </c>
    </row>
    <row r="136" spans="2:16" s="37" customFormat="1" ht="21.75" customHeight="1" x14ac:dyDescent="0.2">
      <c r="B136" s="48">
        <f t="shared" si="15"/>
        <v>120</v>
      </c>
      <c r="C136" s="65"/>
      <c r="D136" s="60" t="str">
        <f t="shared" si="16"/>
        <v>PT/16P</v>
      </c>
      <c r="E136" s="59" t="s">
        <v>658</v>
      </c>
      <c r="F136" s="91">
        <v>42903</v>
      </c>
      <c r="G136" s="62" t="s">
        <v>662</v>
      </c>
      <c r="H136" s="93" t="str">
        <f t="shared" si="8"/>
        <v>0312315358</v>
      </c>
      <c r="I136" s="136" t="s">
        <v>369</v>
      </c>
      <c r="J136" s="63">
        <v>29939805</v>
      </c>
      <c r="K136" s="55">
        <v>0.1</v>
      </c>
      <c r="L136" s="63">
        <f t="shared" si="12"/>
        <v>2993981</v>
      </c>
      <c r="M136" s="113">
        <v>2</v>
      </c>
      <c r="N136" s="56">
        <v>2993981</v>
      </c>
      <c r="O136" s="57"/>
      <c r="P136" s="58">
        <f t="shared" si="13"/>
        <v>0</v>
      </c>
    </row>
    <row r="137" spans="2:16" s="37" customFormat="1" ht="21.75" customHeight="1" x14ac:dyDescent="0.2">
      <c r="B137" s="48">
        <f t="shared" si="15"/>
        <v>121</v>
      </c>
      <c r="C137" s="65"/>
      <c r="D137" s="60" t="str">
        <f t="shared" si="16"/>
        <v>PT/16P</v>
      </c>
      <c r="E137" s="59" t="s">
        <v>659</v>
      </c>
      <c r="F137" s="91">
        <v>42906</v>
      </c>
      <c r="G137" s="62" t="s">
        <v>662</v>
      </c>
      <c r="H137" s="93" t="str">
        <f t="shared" si="8"/>
        <v>0312315358</v>
      </c>
      <c r="I137" s="136" t="s">
        <v>370</v>
      </c>
      <c r="J137" s="63">
        <v>81585000</v>
      </c>
      <c r="K137" s="55">
        <v>0.1</v>
      </c>
      <c r="L137" s="63">
        <f t="shared" si="12"/>
        <v>8158500</v>
      </c>
      <c r="M137" s="113">
        <v>2</v>
      </c>
      <c r="N137" s="56">
        <v>8158500</v>
      </c>
      <c r="O137" s="57"/>
      <c r="P137" s="58">
        <f t="shared" si="13"/>
        <v>0</v>
      </c>
    </row>
    <row r="138" spans="2:16" s="37" customFormat="1" ht="21.75" customHeight="1" x14ac:dyDescent="0.2">
      <c r="B138" s="48">
        <f t="shared" si="15"/>
        <v>122</v>
      </c>
      <c r="C138" s="65"/>
      <c r="D138" s="60" t="str">
        <f t="shared" si="16"/>
        <v>PT/16P</v>
      </c>
      <c r="E138" s="59" t="s">
        <v>660</v>
      </c>
      <c r="F138" s="91">
        <v>42909</v>
      </c>
      <c r="G138" s="62" t="s">
        <v>662</v>
      </c>
      <c r="H138" s="93" t="str">
        <f t="shared" si="8"/>
        <v>0312315358</v>
      </c>
      <c r="I138" s="136" t="s">
        <v>369</v>
      </c>
      <c r="J138" s="63">
        <v>47819814</v>
      </c>
      <c r="K138" s="55">
        <v>0.1</v>
      </c>
      <c r="L138" s="63">
        <f t="shared" si="12"/>
        <v>4781981</v>
      </c>
      <c r="M138" s="113">
        <v>2</v>
      </c>
      <c r="N138" s="56">
        <v>4781981</v>
      </c>
      <c r="O138" s="57"/>
      <c r="P138" s="58">
        <f t="shared" si="13"/>
        <v>0</v>
      </c>
    </row>
    <row r="139" spans="2:16" s="37" customFormat="1" ht="21.75" customHeight="1" x14ac:dyDescent="0.2">
      <c r="B139" s="48" t="str">
        <f t="shared" si="15"/>
        <v/>
      </c>
      <c r="C139" s="65"/>
      <c r="D139" s="60" t="str">
        <f t="shared" si="16"/>
        <v/>
      </c>
      <c r="E139" s="59" t="s">
        <v>442</v>
      </c>
      <c r="F139" s="91">
        <v>42833</v>
      </c>
      <c r="G139" s="62"/>
      <c r="H139" s="93" t="str">
        <f t="shared" si="8"/>
        <v/>
      </c>
      <c r="I139" s="62" t="s">
        <v>436</v>
      </c>
      <c r="J139" s="63">
        <v>50000</v>
      </c>
      <c r="K139" s="55">
        <v>0.1</v>
      </c>
      <c r="L139" s="63">
        <f t="shared" si="12"/>
        <v>5000</v>
      </c>
      <c r="M139" s="113">
        <v>2</v>
      </c>
      <c r="N139" s="56"/>
      <c r="O139" s="57"/>
    </row>
    <row r="140" spans="2:16" s="37" customFormat="1" ht="21.75" customHeight="1" x14ac:dyDescent="0.2">
      <c r="B140" s="48" t="str">
        <f t="shared" si="15"/>
        <v/>
      </c>
      <c r="C140" s="65"/>
      <c r="D140" s="60" t="str">
        <f t="shared" si="16"/>
        <v/>
      </c>
      <c r="E140" s="59" t="s">
        <v>442</v>
      </c>
      <c r="F140" s="91">
        <v>42835</v>
      </c>
      <c r="G140" s="62"/>
      <c r="H140" s="93" t="str">
        <f t="shared" si="8"/>
        <v/>
      </c>
      <c r="I140" s="62" t="s">
        <v>434</v>
      </c>
      <c r="J140" s="63">
        <v>10000</v>
      </c>
      <c r="K140" s="55">
        <v>0.1</v>
      </c>
      <c r="L140" s="63">
        <f t="shared" si="12"/>
        <v>1000</v>
      </c>
      <c r="M140" s="113">
        <v>2</v>
      </c>
      <c r="N140" s="56"/>
      <c r="O140" s="57"/>
    </row>
    <row r="141" spans="2:16" s="37" customFormat="1" ht="21.75" customHeight="1" x14ac:dyDescent="0.2">
      <c r="B141" s="48" t="str">
        <f t="shared" si="15"/>
        <v/>
      </c>
      <c r="C141" s="65"/>
      <c r="D141" s="60" t="str">
        <f t="shared" si="16"/>
        <v/>
      </c>
      <c r="E141" s="59" t="s">
        <v>442</v>
      </c>
      <c r="F141" s="91">
        <v>42843</v>
      </c>
      <c r="G141" s="62"/>
      <c r="H141" s="93" t="str">
        <f t="shared" si="8"/>
        <v/>
      </c>
      <c r="I141" s="62" t="s">
        <v>435</v>
      </c>
      <c r="J141" s="63">
        <v>20000</v>
      </c>
      <c r="K141" s="55">
        <v>0.1</v>
      </c>
      <c r="L141" s="63">
        <f t="shared" si="12"/>
        <v>2000</v>
      </c>
      <c r="M141" s="113">
        <v>2</v>
      </c>
      <c r="N141" s="56"/>
      <c r="O141" s="57"/>
    </row>
    <row r="142" spans="2:16" s="37" customFormat="1" ht="21.75" customHeight="1" x14ac:dyDescent="0.2">
      <c r="B142" s="48" t="str">
        <f t="shared" si="15"/>
        <v/>
      </c>
      <c r="C142" s="65"/>
      <c r="D142" s="60" t="str">
        <f t="shared" si="16"/>
        <v/>
      </c>
      <c r="E142" s="59" t="s">
        <v>442</v>
      </c>
      <c r="F142" s="91">
        <v>42844</v>
      </c>
      <c r="G142" s="62"/>
      <c r="H142" s="93" t="str">
        <f t="shared" si="8"/>
        <v/>
      </c>
      <c r="I142" s="62" t="s">
        <v>434</v>
      </c>
      <c r="J142" s="63">
        <v>10000</v>
      </c>
      <c r="K142" s="55">
        <v>0.1</v>
      </c>
      <c r="L142" s="63">
        <f t="shared" si="12"/>
        <v>1000</v>
      </c>
      <c r="M142" s="113">
        <v>2</v>
      </c>
      <c r="N142" s="56"/>
      <c r="O142" s="57"/>
    </row>
    <row r="143" spans="2:16" s="37" customFormat="1" ht="21.75" customHeight="1" x14ac:dyDescent="0.2">
      <c r="B143" s="48" t="str">
        <f t="shared" si="15"/>
        <v/>
      </c>
      <c r="C143" s="65"/>
      <c r="D143" s="60" t="str">
        <f t="shared" si="16"/>
        <v/>
      </c>
      <c r="E143" s="59" t="s">
        <v>442</v>
      </c>
      <c r="F143" s="91">
        <v>42845</v>
      </c>
      <c r="G143" s="62"/>
      <c r="H143" s="93" t="str">
        <f t="shared" si="8"/>
        <v/>
      </c>
      <c r="I143" s="62" t="s">
        <v>663</v>
      </c>
      <c r="J143" s="63">
        <v>20000</v>
      </c>
      <c r="K143" s="55">
        <v>0.1</v>
      </c>
      <c r="L143" s="63">
        <f t="shared" si="12"/>
        <v>2000</v>
      </c>
      <c r="M143" s="113">
        <v>2</v>
      </c>
      <c r="N143" s="56"/>
      <c r="O143" s="57"/>
    </row>
    <row r="144" spans="2:16" s="37" customFormat="1" ht="21.75" customHeight="1" x14ac:dyDescent="0.2">
      <c r="B144" s="48" t="str">
        <f t="shared" si="15"/>
        <v/>
      </c>
      <c r="C144" s="65"/>
      <c r="D144" s="60" t="str">
        <f t="shared" si="16"/>
        <v/>
      </c>
      <c r="E144" s="59" t="s">
        <v>442</v>
      </c>
      <c r="F144" s="91">
        <v>42845</v>
      </c>
      <c r="G144" s="62"/>
      <c r="H144" s="93" t="str">
        <f t="shared" si="8"/>
        <v/>
      </c>
      <c r="I144" s="62" t="s">
        <v>434</v>
      </c>
      <c r="J144" s="63">
        <v>10000</v>
      </c>
      <c r="K144" s="55">
        <v>0.1</v>
      </c>
      <c r="L144" s="63">
        <f t="shared" si="12"/>
        <v>1000</v>
      </c>
      <c r="M144" s="113">
        <v>2</v>
      </c>
      <c r="N144" s="56"/>
      <c r="O144" s="57"/>
    </row>
    <row r="145" spans="2:15" s="37" customFormat="1" ht="21.75" customHeight="1" x14ac:dyDescent="0.2">
      <c r="B145" s="48" t="str">
        <f t="shared" si="15"/>
        <v/>
      </c>
      <c r="C145" s="65"/>
      <c r="D145" s="60" t="str">
        <f t="shared" si="16"/>
        <v/>
      </c>
      <c r="E145" s="59" t="s">
        <v>442</v>
      </c>
      <c r="F145" s="91">
        <v>42849</v>
      </c>
      <c r="G145" s="62"/>
      <c r="H145" s="93" t="str">
        <f t="shared" si="8"/>
        <v/>
      </c>
      <c r="I145" s="62" t="s">
        <v>663</v>
      </c>
      <c r="J145" s="63">
        <v>20000</v>
      </c>
      <c r="K145" s="55">
        <v>0.1</v>
      </c>
      <c r="L145" s="63">
        <f t="shared" si="12"/>
        <v>2000</v>
      </c>
      <c r="M145" s="113">
        <v>2</v>
      </c>
      <c r="N145" s="56"/>
      <c r="O145" s="57"/>
    </row>
    <row r="146" spans="2:15" s="37" customFormat="1" ht="21.75" customHeight="1" x14ac:dyDescent="0.2">
      <c r="B146" s="48" t="str">
        <f t="shared" si="15"/>
        <v/>
      </c>
      <c r="C146" s="65"/>
      <c r="D146" s="60" t="str">
        <f t="shared" si="16"/>
        <v/>
      </c>
      <c r="E146" s="59" t="s">
        <v>442</v>
      </c>
      <c r="F146" s="91">
        <v>42849</v>
      </c>
      <c r="G146" s="62"/>
      <c r="H146" s="93" t="str">
        <f t="shared" si="8"/>
        <v/>
      </c>
      <c r="I146" s="62" t="s">
        <v>434</v>
      </c>
      <c r="J146" s="63">
        <v>10000</v>
      </c>
      <c r="K146" s="55">
        <v>0.1</v>
      </c>
      <c r="L146" s="63">
        <f t="shared" si="12"/>
        <v>1000</v>
      </c>
      <c r="M146" s="113">
        <v>2</v>
      </c>
      <c r="N146" s="56"/>
      <c r="O146" s="57"/>
    </row>
    <row r="147" spans="2:15" s="37" customFormat="1" ht="21.75" customHeight="1" x14ac:dyDescent="0.2">
      <c r="B147" s="48" t="str">
        <f t="shared" si="15"/>
        <v/>
      </c>
      <c r="C147" s="65"/>
      <c r="D147" s="60" t="str">
        <f t="shared" si="16"/>
        <v/>
      </c>
      <c r="E147" s="59" t="s">
        <v>442</v>
      </c>
      <c r="F147" s="91">
        <v>42850</v>
      </c>
      <c r="G147" s="62"/>
      <c r="H147" s="93" t="str">
        <f t="shared" si="8"/>
        <v/>
      </c>
      <c r="I147" s="62" t="s">
        <v>438</v>
      </c>
      <c r="J147" s="63">
        <v>10000</v>
      </c>
      <c r="K147" s="55">
        <v>0.1</v>
      </c>
      <c r="L147" s="63">
        <f t="shared" si="12"/>
        <v>1000</v>
      </c>
      <c r="M147" s="113">
        <v>2</v>
      </c>
      <c r="N147" s="56"/>
      <c r="O147" s="57"/>
    </row>
    <row r="148" spans="2:15" s="37" customFormat="1" ht="21.75" customHeight="1" x14ac:dyDescent="0.2">
      <c r="B148" s="48" t="str">
        <f t="shared" si="15"/>
        <v/>
      </c>
      <c r="C148" s="65"/>
      <c r="D148" s="60" t="str">
        <f t="shared" si="16"/>
        <v/>
      </c>
      <c r="E148" s="59" t="s">
        <v>442</v>
      </c>
      <c r="F148" s="91">
        <v>42853</v>
      </c>
      <c r="G148" s="62"/>
      <c r="H148" s="93" t="str">
        <f t="shared" si="8"/>
        <v/>
      </c>
      <c r="I148" s="62" t="s">
        <v>434</v>
      </c>
      <c r="J148" s="63">
        <v>20000</v>
      </c>
      <c r="K148" s="55">
        <v>0.1</v>
      </c>
      <c r="L148" s="63">
        <f t="shared" si="12"/>
        <v>2000</v>
      </c>
      <c r="M148" s="113">
        <v>2</v>
      </c>
      <c r="N148" s="56"/>
      <c r="O148" s="57"/>
    </row>
    <row r="149" spans="2:15" s="37" customFormat="1" ht="21.75" customHeight="1" x14ac:dyDescent="0.2">
      <c r="B149" s="48" t="str">
        <f t="shared" si="15"/>
        <v/>
      </c>
      <c r="C149" s="65"/>
      <c r="D149" s="60" t="str">
        <f t="shared" si="16"/>
        <v/>
      </c>
      <c r="E149" s="59" t="s">
        <v>442</v>
      </c>
      <c r="F149" s="91">
        <v>42853</v>
      </c>
      <c r="G149" s="62"/>
      <c r="H149" s="93" t="str">
        <f t="shared" si="8"/>
        <v/>
      </c>
      <c r="I149" s="62" t="s">
        <v>663</v>
      </c>
      <c r="J149" s="63">
        <v>20000</v>
      </c>
      <c r="K149" s="55">
        <v>0.1</v>
      </c>
      <c r="L149" s="63">
        <f t="shared" si="12"/>
        <v>2000</v>
      </c>
      <c r="M149" s="113">
        <v>2</v>
      </c>
      <c r="N149" s="56"/>
      <c r="O149" s="57"/>
    </row>
    <row r="150" spans="2:15" s="37" customFormat="1" ht="21.75" customHeight="1" x14ac:dyDescent="0.2">
      <c r="B150" s="48" t="str">
        <f t="shared" si="15"/>
        <v/>
      </c>
      <c r="C150" s="65"/>
      <c r="D150" s="60" t="str">
        <f t="shared" si="16"/>
        <v/>
      </c>
      <c r="E150" s="59" t="s">
        <v>442</v>
      </c>
      <c r="F150" s="91">
        <v>42866</v>
      </c>
      <c r="G150" s="62"/>
      <c r="H150" s="93" t="str">
        <f t="shared" si="8"/>
        <v/>
      </c>
      <c r="I150" s="62" t="s">
        <v>434</v>
      </c>
      <c r="J150" s="63">
        <v>566866</v>
      </c>
      <c r="K150" s="55">
        <v>0.1</v>
      </c>
      <c r="L150" s="63">
        <f t="shared" si="12"/>
        <v>56687</v>
      </c>
      <c r="M150" s="113">
        <v>2</v>
      </c>
      <c r="N150" s="56"/>
      <c r="O150" s="57"/>
    </row>
    <row r="151" spans="2:15" s="37" customFormat="1" ht="21.75" customHeight="1" x14ac:dyDescent="0.2">
      <c r="B151" s="48" t="str">
        <f t="shared" si="15"/>
        <v/>
      </c>
      <c r="C151" s="65"/>
      <c r="D151" s="60" t="str">
        <f t="shared" si="16"/>
        <v/>
      </c>
      <c r="E151" s="59" t="s">
        <v>442</v>
      </c>
      <c r="F151" s="91">
        <v>42866</v>
      </c>
      <c r="G151" s="62"/>
      <c r="H151" s="93" t="str">
        <f t="shared" si="8"/>
        <v/>
      </c>
      <c r="I151" s="62" t="s">
        <v>439</v>
      </c>
      <c r="J151" s="63">
        <v>425340</v>
      </c>
      <c r="K151" s="55">
        <v>0.1</v>
      </c>
      <c r="L151" s="63">
        <f t="shared" si="12"/>
        <v>42534</v>
      </c>
      <c r="M151" s="113">
        <v>2</v>
      </c>
      <c r="N151" s="56"/>
      <c r="O151" s="57"/>
    </row>
    <row r="152" spans="2:15" s="37" customFormat="1" ht="21.75" customHeight="1" x14ac:dyDescent="0.2">
      <c r="B152" s="48" t="str">
        <f t="shared" si="15"/>
        <v/>
      </c>
      <c r="C152" s="65"/>
      <c r="D152" s="60" t="str">
        <f t="shared" si="16"/>
        <v/>
      </c>
      <c r="E152" s="59" t="s">
        <v>442</v>
      </c>
      <c r="F152" s="91">
        <v>42879</v>
      </c>
      <c r="G152" s="62"/>
      <c r="H152" s="93" t="str">
        <f t="shared" si="8"/>
        <v/>
      </c>
      <c r="I152" s="62" t="s">
        <v>434</v>
      </c>
      <c r="J152" s="63">
        <v>10000</v>
      </c>
      <c r="K152" s="55">
        <v>0.1</v>
      </c>
      <c r="L152" s="63">
        <f t="shared" si="12"/>
        <v>1000</v>
      </c>
      <c r="M152" s="113">
        <v>2</v>
      </c>
      <c r="N152" s="56"/>
      <c r="O152" s="57"/>
    </row>
    <row r="153" spans="2:15" s="37" customFormat="1" ht="21.75" customHeight="1" x14ac:dyDescent="0.2">
      <c r="B153" s="48" t="str">
        <f t="shared" si="15"/>
        <v/>
      </c>
      <c r="C153" s="65"/>
      <c r="D153" s="60" t="str">
        <f t="shared" si="16"/>
        <v/>
      </c>
      <c r="E153" s="59" t="s">
        <v>442</v>
      </c>
      <c r="F153" s="91">
        <v>42879</v>
      </c>
      <c r="G153" s="62"/>
      <c r="H153" s="93" t="str">
        <f t="shared" si="8"/>
        <v/>
      </c>
      <c r="I153" s="62" t="s">
        <v>663</v>
      </c>
      <c r="J153" s="63">
        <v>20000</v>
      </c>
      <c r="K153" s="55">
        <v>0.1</v>
      </c>
      <c r="L153" s="63">
        <f t="shared" si="12"/>
        <v>2000</v>
      </c>
      <c r="M153" s="113">
        <v>2</v>
      </c>
      <c r="N153" s="56"/>
      <c r="O153" s="57"/>
    </row>
    <row r="154" spans="2:15" s="37" customFormat="1" ht="21.75" customHeight="1" x14ac:dyDescent="0.2">
      <c r="B154" s="48" t="str">
        <f t="shared" si="15"/>
        <v/>
      </c>
      <c r="C154" s="65"/>
      <c r="D154" s="60" t="str">
        <f t="shared" si="16"/>
        <v/>
      </c>
      <c r="E154" s="59" t="s">
        <v>442</v>
      </c>
      <c r="F154" s="91">
        <v>42880</v>
      </c>
      <c r="G154" s="62"/>
      <c r="H154" s="93" t="str">
        <f t="shared" si="8"/>
        <v/>
      </c>
      <c r="I154" s="62" t="s">
        <v>438</v>
      </c>
      <c r="J154" s="63">
        <v>10000</v>
      </c>
      <c r="K154" s="55">
        <v>0.1</v>
      </c>
      <c r="L154" s="63">
        <f t="shared" si="12"/>
        <v>1000</v>
      </c>
      <c r="M154" s="113">
        <v>2</v>
      </c>
      <c r="N154" s="56"/>
      <c r="O154" s="57"/>
    </row>
    <row r="155" spans="2:15" s="37" customFormat="1" ht="21.75" customHeight="1" x14ac:dyDescent="0.2">
      <c r="B155" s="48" t="str">
        <f t="shared" si="15"/>
        <v/>
      </c>
      <c r="C155" s="65"/>
      <c r="D155" s="60" t="str">
        <f t="shared" si="16"/>
        <v/>
      </c>
      <c r="E155" s="59" t="s">
        <v>442</v>
      </c>
      <c r="F155" s="91">
        <v>42882</v>
      </c>
      <c r="G155" s="62"/>
      <c r="H155" s="93" t="str">
        <f t="shared" si="8"/>
        <v/>
      </c>
      <c r="I155" s="62" t="s">
        <v>436</v>
      </c>
      <c r="J155" s="63">
        <v>50000</v>
      </c>
      <c r="K155" s="55">
        <v>0.1</v>
      </c>
      <c r="L155" s="63">
        <f t="shared" si="12"/>
        <v>5000</v>
      </c>
      <c r="M155" s="113">
        <v>2</v>
      </c>
      <c r="N155" s="56"/>
      <c r="O155" s="57"/>
    </row>
    <row r="156" spans="2:15" s="37" customFormat="1" ht="21.75" customHeight="1" x14ac:dyDescent="0.2">
      <c r="B156" s="48" t="str">
        <f t="shared" si="15"/>
        <v/>
      </c>
      <c r="C156" s="65"/>
      <c r="D156" s="60" t="str">
        <f t="shared" si="16"/>
        <v/>
      </c>
      <c r="E156" s="59" t="s">
        <v>442</v>
      </c>
      <c r="F156" s="91">
        <v>42884</v>
      </c>
      <c r="G156" s="62"/>
      <c r="H156" s="93" t="str">
        <f t="shared" si="8"/>
        <v/>
      </c>
      <c r="I156" s="62" t="s">
        <v>434</v>
      </c>
      <c r="J156" s="63">
        <v>20000</v>
      </c>
      <c r="K156" s="55">
        <v>0.1</v>
      </c>
      <c r="L156" s="63">
        <f t="shared" si="12"/>
        <v>2000</v>
      </c>
      <c r="M156" s="113">
        <v>2</v>
      </c>
      <c r="N156" s="56"/>
      <c r="O156" s="57"/>
    </row>
    <row r="157" spans="2:15" s="37" customFormat="1" ht="21.75" customHeight="1" x14ac:dyDescent="0.2">
      <c r="B157" s="48" t="str">
        <f t="shared" si="15"/>
        <v/>
      </c>
      <c r="C157" s="65"/>
      <c r="D157" s="60" t="str">
        <f t="shared" si="16"/>
        <v/>
      </c>
      <c r="E157" s="59" t="s">
        <v>442</v>
      </c>
      <c r="F157" s="91">
        <v>42910</v>
      </c>
      <c r="G157" s="62"/>
      <c r="H157" s="93" t="str">
        <f t="shared" si="8"/>
        <v/>
      </c>
      <c r="I157" s="62" t="s">
        <v>436</v>
      </c>
      <c r="J157" s="63">
        <v>50000</v>
      </c>
      <c r="K157" s="55">
        <v>0.1</v>
      </c>
      <c r="L157" s="63">
        <f t="shared" si="12"/>
        <v>5000</v>
      </c>
      <c r="M157" s="113">
        <v>2</v>
      </c>
      <c r="N157" s="56"/>
      <c r="O157" s="57"/>
    </row>
    <row r="158" spans="2:15" s="37" customFormat="1" ht="21.75" customHeight="1" x14ac:dyDescent="0.2">
      <c r="B158" s="48" t="str">
        <f t="shared" si="15"/>
        <v/>
      </c>
      <c r="C158" s="65"/>
      <c r="D158" s="60" t="str">
        <f t="shared" si="16"/>
        <v/>
      </c>
      <c r="E158" s="59" t="s">
        <v>442</v>
      </c>
      <c r="F158" s="91">
        <v>42911</v>
      </c>
      <c r="G158" s="62"/>
      <c r="H158" s="93" t="str">
        <f t="shared" si="8"/>
        <v/>
      </c>
      <c r="I158" s="62" t="s">
        <v>438</v>
      </c>
      <c r="J158" s="63">
        <v>10000</v>
      </c>
      <c r="K158" s="55">
        <v>0.1</v>
      </c>
      <c r="L158" s="63">
        <f t="shared" si="12"/>
        <v>1000</v>
      </c>
      <c r="M158" s="113">
        <v>2</v>
      </c>
      <c r="N158" s="56"/>
      <c r="O158" s="57"/>
    </row>
    <row r="159" spans="2:15" s="37" customFormat="1" ht="21.75" customHeight="1" x14ac:dyDescent="0.2">
      <c r="B159" s="48" t="str">
        <f t="shared" si="15"/>
        <v/>
      </c>
      <c r="C159" s="65"/>
      <c r="D159" s="60" t="str">
        <f t="shared" si="16"/>
        <v/>
      </c>
      <c r="E159" s="59" t="s">
        <v>442</v>
      </c>
      <c r="F159" s="91">
        <v>42912</v>
      </c>
      <c r="G159" s="62"/>
      <c r="H159" s="93" t="str">
        <f t="shared" si="8"/>
        <v/>
      </c>
      <c r="I159" s="62" t="s">
        <v>434</v>
      </c>
      <c r="J159" s="63">
        <v>10000</v>
      </c>
      <c r="K159" s="55">
        <v>0.1</v>
      </c>
      <c r="L159" s="63">
        <f t="shared" si="12"/>
        <v>1000</v>
      </c>
      <c r="M159" s="113">
        <v>2</v>
      </c>
      <c r="N159" s="56"/>
      <c r="O159" s="57"/>
    </row>
    <row r="160" spans="2:15" s="37" customFormat="1" ht="21.75" customHeight="1" x14ac:dyDescent="0.2">
      <c r="B160" s="48" t="str">
        <f t="shared" si="15"/>
        <v/>
      </c>
      <c r="C160" s="65"/>
      <c r="D160" s="60" t="str">
        <f t="shared" si="16"/>
        <v/>
      </c>
      <c r="E160" s="59" t="s">
        <v>442</v>
      </c>
      <c r="F160" s="91">
        <v>42912</v>
      </c>
      <c r="G160" s="62"/>
      <c r="H160" s="93" t="str">
        <f t="shared" si="8"/>
        <v/>
      </c>
      <c r="I160" s="62" t="s">
        <v>434</v>
      </c>
      <c r="J160" s="63">
        <v>20000</v>
      </c>
      <c r="K160" s="55">
        <v>0.1</v>
      </c>
      <c r="L160" s="63">
        <f t="shared" si="12"/>
        <v>2000</v>
      </c>
      <c r="M160" s="113">
        <v>2</v>
      </c>
      <c r="N160" s="56"/>
      <c r="O160" s="57"/>
    </row>
    <row r="161" spans="2:15" s="37" customFormat="1" ht="21.75" customHeight="1" x14ac:dyDescent="0.2">
      <c r="B161" s="48" t="str">
        <f t="shared" si="15"/>
        <v/>
      </c>
      <c r="C161" s="65"/>
      <c r="D161" s="60" t="str">
        <f t="shared" si="16"/>
        <v/>
      </c>
      <c r="E161" s="59" t="s">
        <v>442</v>
      </c>
      <c r="F161" s="91">
        <v>42912</v>
      </c>
      <c r="G161" s="62"/>
      <c r="H161" s="93" t="str">
        <f t="shared" si="8"/>
        <v/>
      </c>
      <c r="I161" s="62" t="s">
        <v>663</v>
      </c>
      <c r="J161" s="63">
        <v>20000</v>
      </c>
      <c r="K161" s="55">
        <v>0.1</v>
      </c>
      <c r="L161" s="63">
        <f t="shared" si="12"/>
        <v>2000</v>
      </c>
      <c r="M161" s="113">
        <v>2</v>
      </c>
      <c r="N161" s="56"/>
      <c r="O161" s="57"/>
    </row>
    <row r="162" spans="2:15" s="37" customFormat="1" ht="21.75" customHeight="1" x14ac:dyDescent="0.2">
      <c r="B162" s="48" t="str">
        <f t="shared" si="15"/>
        <v/>
      </c>
      <c r="C162" s="65"/>
      <c r="D162" s="60" t="str">
        <f t="shared" si="16"/>
        <v/>
      </c>
      <c r="E162" s="59" t="s">
        <v>442</v>
      </c>
      <c r="F162" s="91">
        <v>42914</v>
      </c>
      <c r="G162" s="62"/>
      <c r="H162" s="93" t="str">
        <f t="shared" si="8"/>
        <v/>
      </c>
      <c r="I162" s="62" t="s">
        <v>434</v>
      </c>
      <c r="J162" s="63">
        <v>10000</v>
      </c>
      <c r="K162" s="55">
        <v>0.1</v>
      </c>
      <c r="L162" s="63">
        <f t="shared" si="12"/>
        <v>1000</v>
      </c>
      <c r="M162" s="113">
        <v>2</v>
      </c>
      <c r="N162" s="56"/>
      <c r="O162" s="57"/>
    </row>
    <row r="163" spans="2:15" s="37" customFormat="1" ht="21.75" customHeight="1" x14ac:dyDescent="0.2">
      <c r="B163" s="48" t="str">
        <f t="shared" si="15"/>
        <v/>
      </c>
      <c r="C163" s="65"/>
      <c r="D163" s="60" t="str">
        <f t="shared" si="16"/>
        <v/>
      </c>
      <c r="E163" s="59" t="s">
        <v>442</v>
      </c>
      <c r="F163" s="91">
        <v>42914</v>
      </c>
      <c r="G163" s="62"/>
      <c r="H163" s="93" t="str">
        <f t="shared" si="8"/>
        <v/>
      </c>
      <c r="I163" s="62" t="s">
        <v>663</v>
      </c>
      <c r="J163" s="63">
        <v>20000</v>
      </c>
      <c r="K163" s="55">
        <v>0.1</v>
      </c>
      <c r="L163" s="63">
        <f t="shared" si="12"/>
        <v>2000</v>
      </c>
      <c r="M163" s="113">
        <v>2</v>
      </c>
      <c r="N163" s="56"/>
      <c r="O163" s="57"/>
    </row>
    <row r="164" spans="2:15" s="37" customFormat="1" ht="21.75" customHeight="1" x14ac:dyDescent="0.2">
      <c r="B164" s="48" t="str">
        <f t="shared" ref="B164:B211" si="17">IF(G164&lt;&gt;"",ROW()-16,"")</f>
        <v/>
      </c>
      <c r="C164" s="65"/>
      <c r="D164" s="60" t="str">
        <f t="shared" ref="D164:D211" si="18">IF(ISNA(VLOOKUP(G164,DSMV,3,0)),"",VLOOKUP(G164,DSMV,3,0))</f>
        <v/>
      </c>
      <c r="E164" s="59" t="s">
        <v>442</v>
      </c>
      <c r="F164" s="91">
        <v>42916</v>
      </c>
      <c r="G164" s="62"/>
      <c r="H164" s="93" t="str">
        <f t="shared" si="8"/>
        <v/>
      </c>
      <c r="I164" s="62" t="s">
        <v>434</v>
      </c>
      <c r="J164" s="63">
        <v>10000</v>
      </c>
      <c r="K164" s="55">
        <v>0.1</v>
      </c>
      <c r="L164" s="63">
        <f t="shared" si="12"/>
        <v>1000</v>
      </c>
      <c r="M164" s="113">
        <v>2</v>
      </c>
      <c r="N164" s="56"/>
      <c r="O164" s="57"/>
    </row>
    <row r="165" spans="2:15" s="37" customFormat="1" ht="21.75" customHeight="1" x14ac:dyDescent="0.2">
      <c r="B165" s="48" t="str">
        <f t="shared" si="17"/>
        <v/>
      </c>
      <c r="C165" s="65"/>
      <c r="D165" s="60" t="str">
        <f t="shared" si="18"/>
        <v/>
      </c>
      <c r="E165" s="59" t="s">
        <v>442</v>
      </c>
      <c r="F165" s="91">
        <v>42916</v>
      </c>
      <c r="G165" s="62"/>
      <c r="H165" s="93" t="str">
        <f t="shared" si="8"/>
        <v/>
      </c>
      <c r="I165" s="62" t="s">
        <v>663</v>
      </c>
      <c r="J165" s="63">
        <v>78296</v>
      </c>
      <c r="K165" s="55">
        <v>0.1</v>
      </c>
      <c r="L165" s="63">
        <f t="shared" si="12"/>
        <v>7830</v>
      </c>
      <c r="M165" s="113">
        <v>2</v>
      </c>
      <c r="N165" s="56"/>
      <c r="O165" s="57"/>
    </row>
    <row r="166" spans="2:15" s="37" customFormat="1" ht="21.75" customHeight="1" x14ac:dyDescent="0.2">
      <c r="B166" s="48" t="str">
        <f t="shared" si="17"/>
        <v/>
      </c>
      <c r="C166" s="65"/>
      <c r="D166" s="60" t="str">
        <f t="shared" si="18"/>
        <v/>
      </c>
      <c r="E166" s="59" t="s">
        <v>443</v>
      </c>
      <c r="F166" s="91">
        <v>42818</v>
      </c>
      <c r="G166" s="62"/>
      <c r="H166" s="93" t="str">
        <f t="shared" si="8"/>
        <v/>
      </c>
      <c r="I166" s="62" t="s">
        <v>664</v>
      </c>
      <c r="J166" s="63">
        <v>36000</v>
      </c>
      <c r="K166" s="55">
        <v>0.1</v>
      </c>
      <c r="L166" s="63">
        <f t="shared" si="12"/>
        <v>3600</v>
      </c>
      <c r="M166" s="113">
        <v>2</v>
      </c>
      <c r="N166" s="56"/>
      <c r="O166" s="57"/>
    </row>
    <row r="167" spans="2:15" s="37" customFormat="1" ht="21.75" customHeight="1" x14ac:dyDescent="0.2">
      <c r="B167" s="48" t="str">
        <f t="shared" si="17"/>
        <v/>
      </c>
      <c r="C167" s="65"/>
      <c r="D167" s="60" t="str">
        <f t="shared" si="18"/>
        <v/>
      </c>
      <c r="E167" s="59" t="s">
        <v>443</v>
      </c>
      <c r="F167" s="91">
        <v>42842</v>
      </c>
      <c r="G167" s="62"/>
      <c r="H167" s="93" t="str">
        <f t="shared" si="8"/>
        <v/>
      </c>
      <c r="I167" s="62" t="s">
        <v>434</v>
      </c>
      <c r="J167" s="63">
        <v>37555</v>
      </c>
      <c r="K167" s="55">
        <v>0.1</v>
      </c>
      <c r="L167" s="63">
        <f t="shared" si="12"/>
        <v>3756</v>
      </c>
      <c r="M167" s="113">
        <v>2</v>
      </c>
      <c r="N167" s="56"/>
      <c r="O167" s="57"/>
    </row>
    <row r="168" spans="2:15" s="37" customFormat="1" ht="21.75" customHeight="1" x14ac:dyDescent="0.2">
      <c r="B168" s="48" t="str">
        <f t="shared" si="17"/>
        <v/>
      </c>
      <c r="C168" s="65"/>
      <c r="D168" s="60" t="str">
        <f t="shared" si="18"/>
        <v/>
      </c>
      <c r="E168" s="59" t="s">
        <v>443</v>
      </c>
      <c r="F168" s="91">
        <v>42844</v>
      </c>
      <c r="G168" s="62"/>
      <c r="H168" s="93" t="str">
        <f t="shared" si="8"/>
        <v/>
      </c>
      <c r="I168" s="62" t="s">
        <v>664</v>
      </c>
      <c r="J168" s="63">
        <v>40000</v>
      </c>
      <c r="K168" s="55">
        <v>0.1</v>
      </c>
      <c r="L168" s="63">
        <f t="shared" si="12"/>
        <v>4000</v>
      </c>
      <c r="M168" s="113">
        <v>2</v>
      </c>
      <c r="N168" s="56"/>
      <c r="O168" s="57"/>
    </row>
    <row r="169" spans="2:15" s="37" customFormat="1" ht="21.75" customHeight="1" x14ac:dyDescent="0.2">
      <c r="B169" s="48" t="str">
        <f t="shared" si="17"/>
        <v/>
      </c>
      <c r="C169" s="65"/>
      <c r="D169" s="60" t="str">
        <f t="shared" si="18"/>
        <v/>
      </c>
      <c r="E169" s="59" t="s">
        <v>443</v>
      </c>
      <c r="F169" s="91">
        <v>42845</v>
      </c>
      <c r="G169" s="62"/>
      <c r="H169" s="93" t="str">
        <f t="shared" si="8"/>
        <v/>
      </c>
      <c r="I169" s="62" t="s">
        <v>664</v>
      </c>
      <c r="J169" s="63">
        <v>40000</v>
      </c>
      <c r="K169" s="55">
        <v>0.1</v>
      </c>
      <c r="L169" s="63">
        <f t="shared" si="12"/>
        <v>4000</v>
      </c>
      <c r="M169" s="113">
        <v>2</v>
      </c>
      <c r="N169" s="56"/>
      <c r="O169" s="57"/>
    </row>
    <row r="170" spans="2:15" s="37" customFormat="1" ht="21.75" customHeight="1" x14ac:dyDescent="0.2">
      <c r="B170" s="48" t="str">
        <f t="shared" si="17"/>
        <v/>
      </c>
      <c r="C170" s="65"/>
      <c r="D170" s="60" t="str">
        <f t="shared" si="18"/>
        <v/>
      </c>
      <c r="E170" s="59" t="s">
        <v>443</v>
      </c>
      <c r="F170" s="91">
        <v>42845</v>
      </c>
      <c r="G170" s="62"/>
      <c r="H170" s="93" t="str">
        <f t="shared" si="8"/>
        <v/>
      </c>
      <c r="I170" s="62" t="s">
        <v>664</v>
      </c>
      <c r="J170" s="63">
        <v>10000</v>
      </c>
      <c r="K170" s="55">
        <v>0.1</v>
      </c>
      <c r="L170" s="63">
        <f t="shared" si="12"/>
        <v>1000</v>
      </c>
      <c r="M170" s="113">
        <v>2</v>
      </c>
      <c r="N170" s="56"/>
      <c r="O170" s="57"/>
    </row>
    <row r="171" spans="2:15" s="37" customFormat="1" ht="21.75" customHeight="1" x14ac:dyDescent="0.2">
      <c r="B171" s="48" t="str">
        <f t="shared" si="17"/>
        <v/>
      </c>
      <c r="C171" s="65"/>
      <c r="D171" s="60" t="str">
        <f t="shared" si="18"/>
        <v/>
      </c>
      <c r="E171" s="59" t="s">
        <v>443</v>
      </c>
      <c r="F171" s="91">
        <v>42849</v>
      </c>
      <c r="G171" s="62"/>
      <c r="H171" s="93" t="str">
        <f t="shared" si="8"/>
        <v/>
      </c>
      <c r="I171" s="62" t="s">
        <v>664</v>
      </c>
      <c r="J171" s="63">
        <v>10000</v>
      </c>
      <c r="K171" s="55">
        <v>0.1</v>
      </c>
      <c r="L171" s="63">
        <f t="shared" si="12"/>
        <v>1000</v>
      </c>
      <c r="M171" s="113">
        <v>2</v>
      </c>
      <c r="N171" s="56"/>
      <c r="O171" s="57"/>
    </row>
    <row r="172" spans="2:15" s="37" customFormat="1" ht="21.75" customHeight="1" x14ac:dyDescent="0.2">
      <c r="B172" s="48" t="str">
        <f t="shared" si="17"/>
        <v/>
      </c>
      <c r="C172" s="65"/>
      <c r="D172" s="60" t="str">
        <f t="shared" si="18"/>
        <v/>
      </c>
      <c r="E172" s="59" t="s">
        <v>443</v>
      </c>
      <c r="F172" s="91">
        <v>42849</v>
      </c>
      <c r="G172" s="62"/>
      <c r="H172" s="93" t="str">
        <f t="shared" si="8"/>
        <v/>
      </c>
      <c r="I172" s="62" t="s">
        <v>664</v>
      </c>
      <c r="J172" s="63">
        <v>40000</v>
      </c>
      <c r="K172" s="55">
        <v>0.1</v>
      </c>
      <c r="L172" s="63">
        <f t="shared" si="12"/>
        <v>4000</v>
      </c>
      <c r="M172" s="113">
        <v>2</v>
      </c>
      <c r="N172" s="56"/>
      <c r="O172" s="57"/>
    </row>
    <row r="173" spans="2:15" s="37" customFormat="1" ht="21.75" customHeight="1" x14ac:dyDescent="0.2">
      <c r="B173" s="48" t="str">
        <f t="shared" si="17"/>
        <v/>
      </c>
      <c r="C173" s="65"/>
      <c r="D173" s="60" t="str">
        <f t="shared" si="18"/>
        <v/>
      </c>
      <c r="E173" s="59" t="s">
        <v>443</v>
      </c>
      <c r="F173" s="91">
        <v>42849</v>
      </c>
      <c r="G173" s="62"/>
      <c r="H173" s="93" t="str">
        <f t="shared" si="8"/>
        <v/>
      </c>
      <c r="I173" s="62" t="s">
        <v>664</v>
      </c>
      <c r="J173" s="63">
        <v>20000</v>
      </c>
      <c r="K173" s="55">
        <v>0.1</v>
      </c>
      <c r="L173" s="63">
        <f t="shared" si="12"/>
        <v>2000</v>
      </c>
      <c r="M173" s="113">
        <v>2</v>
      </c>
      <c r="N173" s="56"/>
      <c r="O173" s="57"/>
    </row>
    <row r="174" spans="2:15" s="37" customFormat="1" ht="21.75" customHeight="1" x14ac:dyDescent="0.2">
      <c r="B174" s="48" t="str">
        <f t="shared" si="17"/>
        <v/>
      </c>
      <c r="C174" s="65"/>
      <c r="D174" s="60" t="str">
        <f t="shared" si="18"/>
        <v/>
      </c>
      <c r="E174" s="59" t="s">
        <v>443</v>
      </c>
      <c r="F174" s="91">
        <v>42852</v>
      </c>
      <c r="G174" s="62"/>
      <c r="H174" s="93" t="str">
        <f t="shared" si="8"/>
        <v/>
      </c>
      <c r="I174" s="62" t="s">
        <v>664</v>
      </c>
      <c r="J174" s="63">
        <v>10000</v>
      </c>
      <c r="K174" s="55">
        <v>0.1</v>
      </c>
      <c r="L174" s="63">
        <f t="shared" si="12"/>
        <v>1000</v>
      </c>
      <c r="M174" s="113">
        <v>2</v>
      </c>
      <c r="N174" s="56"/>
      <c r="O174" s="57"/>
    </row>
    <row r="175" spans="2:15" s="37" customFormat="1" ht="21.75" customHeight="1" x14ac:dyDescent="0.2">
      <c r="B175" s="48" t="str">
        <f t="shared" si="17"/>
        <v/>
      </c>
      <c r="C175" s="65"/>
      <c r="D175" s="60" t="str">
        <f t="shared" si="18"/>
        <v/>
      </c>
      <c r="E175" s="59" t="s">
        <v>443</v>
      </c>
      <c r="F175" s="91">
        <v>42852</v>
      </c>
      <c r="G175" s="62"/>
      <c r="H175" s="93" t="str">
        <f t="shared" si="8"/>
        <v/>
      </c>
      <c r="I175" s="62" t="s">
        <v>434</v>
      </c>
      <c r="J175" s="63">
        <v>34630</v>
      </c>
      <c r="K175" s="55">
        <v>0.1</v>
      </c>
      <c r="L175" s="63">
        <f t="shared" si="12"/>
        <v>3463</v>
      </c>
      <c r="M175" s="113">
        <v>2</v>
      </c>
      <c r="N175" s="56"/>
      <c r="O175" s="57"/>
    </row>
    <row r="176" spans="2:15" s="37" customFormat="1" ht="21.75" customHeight="1" x14ac:dyDescent="0.2">
      <c r="B176" s="48" t="str">
        <f t="shared" si="17"/>
        <v/>
      </c>
      <c r="C176" s="65"/>
      <c r="D176" s="60" t="str">
        <f t="shared" si="18"/>
        <v/>
      </c>
      <c r="E176" s="59" t="s">
        <v>443</v>
      </c>
      <c r="F176" s="91">
        <v>42874</v>
      </c>
      <c r="G176" s="62"/>
      <c r="H176" s="93" t="str">
        <f t="shared" si="8"/>
        <v/>
      </c>
      <c r="I176" s="62" t="s">
        <v>665</v>
      </c>
      <c r="J176" s="63">
        <v>50000</v>
      </c>
      <c r="K176" s="55">
        <v>0.1</v>
      </c>
      <c r="L176" s="63">
        <f t="shared" si="12"/>
        <v>5000</v>
      </c>
      <c r="M176" s="113">
        <v>2</v>
      </c>
      <c r="N176" s="56"/>
      <c r="O176" s="57"/>
    </row>
    <row r="177" spans="2:15" s="37" customFormat="1" ht="21.75" customHeight="1" x14ac:dyDescent="0.2">
      <c r="B177" s="48" t="str">
        <f t="shared" si="17"/>
        <v/>
      </c>
      <c r="C177" s="65"/>
      <c r="D177" s="60" t="str">
        <f t="shared" si="18"/>
        <v/>
      </c>
      <c r="E177" s="59" t="s">
        <v>443</v>
      </c>
      <c r="F177" s="91">
        <v>42874</v>
      </c>
      <c r="G177" s="62"/>
      <c r="H177" s="93" t="str">
        <f t="shared" si="8"/>
        <v/>
      </c>
      <c r="I177" s="62" t="s">
        <v>666</v>
      </c>
      <c r="J177" s="63">
        <v>100000</v>
      </c>
      <c r="K177" s="55">
        <v>0.1</v>
      </c>
      <c r="L177" s="63">
        <f t="shared" si="12"/>
        <v>10000</v>
      </c>
      <c r="M177" s="113">
        <v>2</v>
      </c>
      <c r="N177" s="56"/>
      <c r="O177" s="57"/>
    </row>
    <row r="178" spans="2:15" s="37" customFormat="1" ht="21.75" customHeight="1" x14ac:dyDescent="0.2">
      <c r="B178" s="48" t="str">
        <f t="shared" si="17"/>
        <v/>
      </c>
      <c r="C178" s="65"/>
      <c r="D178" s="60" t="str">
        <f t="shared" si="18"/>
        <v/>
      </c>
      <c r="E178" s="59" t="s">
        <v>443</v>
      </c>
      <c r="F178" s="91">
        <v>42878</v>
      </c>
      <c r="G178" s="62"/>
      <c r="H178" s="93" t="str">
        <f t="shared" si="8"/>
        <v/>
      </c>
      <c r="I178" s="62" t="s">
        <v>434</v>
      </c>
      <c r="J178" s="63">
        <v>25000</v>
      </c>
      <c r="K178" s="55">
        <v>0.1</v>
      </c>
      <c r="L178" s="63">
        <f t="shared" si="12"/>
        <v>2500</v>
      </c>
      <c r="M178" s="113">
        <v>2</v>
      </c>
      <c r="N178" s="56"/>
      <c r="O178" s="57"/>
    </row>
    <row r="179" spans="2:15" s="37" customFormat="1" ht="21.75" customHeight="1" x14ac:dyDescent="0.2">
      <c r="B179" s="48" t="str">
        <f t="shared" si="17"/>
        <v/>
      </c>
      <c r="C179" s="65"/>
      <c r="D179" s="60" t="str">
        <f t="shared" si="18"/>
        <v/>
      </c>
      <c r="E179" s="59" t="s">
        <v>443</v>
      </c>
      <c r="F179" s="91">
        <v>42908</v>
      </c>
      <c r="G179" s="62"/>
      <c r="H179" s="93" t="str">
        <f t="shared" si="8"/>
        <v/>
      </c>
      <c r="I179" s="62" t="s">
        <v>664</v>
      </c>
      <c r="J179" s="63">
        <v>10000</v>
      </c>
      <c r="K179" s="55">
        <v>0.1</v>
      </c>
      <c r="L179" s="63">
        <f t="shared" si="12"/>
        <v>1000</v>
      </c>
      <c r="M179" s="113">
        <v>2</v>
      </c>
      <c r="N179" s="56"/>
      <c r="O179" s="57"/>
    </row>
    <row r="180" spans="2:15" s="37" customFormat="1" ht="21.75" customHeight="1" x14ac:dyDescent="0.2">
      <c r="B180" s="48" t="str">
        <f t="shared" si="17"/>
        <v/>
      </c>
      <c r="C180" s="65"/>
      <c r="D180" s="60" t="str">
        <f t="shared" si="18"/>
        <v/>
      </c>
      <c r="E180" s="59" t="s">
        <v>443</v>
      </c>
      <c r="F180" s="91">
        <v>42908</v>
      </c>
      <c r="G180" s="62"/>
      <c r="H180" s="93" t="str">
        <f t="shared" si="8"/>
        <v/>
      </c>
      <c r="I180" s="62" t="s">
        <v>434</v>
      </c>
      <c r="J180" s="63">
        <v>42035</v>
      </c>
      <c r="K180" s="55">
        <v>0.1</v>
      </c>
      <c r="L180" s="63">
        <f t="shared" si="12"/>
        <v>4204</v>
      </c>
      <c r="M180" s="113">
        <v>2</v>
      </c>
      <c r="N180" s="56"/>
      <c r="O180" s="57"/>
    </row>
    <row r="181" spans="2:15" s="37" customFormat="1" ht="21.75" hidden="1" customHeight="1" x14ac:dyDescent="0.2">
      <c r="B181" s="48" t="str">
        <f t="shared" si="17"/>
        <v/>
      </c>
      <c r="C181" s="65"/>
      <c r="D181" s="60" t="str">
        <f t="shared" si="18"/>
        <v/>
      </c>
      <c r="E181" s="59"/>
      <c r="F181" s="91"/>
      <c r="G181" s="62"/>
      <c r="H181" s="93" t="str">
        <f t="shared" si="8"/>
        <v/>
      </c>
      <c r="I181" s="62"/>
      <c r="J181" s="63"/>
      <c r="K181" s="55">
        <v>0.1</v>
      </c>
      <c r="L181" s="63">
        <f t="shared" ref="L181:L227" si="19">ROUND(J181*10%,0)</f>
        <v>0</v>
      </c>
      <c r="M181" s="64"/>
      <c r="N181" s="56"/>
      <c r="O181" s="57"/>
    </row>
    <row r="182" spans="2:15" s="37" customFormat="1" ht="21.75" hidden="1" customHeight="1" x14ac:dyDescent="0.2">
      <c r="B182" s="48" t="str">
        <f t="shared" si="17"/>
        <v/>
      </c>
      <c r="C182" s="65"/>
      <c r="D182" s="60" t="str">
        <f t="shared" si="18"/>
        <v/>
      </c>
      <c r="E182" s="59"/>
      <c r="F182" s="91"/>
      <c r="G182" s="62"/>
      <c r="H182" s="93" t="str">
        <f t="shared" si="8"/>
        <v/>
      </c>
      <c r="I182" s="62"/>
      <c r="J182" s="63"/>
      <c r="K182" s="55">
        <v>0.1</v>
      </c>
      <c r="L182" s="63">
        <f t="shared" si="19"/>
        <v>0</v>
      </c>
      <c r="M182" s="64"/>
      <c r="N182" s="56"/>
      <c r="O182" s="57"/>
    </row>
    <row r="183" spans="2:15" s="37" customFormat="1" ht="21.75" hidden="1" customHeight="1" x14ac:dyDescent="0.2">
      <c r="B183" s="48" t="str">
        <f t="shared" si="17"/>
        <v/>
      </c>
      <c r="C183" s="65"/>
      <c r="D183" s="60" t="str">
        <f t="shared" si="18"/>
        <v/>
      </c>
      <c r="E183" s="59"/>
      <c r="F183" s="91"/>
      <c r="G183" s="62"/>
      <c r="H183" s="93" t="str">
        <f t="shared" si="8"/>
        <v/>
      </c>
      <c r="I183" s="62"/>
      <c r="J183" s="63"/>
      <c r="K183" s="55">
        <v>0.1</v>
      </c>
      <c r="L183" s="63">
        <f t="shared" si="19"/>
        <v>0</v>
      </c>
      <c r="M183" s="64"/>
      <c r="N183" s="56"/>
      <c r="O183" s="57"/>
    </row>
    <row r="184" spans="2:15" s="37" customFormat="1" ht="21.75" hidden="1" customHeight="1" x14ac:dyDescent="0.2">
      <c r="B184" s="48" t="str">
        <f t="shared" si="17"/>
        <v/>
      </c>
      <c r="C184" s="65"/>
      <c r="D184" s="60" t="str">
        <f t="shared" si="18"/>
        <v/>
      </c>
      <c r="E184" s="59"/>
      <c r="F184" s="91"/>
      <c r="G184" s="62"/>
      <c r="H184" s="93" t="str">
        <f t="shared" si="8"/>
        <v/>
      </c>
      <c r="I184" s="62"/>
      <c r="J184" s="63"/>
      <c r="K184" s="55">
        <v>0.1</v>
      </c>
      <c r="L184" s="63">
        <f t="shared" si="19"/>
        <v>0</v>
      </c>
      <c r="M184" s="64"/>
      <c r="N184" s="56"/>
      <c r="O184" s="57"/>
    </row>
    <row r="185" spans="2:15" s="37" customFormat="1" ht="21.75" hidden="1" customHeight="1" x14ac:dyDescent="0.2">
      <c r="B185" s="48" t="str">
        <f t="shared" si="17"/>
        <v/>
      </c>
      <c r="C185" s="65"/>
      <c r="D185" s="60" t="str">
        <f t="shared" si="18"/>
        <v/>
      </c>
      <c r="E185" s="59"/>
      <c r="F185" s="91"/>
      <c r="G185" s="62"/>
      <c r="H185" s="93" t="str">
        <f t="shared" si="8"/>
        <v/>
      </c>
      <c r="I185" s="62"/>
      <c r="J185" s="63"/>
      <c r="K185" s="55">
        <v>0.1</v>
      </c>
      <c r="L185" s="63">
        <f t="shared" si="19"/>
        <v>0</v>
      </c>
      <c r="M185" s="64"/>
      <c r="N185" s="56"/>
      <c r="O185" s="57"/>
    </row>
    <row r="186" spans="2:15" s="37" customFormat="1" ht="21.75" hidden="1" customHeight="1" x14ac:dyDescent="0.2">
      <c r="B186" s="48" t="str">
        <f t="shared" si="17"/>
        <v/>
      </c>
      <c r="C186" s="65"/>
      <c r="D186" s="60" t="str">
        <f t="shared" si="18"/>
        <v/>
      </c>
      <c r="E186" s="59"/>
      <c r="F186" s="91"/>
      <c r="G186" s="62"/>
      <c r="H186" s="93" t="str">
        <f t="shared" si="8"/>
        <v/>
      </c>
      <c r="I186" s="62"/>
      <c r="J186" s="63"/>
      <c r="K186" s="55">
        <v>0.1</v>
      </c>
      <c r="L186" s="63">
        <f t="shared" si="19"/>
        <v>0</v>
      </c>
      <c r="M186" s="64"/>
      <c r="N186" s="56"/>
      <c r="O186" s="57"/>
    </row>
    <row r="187" spans="2:15" s="37" customFormat="1" ht="21.75" hidden="1" customHeight="1" x14ac:dyDescent="0.2">
      <c r="B187" s="48" t="str">
        <f t="shared" si="17"/>
        <v/>
      </c>
      <c r="C187" s="65"/>
      <c r="D187" s="60" t="str">
        <f t="shared" si="18"/>
        <v/>
      </c>
      <c r="E187" s="59"/>
      <c r="F187" s="91"/>
      <c r="G187" s="62"/>
      <c r="H187" s="93" t="str">
        <f t="shared" si="8"/>
        <v/>
      </c>
      <c r="I187" s="62"/>
      <c r="J187" s="63"/>
      <c r="K187" s="55">
        <v>0.1</v>
      </c>
      <c r="L187" s="63">
        <f t="shared" si="19"/>
        <v>0</v>
      </c>
      <c r="M187" s="64"/>
      <c r="N187" s="56"/>
      <c r="O187" s="57"/>
    </row>
    <row r="188" spans="2:15" s="37" customFormat="1" ht="21.75" hidden="1" customHeight="1" x14ac:dyDescent="0.2">
      <c r="B188" s="48" t="str">
        <f t="shared" si="17"/>
        <v/>
      </c>
      <c r="C188" s="65"/>
      <c r="D188" s="60" t="str">
        <f t="shared" si="18"/>
        <v/>
      </c>
      <c r="E188" s="59"/>
      <c r="F188" s="91"/>
      <c r="G188" s="62"/>
      <c r="H188" s="93" t="str">
        <f t="shared" si="8"/>
        <v/>
      </c>
      <c r="I188" s="62"/>
      <c r="J188" s="63"/>
      <c r="K188" s="55">
        <v>0.1</v>
      </c>
      <c r="L188" s="63">
        <f t="shared" si="19"/>
        <v>0</v>
      </c>
      <c r="M188" s="64"/>
      <c r="N188" s="56"/>
      <c r="O188" s="57"/>
    </row>
    <row r="189" spans="2:15" s="37" customFormat="1" ht="21.75" hidden="1" customHeight="1" x14ac:dyDescent="0.2">
      <c r="B189" s="48" t="str">
        <f t="shared" si="17"/>
        <v/>
      </c>
      <c r="C189" s="65"/>
      <c r="D189" s="60" t="str">
        <f t="shared" si="18"/>
        <v/>
      </c>
      <c r="E189" s="59"/>
      <c r="F189" s="91"/>
      <c r="G189" s="62"/>
      <c r="H189" s="93" t="str">
        <f t="shared" si="8"/>
        <v/>
      </c>
      <c r="I189" s="62"/>
      <c r="J189" s="63"/>
      <c r="K189" s="55">
        <v>0.1</v>
      </c>
      <c r="L189" s="63">
        <f t="shared" si="19"/>
        <v>0</v>
      </c>
      <c r="M189" s="113"/>
      <c r="N189" s="56"/>
      <c r="O189" s="57"/>
    </row>
    <row r="190" spans="2:15" s="37" customFormat="1" ht="21.75" hidden="1" customHeight="1" x14ac:dyDescent="0.2">
      <c r="B190" s="48" t="str">
        <f t="shared" si="17"/>
        <v/>
      </c>
      <c r="C190" s="65"/>
      <c r="D190" s="60" t="str">
        <f t="shared" si="18"/>
        <v/>
      </c>
      <c r="E190" s="59"/>
      <c r="F190" s="91"/>
      <c r="G190" s="62"/>
      <c r="H190" s="93" t="str">
        <f t="shared" si="8"/>
        <v/>
      </c>
      <c r="I190" s="62"/>
      <c r="J190" s="63"/>
      <c r="K190" s="55">
        <v>0.1</v>
      </c>
      <c r="L190" s="63">
        <f t="shared" si="19"/>
        <v>0</v>
      </c>
      <c r="M190" s="113"/>
      <c r="N190" s="56"/>
      <c r="O190" s="57"/>
    </row>
    <row r="191" spans="2:15" s="37" customFormat="1" ht="21.75" hidden="1" customHeight="1" x14ac:dyDescent="0.2">
      <c r="B191" s="48" t="str">
        <f t="shared" si="17"/>
        <v/>
      </c>
      <c r="C191" s="65"/>
      <c r="D191" s="60" t="str">
        <f t="shared" si="18"/>
        <v/>
      </c>
      <c r="E191" s="59"/>
      <c r="F191" s="91"/>
      <c r="G191" s="62"/>
      <c r="H191" s="93" t="str">
        <f t="shared" si="8"/>
        <v/>
      </c>
      <c r="I191" s="62"/>
      <c r="J191" s="63"/>
      <c r="K191" s="55">
        <v>0.1</v>
      </c>
      <c r="L191" s="63">
        <f t="shared" si="19"/>
        <v>0</v>
      </c>
      <c r="M191" s="113"/>
      <c r="N191" s="56"/>
      <c r="O191" s="57"/>
    </row>
    <row r="192" spans="2:15" s="37" customFormat="1" ht="21.75" hidden="1" customHeight="1" x14ac:dyDescent="0.2">
      <c r="B192" s="48" t="str">
        <f t="shared" si="17"/>
        <v/>
      </c>
      <c r="C192" s="65"/>
      <c r="D192" s="60" t="str">
        <f t="shared" si="18"/>
        <v/>
      </c>
      <c r="E192" s="59"/>
      <c r="F192" s="91"/>
      <c r="G192" s="62"/>
      <c r="H192" s="93" t="str">
        <f t="shared" si="8"/>
        <v/>
      </c>
      <c r="I192" s="62"/>
      <c r="J192" s="63"/>
      <c r="K192" s="55">
        <v>0.1</v>
      </c>
      <c r="L192" s="63">
        <f t="shared" si="19"/>
        <v>0</v>
      </c>
      <c r="M192" s="113"/>
      <c r="N192" s="56"/>
      <c r="O192" s="57"/>
    </row>
    <row r="193" spans="2:15" s="37" customFormat="1" ht="21.75" hidden="1" customHeight="1" x14ac:dyDescent="0.2">
      <c r="B193" s="48" t="str">
        <f t="shared" si="17"/>
        <v/>
      </c>
      <c r="C193" s="65"/>
      <c r="D193" s="60" t="str">
        <f t="shared" si="18"/>
        <v/>
      </c>
      <c r="E193" s="59"/>
      <c r="F193" s="91"/>
      <c r="G193" s="62"/>
      <c r="H193" s="93" t="str">
        <f t="shared" si="8"/>
        <v/>
      </c>
      <c r="I193" s="62"/>
      <c r="J193" s="63"/>
      <c r="K193" s="55">
        <v>0.1</v>
      </c>
      <c r="L193" s="63">
        <f t="shared" si="19"/>
        <v>0</v>
      </c>
      <c r="M193" s="113"/>
      <c r="N193" s="56"/>
      <c r="O193" s="57"/>
    </row>
    <row r="194" spans="2:15" s="37" customFormat="1" ht="21.75" hidden="1" customHeight="1" x14ac:dyDescent="0.2">
      <c r="B194" s="48" t="str">
        <f t="shared" si="17"/>
        <v/>
      </c>
      <c r="C194" s="65"/>
      <c r="D194" s="60" t="str">
        <f t="shared" si="18"/>
        <v/>
      </c>
      <c r="E194" s="59"/>
      <c r="F194" s="91"/>
      <c r="G194" s="62"/>
      <c r="H194" s="93" t="str">
        <f t="shared" si="8"/>
        <v/>
      </c>
      <c r="I194" s="62"/>
      <c r="J194" s="63"/>
      <c r="K194" s="55">
        <v>0.1</v>
      </c>
      <c r="L194" s="63">
        <f t="shared" si="19"/>
        <v>0</v>
      </c>
      <c r="M194" s="113"/>
      <c r="N194" s="56"/>
      <c r="O194" s="57"/>
    </row>
    <row r="195" spans="2:15" s="37" customFormat="1" ht="21.75" hidden="1" customHeight="1" x14ac:dyDescent="0.2">
      <c r="B195" s="48" t="str">
        <f t="shared" si="17"/>
        <v/>
      </c>
      <c r="C195" s="65"/>
      <c r="D195" s="60" t="str">
        <f t="shared" si="18"/>
        <v/>
      </c>
      <c r="E195" s="59"/>
      <c r="F195" s="91"/>
      <c r="G195" s="62"/>
      <c r="H195" s="93" t="str">
        <f t="shared" si="8"/>
        <v/>
      </c>
      <c r="I195" s="62"/>
      <c r="J195" s="63"/>
      <c r="K195" s="55">
        <v>0.1</v>
      </c>
      <c r="L195" s="63">
        <f t="shared" si="19"/>
        <v>0</v>
      </c>
      <c r="M195" s="113"/>
      <c r="N195" s="56"/>
      <c r="O195" s="57"/>
    </row>
    <row r="196" spans="2:15" s="37" customFormat="1" ht="21.75" hidden="1" customHeight="1" x14ac:dyDescent="0.2">
      <c r="B196" s="48" t="str">
        <f t="shared" si="17"/>
        <v/>
      </c>
      <c r="C196" s="65"/>
      <c r="D196" s="60" t="str">
        <f t="shared" si="18"/>
        <v/>
      </c>
      <c r="E196" s="59"/>
      <c r="F196" s="91"/>
      <c r="G196" s="62"/>
      <c r="H196" s="93" t="str">
        <f t="shared" si="8"/>
        <v/>
      </c>
      <c r="I196" s="62"/>
      <c r="J196" s="63"/>
      <c r="K196" s="55">
        <v>0.1</v>
      </c>
      <c r="L196" s="63">
        <f t="shared" si="19"/>
        <v>0</v>
      </c>
      <c r="M196" s="113"/>
      <c r="N196" s="56"/>
      <c r="O196" s="57"/>
    </row>
    <row r="197" spans="2:15" s="37" customFormat="1" ht="21.75" hidden="1" customHeight="1" x14ac:dyDescent="0.2">
      <c r="B197" s="48" t="str">
        <f t="shared" si="17"/>
        <v/>
      </c>
      <c r="C197" s="65"/>
      <c r="D197" s="60" t="str">
        <f t="shared" si="18"/>
        <v/>
      </c>
      <c r="E197" s="59"/>
      <c r="F197" s="91"/>
      <c r="G197" s="62"/>
      <c r="H197" s="93" t="str">
        <f t="shared" si="8"/>
        <v/>
      </c>
      <c r="I197" s="62"/>
      <c r="J197" s="63"/>
      <c r="K197" s="55">
        <v>0.1</v>
      </c>
      <c r="L197" s="63">
        <f t="shared" si="19"/>
        <v>0</v>
      </c>
      <c r="M197" s="113"/>
      <c r="N197" s="56"/>
      <c r="O197" s="57"/>
    </row>
    <row r="198" spans="2:15" s="37" customFormat="1" ht="21.75" hidden="1" customHeight="1" x14ac:dyDescent="0.2">
      <c r="B198" s="48" t="str">
        <f t="shared" si="17"/>
        <v/>
      </c>
      <c r="C198" s="65"/>
      <c r="D198" s="60" t="str">
        <f t="shared" si="18"/>
        <v/>
      </c>
      <c r="E198" s="59"/>
      <c r="F198" s="91"/>
      <c r="G198" s="62"/>
      <c r="H198" s="93" t="str">
        <f t="shared" si="8"/>
        <v/>
      </c>
      <c r="I198" s="62"/>
      <c r="J198" s="63"/>
      <c r="K198" s="55">
        <v>0.1</v>
      </c>
      <c r="L198" s="63">
        <f t="shared" si="19"/>
        <v>0</v>
      </c>
      <c r="M198" s="113"/>
      <c r="N198" s="56"/>
      <c r="O198" s="57"/>
    </row>
    <row r="199" spans="2:15" s="37" customFormat="1" ht="21.75" hidden="1" customHeight="1" x14ac:dyDescent="0.2">
      <c r="B199" s="48" t="str">
        <f t="shared" si="17"/>
        <v/>
      </c>
      <c r="C199" s="65"/>
      <c r="D199" s="60" t="str">
        <f t="shared" si="18"/>
        <v/>
      </c>
      <c r="E199" s="59"/>
      <c r="F199" s="91"/>
      <c r="G199" s="62"/>
      <c r="H199" s="93" t="str">
        <f t="shared" si="8"/>
        <v/>
      </c>
      <c r="I199" s="62"/>
      <c r="J199" s="63"/>
      <c r="K199" s="55">
        <v>0.1</v>
      </c>
      <c r="L199" s="63">
        <f t="shared" si="19"/>
        <v>0</v>
      </c>
      <c r="M199" s="113"/>
      <c r="N199" s="56"/>
      <c r="O199" s="57"/>
    </row>
    <row r="200" spans="2:15" s="37" customFormat="1" ht="21.75" hidden="1" customHeight="1" x14ac:dyDescent="0.2">
      <c r="B200" s="48" t="str">
        <f t="shared" si="17"/>
        <v/>
      </c>
      <c r="C200" s="65"/>
      <c r="D200" s="60" t="str">
        <f t="shared" si="18"/>
        <v/>
      </c>
      <c r="E200" s="59"/>
      <c r="F200" s="91"/>
      <c r="G200" s="62"/>
      <c r="H200" s="93" t="str">
        <f t="shared" si="8"/>
        <v/>
      </c>
      <c r="I200" s="62"/>
      <c r="J200" s="63"/>
      <c r="K200" s="55">
        <v>0.1</v>
      </c>
      <c r="L200" s="63">
        <f t="shared" si="19"/>
        <v>0</v>
      </c>
      <c r="M200" s="113"/>
      <c r="N200" s="56"/>
      <c r="O200" s="57"/>
    </row>
    <row r="201" spans="2:15" s="37" customFormat="1" ht="21.75" hidden="1" customHeight="1" x14ac:dyDescent="0.2">
      <c r="B201" s="48" t="str">
        <f t="shared" si="17"/>
        <v/>
      </c>
      <c r="C201" s="65"/>
      <c r="D201" s="60" t="str">
        <f t="shared" si="18"/>
        <v/>
      </c>
      <c r="E201" s="59"/>
      <c r="F201" s="91"/>
      <c r="G201" s="62"/>
      <c r="H201" s="93" t="str">
        <f t="shared" si="8"/>
        <v/>
      </c>
      <c r="I201" s="62"/>
      <c r="J201" s="63"/>
      <c r="K201" s="55">
        <v>0.1</v>
      </c>
      <c r="L201" s="63">
        <f t="shared" si="19"/>
        <v>0</v>
      </c>
      <c r="M201" s="64"/>
      <c r="N201" s="56"/>
      <c r="O201" s="57"/>
    </row>
    <row r="202" spans="2:15" s="37" customFormat="1" ht="21.75" hidden="1" customHeight="1" x14ac:dyDescent="0.2">
      <c r="B202" s="48" t="str">
        <f t="shared" si="17"/>
        <v/>
      </c>
      <c r="C202" s="65"/>
      <c r="D202" s="60" t="str">
        <f t="shared" si="18"/>
        <v/>
      </c>
      <c r="E202" s="59"/>
      <c r="F202" s="91"/>
      <c r="G202" s="62"/>
      <c r="H202" s="93" t="str">
        <f t="shared" si="8"/>
        <v/>
      </c>
      <c r="I202" s="62"/>
      <c r="J202" s="63"/>
      <c r="K202" s="55">
        <v>0.1</v>
      </c>
      <c r="L202" s="63">
        <f t="shared" si="19"/>
        <v>0</v>
      </c>
      <c r="M202" s="64"/>
      <c r="N202" s="56"/>
      <c r="O202" s="57"/>
    </row>
    <row r="203" spans="2:15" s="37" customFormat="1" ht="21.75" hidden="1" customHeight="1" x14ac:dyDescent="0.2">
      <c r="B203" s="48" t="str">
        <f t="shared" si="17"/>
        <v/>
      </c>
      <c r="C203" s="65"/>
      <c r="D203" s="60" t="str">
        <f t="shared" si="18"/>
        <v/>
      </c>
      <c r="E203" s="59"/>
      <c r="F203" s="91"/>
      <c r="G203" s="62"/>
      <c r="H203" s="93" t="str">
        <f t="shared" si="8"/>
        <v/>
      </c>
      <c r="I203" s="62"/>
      <c r="J203" s="63"/>
      <c r="K203" s="55">
        <v>0.1</v>
      </c>
      <c r="L203" s="63">
        <f t="shared" si="19"/>
        <v>0</v>
      </c>
      <c r="M203" s="64"/>
      <c r="N203" s="56"/>
      <c r="O203" s="57"/>
    </row>
    <row r="204" spans="2:15" s="37" customFormat="1" ht="21.75" hidden="1" customHeight="1" x14ac:dyDescent="0.2">
      <c r="B204" s="48" t="str">
        <f t="shared" si="17"/>
        <v/>
      </c>
      <c r="C204" s="65"/>
      <c r="D204" s="60" t="str">
        <f t="shared" si="18"/>
        <v/>
      </c>
      <c r="E204" s="59"/>
      <c r="F204" s="91"/>
      <c r="G204" s="62"/>
      <c r="H204" s="93" t="str">
        <f t="shared" si="8"/>
        <v/>
      </c>
      <c r="I204" s="62"/>
      <c r="J204" s="63"/>
      <c r="K204" s="55">
        <v>0.1</v>
      </c>
      <c r="L204" s="63">
        <f t="shared" si="19"/>
        <v>0</v>
      </c>
      <c r="M204" s="64"/>
      <c r="N204" s="56"/>
      <c r="O204" s="57"/>
    </row>
    <row r="205" spans="2:15" s="37" customFormat="1" ht="21.75" hidden="1" customHeight="1" x14ac:dyDescent="0.2">
      <c r="B205" s="48" t="str">
        <f t="shared" si="17"/>
        <v/>
      </c>
      <c r="C205" s="65"/>
      <c r="D205" s="60" t="str">
        <f t="shared" si="18"/>
        <v/>
      </c>
      <c r="E205" s="59"/>
      <c r="F205" s="91"/>
      <c r="G205" s="62"/>
      <c r="H205" s="93" t="str">
        <f t="shared" si="8"/>
        <v/>
      </c>
      <c r="I205" s="62"/>
      <c r="J205" s="63"/>
      <c r="K205" s="55">
        <v>0.1</v>
      </c>
      <c r="L205" s="63">
        <f t="shared" si="19"/>
        <v>0</v>
      </c>
      <c r="M205" s="64"/>
      <c r="N205" s="56"/>
      <c r="O205" s="57"/>
    </row>
    <row r="206" spans="2:15" s="37" customFormat="1" ht="21.75" hidden="1" customHeight="1" x14ac:dyDescent="0.2">
      <c r="B206" s="48" t="str">
        <f t="shared" si="17"/>
        <v/>
      </c>
      <c r="C206" s="65"/>
      <c r="D206" s="60" t="str">
        <f t="shared" si="18"/>
        <v/>
      </c>
      <c r="E206" s="59"/>
      <c r="F206" s="91"/>
      <c r="G206" s="62"/>
      <c r="H206" s="93" t="str">
        <f t="shared" si="8"/>
        <v/>
      </c>
      <c r="I206" s="62"/>
      <c r="J206" s="63"/>
      <c r="K206" s="55">
        <v>0.1</v>
      </c>
      <c r="L206" s="63">
        <f t="shared" si="19"/>
        <v>0</v>
      </c>
      <c r="M206" s="64"/>
      <c r="N206" s="56"/>
      <c r="O206" s="57"/>
    </row>
    <row r="207" spans="2:15" s="37" customFormat="1" ht="21.75" hidden="1" customHeight="1" x14ac:dyDescent="0.2">
      <c r="B207" s="48" t="str">
        <f t="shared" si="17"/>
        <v/>
      </c>
      <c r="C207" s="65"/>
      <c r="D207" s="60" t="str">
        <f t="shared" si="18"/>
        <v/>
      </c>
      <c r="E207" s="59"/>
      <c r="F207" s="91"/>
      <c r="G207" s="62"/>
      <c r="H207" s="93" t="str">
        <f t="shared" si="8"/>
        <v/>
      </c>
      <c r="I207" s="62"/>
      <c r="J207" s="63"/>
      <c r="K207" s="55">
        <v>0.1</v>
      </c>
      <c r="L207" s="63">
        <f t="shared" si="19"/>
        <v>0</v>
      </c>
      <c r="M207" s="64"/>
      <c r="N207" s="56"/>
      <c r="O207" s="57"/>
    </row>
    <row r="208" spans="2:15" s="37" customFormat="1" ht="21.75" hidden="1" customHeight="1" x14ac:dyDescent="0.2">
      <c r="B208" s="48" t="str">
        <f t="shared" si="17"/>
        <v/>
      </c>
      <c r="C208" s="65"/>
      <c r="D208" s="60" t="str">
        <f t="shared" si="18"/>
        <v/>
      </c>
      <c r="E208" s="59"/>
      <c r="F208" s="91"/>
      <c r="G208" s="62"/>
      <c r="H208" s="93" t="str">
        <f t="shared" si="8"/>
        <v/>
      </c>
      <c r="I208" s="62"/>
      <c r="J208" s="63"/>
      <c r="K208" s="55">
        <v>0.1</v>
      </c>
      <c r="L208" s="63">
        <f t="shared" si="19"/>
        <v>0</v>
      </c>
      <c r="M208" s="64"/>
      <c r="N208" s="56"/>
      <c r="O208" s="57"/>
    </row>
    <row r="209" spans="2:15" s="37" customFormat="1" ht="21.75" hidden="1" customHeight="1" x14ac:dyDescent="0.2">
      <c r="B209" s="48" t="str">
        <f t="shared" si="17"/>
        <v/>
      </c>
      <c r="C209" s="65"/>
      <c r="D209" s="60" t="str">
        <f t="shared" si="18"/>
        <v/>
      </c>
      <c r="E209" s="59"/>
      <c r="F209" s="91"/>
      <c r="G209" s="62"/>
      <c r="H209" s="93" t="str">
        <f t="shared" si="8"/>
        <v/>
      </c>
      <c r="I209" s="62"/>
      <c r="J209" s="63"/>
      <c r="K209" s="55">
        <v>0.1</v>
      </c>
      <c r="L209" s="63">
        <f t="shared" si="19"/>
        <v>0</v>
      </c>
      <c r="M209" s="64"/>
      <c r="N209" s="56"/>
      <c r="O209" s="57"/>
    </row>
    <row r="210" spans="2:15" s="37" customFormat="1" ht="21.75" hidden="1" customHeight="1" x14ac:dyDescent="0.2">
      <c r="B210" s="48" t="str">
        <f t="shared" si="17"/>
        <v/>
      </c>
      <c r="C210" s="65"/>
      <c r="D210" s="60" t="str">
        <f t="shared" si="18"/>
        <v/>
      </c>
      <c r="E210" s="59"/>
      <c r="F210" s="91"/>
      <c r="G210" s="62"/>
      <c r="H210" s="93" t="str">
        <f t="shared" si="8"/>
        <v/>
      </c>
      <c r="I210" s="62"/>
      <c r="J210" s="63"/>
      <c r="K210" s="55">
        <v>0.1</v>
      </c>
      <c r="L210" s="63">
        <f t="shared" si="19"/>
        <v>0</v>
      </c>
      <c r="M210" s="64"/>
      <c r="N210" s="56"/>
      <c r="O210" s="57"/>
    </row>
    <row r="211" spans="2:15" s="37" customFormat="1" ht="21.75" hidden="1" customHeight="1" x14ac:dyDescent="0.2">
      <c r="B211" s="48" t="str">
        <f t="shared" si="17"/>
        <v/>
      </c>
      <c r="C211" s="65"/>
      <c r="D211" s="60" t="str">
        <f t="shared" si="18"/>
        <v/>
      </c>
      <c r="E211" s="59"/>
      <c r="F211" s="91"/>
      <c r="G211" s="62"/>
      <c r="H211" s="93" t="str">
        <f t="shared" si="8"/>
        <v/>
      </c>
      <c r="I211" s="62"/>
      <c r="J211" s="63"/>
      <c r="K211" s="55">
        <v>0.1</v>
      </c>
      <c r="L211" s="63">
        <f t="shared" si="19"/>
        <v>0</v>
      </c>
      <c r="M211" s="64"/>
      <c r="N211" s="56"/>
      <c r="O211" s="57"/>
    </row>
    <row r="212" spans="2:15" s="37" customFormat="1" ht="21.75" hidden="1" customHeight="1" x14ac:dyDescent="0.2">
      <c r="B212" s="48" t="str">
        <f t="shared" si="15"/>
        <v/>
      </c>
      <c r="C212" s="65"/>
      <c r="D212" s="60" t="str">
        <f t="shared" si="16"/>
        <v/>
      </c>
      <c r="E212" s="59"/>
      <c r="F212" s="91"/>
      <c r="G212" s="62"/>
      <c r="H212" s="93" t="str">
        <f t="shared" si="8"/>
        <v/>
      </c>
      <c r="I212" s="62"/>
      <c r="J212" s="63"/>
      <c r="K212" s="55">
        <v>0.1</v>
      </c>
      <c r="L212" s="63">
        <f t="shared" si="19"/>
        <v>0</v>
      </c>
      <c r="M212" s="113"/>
      <c r="N212" s="56"/>
      <c r="O212" s="57"/>
    </row>
    <row r="213" spans="2:15" s="37" customFormat="1" ht="21.75" hidden="1" customHeight="1" x14ac:dyDescent="0.2">
      <c r="B213" s="48" t="str">
        <f t="shared" si="15"/>
        <v/>
      </c>
      <c r="C213" s="65"/>
      <c r="D213" s="60" t="str">
        <f t="shared" si="16"/>
        <v/>
      </c>
      <c r="E213" s="59"/>
      <c r="F213" s="91"/>
      <c r="G213" s="62"/>
      <c r="H213" s="93" t="str">
        <f t="shared" si="8"/>
        <v/>
      </c>
      <c r="I213" s="62"/>
      <c r="J213" s="63"/>
      <c r="K213" s="55">
        <v>0.1</v>
      </c>
      <c r="L213" s="63">
        <f t="shared" si="19"/>
        <v>0</v>
      </c>
      <c r="M213" s="113"/>
      <c r="N213" s="56"/>
      <c r="O213" s="57"/>
    </row>
    <row r="214" spans="2:15" s="37" customFormat="1" ht="21.75" hidden="1" customHeight="1" x14ac:dyDescent="0.2">
      <c r="B214" s="48" t="str">
        <f t="shared" si="15"/>
        <v/>
      </c>
      <c r="C214" s="65"/>
      <c r="D214" s="60" t="str">
        <f t="shared" si="16"/>
        <v/>
      </c>
      <c r="E214" s="59"/>
      <c r="F214" s="91"/>
      <c r="G214" s="62"/>
      <c r="H214" s="93" t="str">
        <f t="shared" si="8"/>
        <v/>
      </c>
      <c r="I214" s="62"/>
      <c r="J214" s="63"/>
      <c r="K214" s="55">
        <v>0.1</v>
      </c>
      <c r="L214" s="63">
        <f t="shared" si="19"/>
        <v>0</v>
      </c>
      <c r="M214" s="113"/>
      <c r="N214" s="56"/>
      <c r="O214" s="57"/>
    </row>
    <row r="215" spans="2:15" s="37" customFormat="1" ht="21.75" hidden="1" customHeight="1" x14ac:dyDescent="0.2">
      <c r="B215" s="48" t="str">
        <f t="shared" si="15"/>
        <v/>
      </c>
      <c r="C215" s="65"/>
      <c r="D215" s="60" t="str">
        <f t="shared" si="16"/>
        <v/>
      </c>
      <c r="E215" s="59"/>
      <c r="F215" s="91"/>
      <c r="G215" s="62"/>
      <c r="H215" s="93" t="str">
        <f t="shared" si="8"/>
        <v/>
      </c>
      <c r="I215" s="62"/>
      <c r="J215" s="63"/>
      <c r="K215" s="55">
        <v>0.1</v>
      </c>
      <c r="L215" s="63">
        <f t="shared" si="19"/>
        <v>0</v>
      </c>
      <c r="M215" s="113"/>
      <c r="N215" s="56"/>
      <c r="O215" s="57"/>
    </row>
    <row r="216" spans="2:15" s="37" customFormat="1" ht="21.75" hidden="1" customHeight="1" x14ac:dyDescent="0.2">
      <c r="B216" s="48" t="str">
        <f t="shared" si="6"/>
        <v/>
      </c>
      <c r="C216" s="65"/>
      <c r="D216" s="60" t="str">
        <f t="shared" ref="D216:D225" si="20">IF(ISNA(VLOOKUP(G216,DSMV,3,0)),"",VLOOKUP(G216,DSMV,3,0))</f>
        <v/>
      </c>
      <c r="E216" s="59"/>
      <c r="F216" s="91"/>
      <c r="G216" s="62"/>
      <c r="H216" s="93" t="str">
        <f t="shared" si="8"/>
        <v/>
      </c>
      <c r="I216" s="62"/>
      <c r="J216" s="63"/>
      <c r="K216" s="55">
        <v>0.1</v>
      </c>
      <c r="L216" s="63">
        <f t="shared" si="19"/>
        <v>0</v>
      </c>
      <c r="M216" s="113"/>
      <c r="N216" s="56"/>
      <c r="O216" s="57"/>
    </row>
    <row r="217" spans="2:15" s="37" customFormat="1" ht="21.75" hidden="1" customHeight="1" x14ac:dyDescent="0.2">
      <c r="B217" s="48" t="str">
        <f t="shared" si="6"/>
        <v/>
      </c>
      <c r="C217" s="65"/>
      <c r="D217" s="60" t="str">
        <f t="shared" si="20"/>
        <v/>
      </c>
      <c r="E217" s="59"/>
      <c r="F217" s="91"/>
      <c r="G217" s="62"/>
      <c r="H217" s="93" t="str">
        <f t="shared" si="8"/>
        <v/>
      </c>
      <c r="I217" s="62"/>
      <c r="J217" s="63"/>
      <c r="K217" s="55">
        <v>0.1</v>
      </c>
      <c r="L217" s="63">
        <f t="shared" si="19"/>
        <v>0</v>
      </c>
      <c r="M217" s="113"/>
      <c r="N217" s="56"/>
      <c r="O217" s="57"/>
    </row>
    <row r="218" spans="2:15" s="37" customFormat="1" ht="21.75" hidden="1" customHeight="1" x14ac:dyDescent="0.2">
      <c r="B218" s="48" t="str">
        <f t="shared" si="6"/>
        <v/>
      </c>
      <c r="C218" s="65"/>
      <c r="D218" s="60" t="str">
        <f t="shared" si="20"/>
        <v/>
      </c>
      <c r="E218" s="59"/>
      <c r="F218" s="91"/>
      <c r="G218" s="62"/>
      <c r="H218" s="93" t="str">
        <f t="shared" si="8"/>
        <v/>
      </c>
      <c r="I218" s="62"/>
      <c r="J218" s="63"/>
      <c r="K218" s="55">
        <v>0.1</v>
      </c>
      <c r="L218" s="63">
        <f t="shared" si="19"/>
        <v>0</v>
      </c>
      <c r="M218" s="113"/>
      <c r="N218" s="56"/>
      <c r="O218" s="57"/>
    </row>
    <row r="219" spans="2:15" s="37" customFormat="1" ht="21.75" hidden="1" customHeight="1" x14ac:dyDescent="0.2">
      <c r="B219" s="48" t="str">
        <f t="shared" si="6"/>
        <v/>
      </c>
      <c r="C219" s="65"/>
      <c r="D219" s="60" t="str">
        <f t="shared" si="20"/>
        <v/>
      </c>
      <c r="E219" s="59"/>
      <c r="F219" s="91"/>
      <c r="G219" s="62"/>
      <c r="H219" s="93" t="str">
        <f t="shared" si="8"/>
        <v/>
      </c>
      <c r="I219" s="62"/>
      <c r="J219" s="63"/>
      <c r="K219" s="55">
        <v>0.1</v>
      </c>
      <c r="L219" s="63">
        <f t="shared" si="19"/>
        <v>0</v>
      </c>
      <c r="M219" s="113"/>
      <c r="N219" s="56"/>
      <c r="O219" s="57"/>
    </row>
    <row r="220" spans="2:15" s="37" customFormat="1" ht="21.75" hidden="1" customHeight="1" x14ac:dyDescent="0.2">
      <c r="B220" s="48" t="str">
        <f t="shared" si="6"/>
        <v/>
      </c>
      <c r="C220" s="65"/>
      <c r="D220" s="60" t="str">
        <f t="shared" si="20"/>
        <v/>
      </c>
      <c r="E220" s="59"/>
      <c r="F220" s="91"/>
      <c r="G220" s="62"/>
      <c r="H220" s="93" t="str">
        <f t="shared" si="8"/>
        <v/>
      </c>
      <c r="I220" s="62"/>
      <c r="J220" s="63"/>
      <c r="K220" s="55">
        <v>0.1</v>
      </c>
      <c r="L220" s="63">
        <f t="shared" si="19"/>
        <v>0</v>
      </c>
      <c r="M220" s="113"/>
      <c r="N220" s="56"/>
      <c r="O220" s="57"/>
    </row>
    <row r="221" spans="2:15" s="37" customFormat="1" ht="21.75" hidden="1" customHeight="1" x14ac:dyDescent="0.2">
      <c r="B221" s="48" t="str">
        <f t="shared" ref="B221:B225" si="21">IF(G221&lt;&gt;"",ROW()-16,"")</f>
        <v/>
      </c>
      <c r="C221" s="65"/>
      <c r="D221" s="60" t="str">
        <f t="shared" si="20"/>
        <v/>
      </c>
      <c r="E221" s="59"/>
      <c r="F221" s="91"/>
      <c r="G221" s="62"/>
      <c r="H221" s="93" t="str">
        <f t="shared" si="8"/>
        <v/>
      </c>
      <c r="I221" s="62"/>
      <c r="J221" s="63"/>
      <c r="K221" s="55">
        <v>0.1</v>
      </c>
      <c r="L221" s="63">
        <f t="shared" si="19"/>
        <v>0</v>
      </c>
      <c r="M221" s="113"/>
      <c r="N221" s="56"/>
      <c r="O221" s="57"/>
    </row>
    <row r="222" spans="2:15" s="37" customFormat="1" ht="21.75" hidden="1" customHeight="1" x14ac:dyDescent="0.2">
      <c r="B222" s="48" t="str">
        <f t="shared" si="21"/>
        <v/>
      </c>
      <c r="C222" s="65"/>
      <c r="D222" s="60" t="str">
        <f t="shared" si="20"/>
        <v/>
      </c>
      <c r="E222" s="59"/>
      <c r="F222" s="91"/>
      <c r="G222" s="62"/>
      <c r="H222" s="93" t="str">
        <f t="shared" si="8"/>
        <v/>
      </c>
      <c r="I222" s="62"/>
      <c r="J222" s="63"/>
      <c r="K222" s="55">
        <v>0.1</v>
      </c>
      <c r="L222" s="63">
        <f t="shared" si="19"/>
        <v>0</v>
      </c>
      <c r="M222" s="113"/>
      <c r="N222" s="56"/>
      <c r="O222" s="57"/>
    </row>
    <row r="223" spans="2:15" s="37" customFormat="1" ht="21.75" hidden="1" customHeight="1" x14ac:dyDescent="0.2">
      <c r="B223" s="48" t="str">
        <f t="shared" si="21"/>
        <v/>
      </c>
      <c r="C223" s="65"/>
      <c r="D223" s="60" t="str">
        <f t="shared" si="20"/>
        <v/>
      </c>
      <c r="E223" s="59"/>
      <c r="F223" s="91"/>
      <c r="G223" s="62"/>
      <c r="H223" s="93" t="str">
        <f t="shared" si="8"/>
        <v/>
      </c>
      <c r="I223" s="62"/>
      <c r="J223" s="63"/>
      <c r="K223" s="55">
        <v>0.1</v>
      </c>
      <c r="L223" s="63">
        <f t="shared" si="19"/>
        <v>0</v>
      </c>
      <c r="M223" s="113"/>
      <c r="N223" s="56"/>
      <c r="O223" s="57"/>
    </row>
    <row r="224" spans="2:15" s="37" customFormat="1" ht="21.75" hidden="1" customHeight="1" x14ac:dyDescent="0.2">
      <c r="B224" s="48" t="str">
        <f t="shared" si="21"/>
        <v/>
      </c>
      <c r="C224" s="65"/>
      <c r="D224" s="60" t="str">
        <f t="shared" si="20"/>
        <v/>
      </c>
      <c r="E224" s="59"/>
      <c r="F224" s="91"/>
      <c r="G224" s="62"/>
      <c r="H224" s="93" t="str">
        <f t="shared" si="8"/>
        <v/>
      </c>
      <c r="I224" s="62"/>
      <c r="J224" s="63"/>
      <c r="K224" s="55">
        <v>0.1</v>
      </c>
      <c r="L224" s="63">
        <f t="shared" si="19"/>
        <v>0</v>
      </c>
      <c r="M224" s="113"/>
      <c r="N224" s="56"/>
      <c r="O224" s="57"/>
    </row>
    <row r="225" spans="2:15" s="37" customFormat="1" ht="21.75" hidden="1" customHeight="1" x14ac:dyDescent="0.2">
      <c r="B225" s="48" t="str">
        <f t="shared" si="21"/>
        <v/>
      </c>
      <c r="C225" s="65"/>
      <c r="D225" s="60" t="str">
        <f t="shared" si="20"/>
        <v/>
      </c>
      <c r="E225" s="59"/>
      <c r="F225" s="91"/>
      <c r="G225" s="62"/>
      <c r="H225" s="93" t="str">
        <f t="shared" si="8"/>
        <v/>
      </c>
      <c r="I225" s="62"/>
      <c r="J225" s="63"/>
      <c r="K225" s="55">
        <v>0.1</v>
      </c>
      <c r="L225" s="63">
        <f t="shared" si="19"/>
        <v>0</v>
      </c>
      <c r="M225" s="64"/>
      <c r="N225" s="56"/>
      <c r="O225" s="57"/>
    </row>
    <row r="226" spans="2:15" s="37" customFormat="1" ht="21.75" hidden="1" customHeight="1" x14ac:dyDescent="0.2">
      <c r="B226" s="48" t="str">
        <f t="shared" ref="B226:B230" si="22">IF(G226&lt;&gt;"",ROW()-16,"")</f>
        <v/>
      </c>
      <c r="C226" s="65"/>
      <c r="D226" s="60" t="str">
        <f t="shared" si="7"/>
        <v/>
      </c>
      <c r="E226" s="59"/>
      <c r="F226" s="91"/>
      <c r="G226" s="62"/>
      <c r="H226" s="93" t="str">
        <f t="shared" si="8"/>
        <v/>
      </c>
      <c r="I226" s="62"/>
      <c r="J226" s="63"/>
      <c r="K226" s="55">
        <v>0.1</v>
      </c>
      <c r="L226" s="63">
        <f t="shared" si="19"/>
        <v>0</v>
      </c>
      <c r="M226" s="64"/>
      <c r="N226" s="56"/>
      <c r="O226" s="57"/>
    </row>
    <row r="227" spans="2:15" s="37" customFormat="1" ht="21.75" hidden="1" customHeight="1" x14ac:dyDescent="0.2">
      <c r="B227" s="48" t="str">
        <f t="shared" si="22"/>
        <v/>
      </c>
      <c r="C227" s="65"/>
      <c r="D227" s="60" t="str">
        <f t="shared" si="7"/>
        <v/>
      </c>
      <c r="E227" s="59"/>
      <c r="F227" s="91"/>
      <c r="G227" s="62"/>
      <c r="H227" s="93" t="str">
        <f t="shared" si="8"/>
        <v/>
      </c>
      <c r="I227" s="62"/>
      <c r="J227" s="63"/>
      <c r="K227" s="55">
        <v>0.1</v>
      </c>
      <c r="L227" s="63">
        <f t="shared" si="19"/>
        <v>0</v>
      </c>
      <c r="M227" s="64"/>
      <c r="N227" s="56"/>
      <c r="O227" s="57"/>
    </row>
    <row r="228" spans="2:15" s="37" customFormat="1" ht="21.75" hidden="1" customHeight="1" x14ac:dyDescent="0.2">
      <c r="B228" s="48" t="str">
        <f t="shared" si="22"/>
        <v/>
      </c>
      <c r="C228" s="65"/>
      <c r="D228" s="60" t="str">
        <f t="shared" si="7"/>
        <v/>
      </c>
      <c r="E228" s="59"/>
      <c r="F228" s="91"/>
      <c r="G228" s="62"/>
      <c r="H228" s="93" t="str">
        <f t="shared" si="8"/>
        <v/>
      </c>
      <c r="I228" s="62"/>
      <c r="J228" s="63"/>
      <c r="K228" s="55">
        <v>0.1</v>
      </c>
      <c r="L228" s="63">
        <f t="shared" ref="L228:L235" si="23">ROUND(J228*10%,0)</f>
        <v>0</v>
      </c>
      <c r="M228" s="64"/>
      <c r="N228" s="56"/>
      <c r="O228" s="57"/>
    </row>
    <row r="229" spans="2:15" s="37" customFormat="1" ht="21.75" hidden="1" customHeight="1" x14ac:dyDescent="0.2">
      <c r="B229" s="48" t="str">
        <f t="shared" si="22"/>
        <v/>
      </c>
      <c r="C229" s="65"/>
      <c r="D229" s="60" t="str">
        <f t="shared" si="7"/>
        <v/>
      </c>
      <c r="E229" s="59"/>
      <c r="F229" s="91"/>
      <c r="G229" s="62"/>
      <c r="H229" s="93" t="str">
        <f t="shared" si="8"/>
        <v/>
      </c>
      <c r="I229" s="62"/>
      <c r="J229" s="63"/>
      <c r="K229" s="55">
        <v>0.1</v>
      </c>
      <c r="L229" s="63">
        <f t="shared" si="23"/>
        <v>0</v>
      </c>
      <c r="M229" s="64"/>
      <c r="N229" s="56"/>
      <c r="O229" s="57"/>
    </row>
    <row r="230" spans="2:15" s="37" customFormat="1" ht="21.75" hidden="1" customHeight="1" x14ac:dyDescent="0.2">
      <c r="B230" s="48" t="str">
        <f t="shared" si="22"/>
        <v/>
      </c>
      <c r="C230" s="65"/>
      <c r="D230" s="60" t="str">
        <f t="shared" si="7"/>
        <v/>
      </c>
      <c r="E230" s="59"/>
      <c r="F230" s="91"/>
      <c r="G230" s="62"/>
      <c r="H230" s="93" t="str">
        <f t="shared" si="8"/>
        <v/>
      </c>
      <c r="I230" s="62"/>
      <c r="J230" s="63"/>
      <c r="K230" s="55">
        <v>0.1</v>
      </c>
      <c r="L230" s="63">
        <f t="shared" si="23"/>
        <v>0</v>
      </c>
      <c r="M230" s="64"/>
      <c r="N230" s="56"/>
      <c r="O230" s="57"/>
    </row>
    <row r="231" spans="2:15" s="37" customFormat="1" ht="21.75" hidden="1" customHeight="1" x14ac:dyDescent="0.2">
      <c r="B231" s="48" t="str">
        <f t="shared" si="6"/>
        <v/>
      </c>
      <c r="C231" s="65"/>
      <c r="D231" s="60" t="str">
        <f t="shared" ref="D231:D235" si="24">IF(ISNA(VLOOKUP(G231,DSMV,3,0)),"",VLOOKUP(G231,DSMV,3,0))</f>
        <v/>
      </c>
      <c r="E231" s="59"/>
      <c r="F231" s="91"/>
      <c r="G231" s="62"/>
      <c r="H231" s="93" t="str">
        <f t="shared" ref="H231:H235" si="25">IF(ISNA(VLOOKUP(G231,DSMV,2,0)),"",VLOOKUP(G231,DSMV,2,0))</f>
        <v/>
      </c>
      <c r="I231" s="62"/>
      <c r="J231" s="63"/>
      <c r="K231" s="55">
        <v>0.1</v>
      </c>
      <c r="L231" s="63">
        <f t="shared" si="23"/>
        <v>0</v>
      </c>
      <c r="M231" s="64"/>
      <c r="N231" s="56"/>
      <c r="O231" s="57"/>
    </row>
    <row r="232" spans="2:15" s="37" customFormat="1" ht="21.75" hidden="1" customHeight="1" x14ac:dyDescent="0.2">
      <c r="B232" s="48" t="str">
        <f t="shared" ref="B232:B235" si="26">IF(G232&lt;&gt;"",ROW()-16,"")</f>
        <v/>
      </c>
      <c r="C232" s="65"/>
      <c r="D232" s="60" t="str">
        <f t="shared" si="24"/>
        <v/>
      </c>
      <c r="E232" s="59"/>
      <c r="F232" s="91"/>
      <c r="G232" s="62"/>
      <c r="H232" s="93" t="str">
        <f t="shared" si="25"/>
        <v/>
      </c>
      <c r="I232" s="62"/>
      <c r="J232" s="63"/>
      <c r="K232" s="55">
        <v>0.1</v>
      </c>
      <c r="L232" s="63">
        <f t="shared" si="23"/>
        <v>0</v>
      </c>
      <c r="M232" s="64"/>
      <c r="N232" s="56"/>
      <c r="O232" s="57"/>
    </row>
    <row r="233" spans="2:15" s="37" customFormat="1" ht="21.75" hidden="1" customHeight="1" x14ac:dyDescent="0.2">
      <c r="B233" s="48" t="str">
        <f t="shared" si="26"/>
        <v/>
      </c>
      <c r="C233" s="65"/>
      <c r="D233" s="60" t="str">
        <f t="shared" si="24"/>
        <v/>
      </c>
      <c r="E233" s="59"/>
      <c r="F233" s="91"/>
      <c r="G233" s="62"/>
      <c r="H233" s="93" t="str">
        <f t="shared" si="25"/>
        <v/>
      </c>
      <c r="I233" s="62"/>
      <c r="J233" s="63"/>
      <c r="K233" s="55">
        <v>0.1</v>
      </c>
      <c r="L233" s="63">
        <f t="shared" si="23"/>
        <v>0</v>
      </c>
      <c r="M233" s="64"/>
      <c r="N233" s="56"/>
      <c r="O233" s="57"/>
    </row>
    <row r="234" spans="2:15" s="37" customFormat="1" ht="21.75" hidden="1" customHeight="1" x14ac:dyDescent="0.2">
      <c r="B234" s="48" t="str">
        <f t="shared" si="26"/>
        <v/>
      </c>
      <c r="C234" s="65"/>
      <c r="D234" s="60" t="str">
        <f t="shared" si="24"/>
        <v/>
      </c>
      <c r="E234" s="59"/>
      <c r="F234" s="91"/>
      <c r="G234" s="62"/>
      <c r="H234" s="93" t="str">
        <f t="shared" si="25"/>
        <v/>
      </c>
      <c r="I234" s="62"/>
      <c r="J234" s="63"/>
      <c r="K234" s="55">
        <v>0.1</v>
      </c>
      <c r="L234" s="63">
        <f t="shared" si="23"/>
        <v>0</v>
      </c>
      <c r="M234" s="64"/>
      <c r="N234" s="56"/>
      <c r="O234" s="57"/>
    </row>
    <row r="235" spans="2:15" s="37" customFormat="1" ht="21.75" hidden="1" customHeight="1" x14ac:dyDescent="0.2">
      <c r="B235" s="48" t="str">
        <f t="shared" si="26"/>
        <v/>
      </c>
      <c r="C235" s="65"/>
      <c r="D235" s="60" t="str">
        <f t="shared" si="24"/>
        <v/>
      </c>
      <c r="E235" s="59"/>
      <c r="F235" s="91"/>
      <c r="G235" s="62"/>
      <c r="H235" s="93" t="str">
        <f t="shared" si="25"/>
        <v/>
      </c>
      <c r="I235" s="62"/>
      <c r="J235" s="63"/>
      <c r="K235" s="55">
        <v>0.1</v>
      </c>
      <c r="L235" s="63">
        <f t="shared" si="23"/>
        <v>0</v>
      </c>
      <c r="M235" s="64"/>
      <c r="N235" s="56"/>
      <c r="O235" s="57"/>
    </row>
    <row r="236" spans="2:15" s="37" customFormat="1" ht="21.75" hidden="1" customHeight="1" x14ac:dyDescent="0.2">
      <c r="B236" s="48" t="str">
        <f>IF(G236&lt;&gt;"",ROW()-16,"")</f>
        <v/>
      </c>
      <c r="C236" s="65"/>
      <c r="D236" s="60"/>
      <c r="E236" s="59"/>
      <c r="F236" s="91"/>
      <c r="G236" s="62"/>
      <c r="H236" s="93"/>
      <c r="I236" s="62"/>
      <c r="J236" s="63"/>
      <c r="K236" s="55"/>
      <c r="L236" s="63"/>
      <c r="M236" s="66"/>
      <c r="N236" s="56"/>
      <c r="O236" s="57"/>
    </row>
    <row r="237" spans="2:15" s="67" customFormat="1" ht="21.75" customHeight="1" x14ac:dyDescent="0.2">
      <c r="B237" s="68" t="s">
        <v>11</v>
      </c>
      <c r="C237" s="69"/>
      <c r="D237" s="70"/>
      <c r="E237" s="71"/>
      <c r="F237" s="70"/>
      <c r="G237" s="70"/>
      <c r="H237" s="70"/>
      <c r="I237" s="70"/>
      <c r="J237" s="72">
        <f>SUBTOTAL(9,J17:J236)</f>
        <v>1482029575</v>
      </c>
      <c r="K237" s="72"/>
      <c r="L237" s="72">
        <f>SUBTOTAL(9,L17:L236)</f>
        <v>148202960</v>
      </c>
      <c r="M237" s="70"/>
      <c r="N237" s="57"/>
    </row>
    <row r="238" spans="2:15" s="67" customFormat="1" ht="21.75" hidden="1" customHeight="1" x14ac:dyDescent="0.2">
      <c r="B238" s="73"/>
      <c r="C238" s="74"/>
      <c r="D238" s="75"/>
      <c r="E238" s="76"/>
      <c r="F238" s="75"/>
      <c r="G238" s="75"/>
      <c r="H238" s="75"/>
      <c r="I238" s="75"/>
      <c r="J238" s="77"/>
      <c r="K238" s="77"/>
      <c r="L238" s="77"/>
      <c r="M238" s="78"/>
      <c r="N238" s="57"/>
    </row>
    <row r="239" spans="2:15" s="37" customFormat="1" ht="21.75" customHeight="1" x14ac:dyDescent="0.2">
      <c r="B239" s="79" t="s">
        <v>70</v>
      </c>
      <c r="C239" s="80"/>
      <c r="D239" s="80"/>
      <c r="E239" s="80"/>
      <c r="F239" s="80"/>
      <c r="G239" s="80"/>
      <c r="H239" s="80"/>
      <c r="I239" s="80"/>
      <c r="J239" s="81"/>
      <c r="K239" s="82"/>
      <c r="L239" s="81"/>
      <c r="M239" s="83"/>
      <c r="N239" s="57"/>
    </row>
    <row r="240" spans="2:15" s="67" customFormat="1" ht="21.75" customHeight="1" x14ac:dyDescent="0.2">
      <c r="B240" s="68" t="s">
        <v>11</v>
      </c>
      <c r="C240" s="69"/>
      <c r="D240" s="70"/>
      <c r="E240" s="71"/>
      <c r="F240" s="70"/>
      <c r="G240" s="70"/>
      <c r="H240" s="70"/>
      <c r="I240" s="70"/>
      <c r="J240" s="84"/>
      <c r="K240" s="84"/>
      <c r="L240" s="84"/>
      <c r="M240" s="70"/>
      <c r="N240" s="57"/>
    </row>
    <row r="241" spans="2:14" s="37" customFormat="1" ht="21.75" customHeight="1" x14ac:dyDescent="0.2">
      <c r="B241" s="79" t="s">
        <v>71</v>
      </c>
      <c r="C241" s="80"/>
      <c r="D241" s="80"/>
      <c r="E241" s="80"/>
      <c r="F241" s="80"/>
      <c r="G241" s="80"/>
      <c r="H241" s="80"/>
      <c r="I241" s="80"/>
      <c r="J241" s="81"/>
      <c r="K241" s="82"/>
      <c r="L241" s="81"/>
      <c r="M241" s="83"/>
      <c r="N241" s="57"/>
    </row>
    <row r="242" spans="2:14" s="37" customFormat="1" ht="21.75" customHeight="1" x14ac:dyDescent="0.2">
      <c r="B242" s="47"/>
      <c r="C242" s="85"/>
      <c r="D242" s="85"/>
      <c r="E242" s="44"/>
      <c r="F242" s="86"/>
      <c r="G242" s="85"/>
      <c r="H242" s="44"/>
      <c r="I242" s="85"/>
      <c r="J242" s="87"/>
      <c r="K242" s="85"/>
      <c r="L242" s="87"/>
      <c r="M242" s="85"/>
      <c r="N242" s="57"/>
    </row>
    <row r="243" spans="2:14" s="67" customFormat="1" ht="21.75" customHeight="1" x14ac:dyDescent="0.2">
      <c r="B243" s="68" t="s">
        <v>11</v>
      </c>
      <c r="C243" s="69"/>
      <c r="D243" s="70"/>
      <c r="E243" s="71"/>
      <c r="F243" s="70"/>
      <c r="G243" s="70"/>
      <c r="H243" s="70"/>
      <c r="I243" s="70"/>
      <c r="J243" s="84"/>
      <c r="K243" s="70"/>
      <c r="L243" s="84"/>
      <c r="M243" s="70"/>
      <c r="N243" s="57"/>
    </row>
    <row r="244" spans="2:14" s="67" customFormat="1" ht="21.75" customHeight="1" x14ac:dyDescent="0.2">
      <c r="B244" s="79" t="s">
        <v>72</v>
      </c>
      <c r="C244" s="80"/>
      <c r="D244" s="80"/>
      <c r="E244" s="80"/>
      <c r="F244" s="80"/>
      <c r="G244" s="80"/>
      <c r="H244" s="80"/>
      <c r="I244" s="80"/>
      <c r="J244" s="81"/>
      <c r="K244" s="82"/>
      <c r="L244" s="81"/>
      <c r="M244" s="83"/>
      <c r="N244" s="57"/>
    </row>
    <row r="245" spans="2:14" s="67" customFormat="1" ht="21.75" customHeight="1" x14ac:dyDescent="0.2">
      <c r="B245" s="47"/>
      <c r="C245" s="85"/>
      <c r="D245" s="85"/>
      <c r="E245" s="44"/>
      <c r="F245" s="86"/>
      <c r="G245" s="85"/>
      <c r="H245" s="44"/>
      <c r="I245" s="85"/>
      <c r="J245" s="87"/>
      <c r="K245" s="85"/>
      <c r="L245" s="87"/>
      <c r="M245" s="85"/>
      <c r="N245" s="57"/>
    </row>
    <row r="246" spans="2:14" s="67" customFormat="1" ht="21.75" customHeight="1" x14ac:dyDescent="0.2">
      <c r="B246" s="68" t="s">
        <v>11</v>
      </c>
      <c r="C246" s="69"/>
      <c r="D246" s="70"/>
      <c r="E246" s="71"/>
      <c r="F246" s="70"/>
      <c r="G246" s="70"/>
      <c r="H246" s="70"/>
      <c r="I246" s="70"/>
      <c r="J246" s="84"/>
      <c r="K246" s="70"/>
      <c r="L246" s="84"/>
      <c r="M246" s="70"/>
      <c r="N246" s="57"/>
    </row>
    <row r="247" spans="2:14" s="37" customFormat="1" ht="21.75" customHeight="1" x14ac:dyDescent="0.2">
      <c r="B247" s="79" t="s">
        <v>40</v>
      </c>
      <c r="C247" s="80"/>
      <c r="D247" s="80"/>
      <c r="E247" s="80"/>
      <c r="F247" s="80"/>
      <c r="G247" s="80"/>
      <c r="H247" s="80"/>
      <c r="I247" s="80"/>
      <c r="J247" s="81"/>
      <c r="K247" s="82"/>
      <c r="L247" s="81"/>
      <c r="M247" s="83"/>
      <c r="N247" s="57"/>
    </row>
    <row r="248" spans="2:14" s="37" customFormat="1" ht="21.75" customHeight="1" x14ac:dyDescent="0.2">
      <c r="B248" s="47"/>
      <c r="C248" s="85"/>
      <c r="D248" s="85"/>
      <c r="E248" s="44"/>
      <c r="F248" s="86"/>
      <c r="G248" s="85"/>
      <c r="H248" s="44"/>
      <c r="I248" s="85"/>
      <c r="J248" s="87"/>
      <c r="K248" s="85"/>
      <c r="L248" s="87"/>
      <c r="M248" s="85"/>
      <c r="N248" s="57"/>
    </row>
    <row r="249" spans="2:14" s="67" customFormat="1" ht="21.75" customHeight="1" x14ac:dyDescent="0.2">
      <c r="B249" s="68" t="s">
        <v>11</v>
      </c>
      <c r="C249" s="69"/>
      <c r="D249" s="70"/>
      <c r="E249" s="71"/>
      <c r="F249" s="70"/>
      <c r="G249" s="70"/>
      <c r="H249" s="70"/>
      <c r="I249" s="70"/>
      <c r="J249" s="84"/>
      <c r="K249" s="70"/>
      <c r="L249" s="84"/>
      <c r="M249" s="70"/>
      <c r="N249" s="88"/>
    </row>
    <row r="250" spans="2:14" s="37" customFormat="1" x14ac:dyDescent="0.2">
      <c r="D250" s="38"/>
      <c r="E250" s="39"/>
      <c r="F250" s="37" t="s">
        <v>283</v>
      </c>
      <c r="G250" s="38"/>
      <c r="H250" s="88">
        <f>J237</f>
        <v>1482029575</v>
      </c>
      <c r="I250" s="38"/>
      <c r="K250" s="40"/>
      <c r="M250" s="38"/>
      <c r="N250" s="57"/>
    </row>
    <row r="251" spans="2:14" s="37" customFormat="1" x14ac:dyDescent="0.2">
      <c r="D251" s="38"/>
      <c r="E251" s="39"/>
      <c r="F251" s="37" t="s">
        <v>284</v>
      </c>
      <c r="G251" s="38"/>
      <c r="H251" s="88">
        <f>L237</f>
        <v>148202960</v>
      </c>
      <c r="I251" s="38"/>
      <c r="K251" s="40"/>
      <c r="M251" s="38"/>
      <c r="N251" s="57"/>
    </row>
    <row r="252" spans="2:14" s="37" customFormat="1" x14ac:dyDescent="0.2">
      <c r="B252" s="89"/>
      <c r="C252" s="89"/>
      <c r="D252" s="38"/>
      <c r="E252" s="39"/>
      <c r="F252" s="38"/>
      <c r="G252" s="38"/>
      <c r="H252" s="38"/>
      <c r="I252" s="38"/>
      <c r="J252" s="116" t="str">
        <f>"Bình Dương, "&amp;IF($O$14=1,"Ngày 31 Tháng 03  ",IF($O$14=2,"Ngày 30 Tháng 06  ",IF($O$14=3,"Ngày 30 Tháng 09  ",IF($O$14=4,"Ngày 31 Tháng 12  "))))&amp;"Năm  "&amp;YEAR(F17)</f>
        <v>Bình Dương, Ngày 30 Tháng 06  Năm  2017</v>
      </c>
      <c r="K252" s="116"/>
      <c r="N252" s="57"/>
    </row>
    <row r="253" spans="2:14" s="37" customFormat="1" x14ac:dyDescent="0.2">
      <c r="D253" s="38"/>
      <c r="E253" s="39"/>
      <c r="F253" s="38"/>
      <c r="G253" s="38"/>
      <c r="H253" s="38"/>
      <c r="I253" s="38"/>
      <c r="J253" s="114" t="s">
        <v>15</v>
      </c>
      <c r="K253" s="114"/>
      <c r="L253" s="114"/>
      <c r="M253" s="114"/>
    </row>
    <row r="254" spans="2:14" s="37" customFormat="1" x14ac:dyDescent="0.2">
      <c r="D254" s="38"/>
      <c r="E254" s="39"/>
      <c r="F254" s="38"/>
      <c r="G254" s="38"/>
      <c r="H254" s="38"/>
      <c r="I254" s="38"/>
      <c r="J254" s="114" t="s">
        <v>16</v>
      </c>
      <c r="K254" s="114"/>
      <c r="L254" s="114"/>
      <c r="M254" s="114"/>
    </row>
    <row r="255" spans="2:14" s="37" customFormat="1" x14ac:dyDescent="0.2">
      <c r="D255" s="38"/>
      <c r="E255" s="39"/>
      <c r="F255" s="38"/>
      <c r="G255" s="38"/>
      <c r="H255" s="38"/>
      <c r="I255" s="38"/>
      <c r="J255" s="114" t="s">
        <v>17</v>
      </c>
      <c r="K255" s="114"/>
      <c r="L255" s="114"/>
      <c r="M255" s="114"/>
    </row>
    <row r="256" spans="2:14" s="37" customFormat="1" x14ac:dyDescent="0.2">
      <c r="D256" s="38"/>
      <c r="E256" s="39"/>
      <c r="F256" s="38"/>
      <c r="G256" s="38"/>
      <c r="H256" s="38"/>
      <c r="I256" s="38"/>
      <c r="K256" s="40"/>
      <c r="M256" s="38"/>
    </row>
  </sheetData>
  <autoFilter ref="A15:O236">
    <filterColumn colId="12">
      <filters>
        <filter val="2"/>
      </filters>
    </filterColumn>
  </autoFilter>
  <sortState ref="A33:Q54">
    <sortCondition ref="F33:F54"/>
  </sortState>
  <mergeCells count="14">
    <mergeCell ref="J12:J14"/>
    <mergeCell ref="K12:K14"/>
    <mergeCell ref="L12:L14"/>
    <mergeCell ref="M12:M14"/>
    <mergeCell ref="B12:B14"/>
    <mergeCell ref="C12:F13"/>
    <mergeCell ref="G12:G14"/>
    <mergeCell ref="H12:H14"/>
    <mergeCell ref="I12:I14"/>
    <mergeCell ref="B4:M4"/>
    <mergeCell ref="B5:M5"/>
    <mergeCell ref="B6:M6"/>
    <mergeCell ref="B7:M7"/>
    <mergeCell ref="B11:M11"/>
  </mergeCells>
  <printOptions horizontalCentered="1"/>
  <pageMargins left="0" right="0" top="0.14000000000000001"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7" tint="-0.499984740745262"/>
  </sheetPr>
  <dimension ref="A1:N236"/>
  <sheetViews>
    <sheetView topLeftCell="A12" zoomScale="90" zoomScaleNormal="90" workbookViewId="0">
      <pane ySplit="14" topLeftCell="A224" activePane="bottomLeft" state="frozen"/>
      <selection activeCell="A12" sqref="A12"/>
      <selection pane="bottomLeft" activeCell="N15" sqref="N15"/>
    </sheetView>
  </sheetViews>
  <sheetFormatPr defaultRowHeight="12.75" x14ac:dyDescent="0.2"/>
  <cols>
    <col min="1" max="1" width="2.140625" customWidth="1"/>
    <col min="2" max="2" width="5.5703125" customWidth="1"/>
    <col min="3" max="3" width="13.7109375" customWidth="1"/>
    <col min="4" max="4" width="8.5703125" customWidth="1"/>
    <col min="5" max="5" width="10.7109375" customWidth="1"/>
    <col min="6" max="6" width="12" customWidth="1"/>
    <col min="7" max="7" width="48.140625" customWidth="1"/>
    <col min="8" max="8" width="14.5703125" customWidth="1"/>
    <col min="9" max="9" width="20.5703125" customWidth="1"/>
    <col min="10" max="11" width="15.5703125" customWidth="1"/>
    <col min="12" max="12" width="8.5703125" customWidth="1"/>
  </cols>
  <sheetData>
    <row r="1" spans="1:14" s="15" customFormat="1" ht="15" x14ac:dyDescent="0.2">
      <c r="B1" s="16"/>
      <c r="C1" s="16"/>
      <c r="D1" s="16"/>
      <c r="E1" s="16"/>
      <c r="F1" s="16"/>
      <c r="G1" s="16"/>
      <c r="H1" s="16"/>
      <c r="I1" s="16"/>
      <c r="L1" s="16"/>
    </row>
    <row r="2" spans="1:14" s="15" customFormat="1" ht="15" x14ac:dyDescent="0.2">
      <c r="B2" s="16"/>
      <c r="C2" s="16"/>
      <c r="D2" s="16"/>
      <c r="E2" s="16"/>
      <c r="F2" s="16"/>
      <c r="G2" s="16"/>
      <c r="H2" s="16"/>
      <c r="I2" s="16"/>
      <c r="L2" s="16"/>
    </row>
    <row r="3" spans="1:14" s="15" customFormat="1" ht="15" x14ac:dyDescent="0.2">
      <c r="B3" s="17"/>
      <c r="C3" s="17"/>
      <c r="D3" s="16"/>
      <c r="E3" s="16"/>
      <c r="F3" s="16"/>
      <c r="G3" s="16"/>
      <c r="H3" s="16"/>
      <c r="I3" s="16"/>
      <c r="L3" s="16"/>
    </row>
    <row r="4" spans="1:14" s="15" customFormat="1" ht="28.5" customHeight="1" x14ac:dyDescent="0.2">
      <c r="B4" s="158" t="s">
        <v>18</v>
      </c>
      <c r="C4" s="158"/>
      <c r="D4" s="158"/>
      <c r="E4" s="158"/>
      <c r="F4" s="158"/>
      <c r="G4" s="158"/>
      <c r="H4" s="158"/>
      <c r="I4" s="158"/>
      <c r="J4" s="158"/>
      <c r="K4" s="158"/>
      <c r="L4" s="158"/>
    </row>
    <row r="5" spans="1:14" s="15" customFormat="1" ht="15" hidden="1" x14ac:dyDescent="0.2">
      <c r="A5" s="15" t="s">
        <v>31</v>
      </c>
      <c r="B5" s="159"/>
      <c r="C5" s="159"/>
      <c r="D5" s="159"/>
      <c r="E5" s="159"/>
      <c r="F5" s="159"/>
      <c r="G5" s="159"/>
      <c r="H5" s="159"/>
      <c r="I5" s="159"/>
      <c r="J5" s="159"/>
      <c r="K5" s="159"/>
      <c r="L5" s="159"/>
    </row>
    <row r="6" spans="1:14" s="15" customFormat="1" ht="15" x14ac:dyDescent="0.2">
      <c r="B6" s="160" t="s">
        <v>0</v>
      </c>
      <c r="C6" s="160"/>
      <c r="D6" s="160"/>
      <c r="E6" s="160"/>
      <c r="F6" s="160"/>
      <c r="G6" s="160"/>
      <c r="H6" s="160"/>
      <c r="I6" s="160"/>
      <c r="J6" s="160"/>
      <c r="K6" s="160"/>
      <c r="L6" s="160"/>
    </row>
    <row r="7" spans="1:14" s="15" customFormat="1" ht="15" x14ac:dyDescent="0.2">
      <c r="B7" s="160" t="e">
        <f>"Kỳ tính thuế: Quý "&amp;N14&amp;" Năm "&amp;YEAR(#REF!)</f>
        <v>#REF!</v>
      </c>
      <c r="C7" s="160"/>
      <c r="D7" s="160"/>
      <c r="E7" s="160"/>
      <c r="F7" s="160"/>
      <c r="G7" s="160"/>
      <c r="H7" s="160"/>
      <c r="I7" s="160"/>
      <c r="J7" s="160"/>
      <c r="K7" s="160"/>
      <c r="L7" s="160"/>
    </row>
    <row r="8" spans="1:14" s="15" customFormat="1" ht="15" x14ac:dyDescent="0.2">
      <c r="B8" s="18"/>
      <c r="C8" s="18"/>
      <c r="D8" s="16"/>
      <c r="E8" s="16"/>
      <c r="F8" s="16"/>
      <c r="G8" s="16"/>
      <c r="H8" s="16"/>
      <c r="I8" s="16"/>
      <c r="L8" s="16"/>
    </row>
    <row r="9" spans="1:14" s="15" customFormat="1" ht="15" x14ac:dyDescent="0.2">
      <c r="B9" s="15" t="s">
        <v>286</v>
      </c>
    </row>
    <row r="10" spans="1:14" s="15" customFormat="1" ht="15" x14ac:dyDescent="0.2">
      <c r="B10" s="15" t="s">
        <v>285</v>
      </c>
    </row>
    <row r="11" spans="1:14" s="15" customFormat="1" ht="15" x14ac:dyDescent="0.2">
      <c r="B11" s="163" t="s">
        <v>1</v>
      </c>
      <c r="C11" s="163"/>
      <c r="D11" s="163"/>
      <c r="E11" s="163"/>
      <c r="F11" s="163"/>
      <c r="G11" s="163"/>
      <c r="H11" s="163"/>
      <c r="I11" s="163"/>
      <c r="J11" s="163"/>
      <c r="K11" s="163"/>
      <c r="L11" s="163"/>
    </row>
    <row r="12" spans="1:14" s="15" customFormat="1" ht="12.75" customHeight="1" x14ac:dyDescent="0.2">
      <c r="B12" s="164" t="s">
        <v>2</v>
      </c>
      <c r="C12" s="164"/>
      <c r="D12" s="164"/>
      <c r="E12" s="164"/>
      <c r="F12" s="164"/>
      <c r="G12" s="164" t="s">
        <v>3</v>
      </c>
      <c r="H12" s="164" t="s">
        <v>29</v>
      </c>
      <c r="I12" s="164" t="s">
        <v>4</v>
      </c>
      <c r="J12" s="164" t="s">
        <v>30</v>
      </c>
      <c r="K12" s="164" t="s">
        <v>5</v>
      </c>
      <c r="L12" s="164" t="s">
        <v>6</v>
      </c>
    </row>
    <row r="13" spans="1:14" s="15" customFormat="1" ht="4.5" customHeight="1" x14ac:dyDescent="0.2">
      <c r="B13" s="164"/>
      <c r="C13" s="164"/>
      <c r="D13" s="164"/>
      <c r="E13" s="164"/>
      <c r="F13" s="164"/>
      <c r="G13" s="164"/>
      <c r="H13" s="164"/>
      <c r="I13" s="164"/>
      <c r="J13" s="164"/>
      <c r="K13" s="164"/>
      <c r="L13" s="164"/>
    </row>
    <row r="14" spans="1:14" s="15" customFormat="1" ht="40.5" customHeight="1" x14ac:dyDescent="0.2">
      <c r="B14" s="164"/>
      <c r="C14" s="115" t="s">
        <v>43</v>
      </c>
      <c r="D14" s="115" t="s">
        <v>7</v>
      </c>
      <c r="E14" s="115" t="s">
        <v>8</v>
      </c>
      <c r="F14" s="115" t="s">
        <v>9</v>
      </c>
      <c r="G14" s="164"/>
      <c r="H14" s="164"/>
      <c r="I14" s="164"/>
      <c r="J14" s="164"/>
      <c r="K14" s="164"/>
      <c r="L14" s="164"/>
      <c r="N14" s="117">
        <v>2</v>
      </c>
    </row>
    <row r="15" spans="1:14" s="15" customFormat="1" ht="15" x14ac:dyDescent="0.2">
      <c r="B15" s="2" t="s">
        <v>19</v>
      </c>
      <c r="C15" s="2" t="s">
        <v>20</v>
      </c>
      <c r="D15" s="2" t="s">
        <v>21</v>
      </c>
      <c r="E15" s="2" t="s">
        <v>22</v>
      </c>
      <c r="F15" s="2" t="s">
        <v>23</v>
      </c>
      <c r="G15" s="2" t="s">
        <v>24</v>
      </c>
      <c r="H15" s="2" t="s">
        <v>25</v>
      </c>
      <c r="I15" s="19" t="s">
        <v>26</v>
      </c>
      <c r="J15" s="19" t="s">
        <v>27</v>
      </c>
      <c r="K15" s="2" t="s">
        <v>28</v>
      </c>
      <c r="L15" s="2" t="s">
        <v>44</v>
      </c>
    </row>
    <row r="16" spans="1:14" s="15" customFormat="1" ht="21" hidden="1" customHeight="1" x14ac:dyDescent="0.2">
      <c r="B16" s="161" t="s">
        <v>46</v>
      </c>
      <c r="C16" s="162"/>
      <c r="D16" s="162"/>
      <c r="E16" s="162"/>
      <c r="F16" s="162"/>
      <c r="G16" s="162"/>
      <c r="H16" s="162"/>
      <c r="I16" s="162"/>
      <c r="J16" s="20"/>
      <c r="K16" s="20"/>
      <c r="L16" s="21"/>
    </row>
    <row r="17" spans="2:12" s="15" customFormat="1" ht="21" hidden="1" customHeight="1" x14ac:dyDescent="0.2">
      <c r="B17" s="8"/>
      <c r="C17" s="8"/>
      <c r="D17" s="8"/>
      <c r="E17" s="8"/>
      <c r="F17" s="5"/>
      <c r="G17" s="8"/>
      <c r="H17" s="2"/>
      <c r="I17" s="8"/>
      <c r="J17" s="7"/>
      <c r="K17" s="7"/>
      <c r="L17" s="8"/>
    </row>
    <row r="18" spans="2:12" s="22" customFormat="1" ht="21" hidden="1" customHeight="1" x14ac:dyDescent="0.2">
      <c r="B18" s="23" t="s">
        <v>11</v>
      </c>
      <c r="C18" s="23"/>
      <c r="D18" s="23"/>
      <c r="E18" s="23"/>
      <c r="F18" s="23"/>
      <c r="G18" s="23"/>
      <c r="H18" s="23"/>
      <c r="I18" s="23"/>
      <c r="J18" s="24"/>
      <c r="K18" s="24"/>
      <c r="L18" s="23"/>
    </row>
    <row r="19" spans="2:12" s="15" customFormat="1" ht="21" hidden="1" customHeight="1" x14ac:dyDescent="0.2">
      <c r="B19" s="161" t="s">
        <v>12</v>
      </c>
      <c r="C19" s="162"/>
      <c r="D19" s="162"/>
      <c r="E19" s="162"/>
      <c r="F19" s="162"/>
      <c r="G19" s="162"/>
      <c r="H19" s="162"/>
      <c r="I19" s="162"/>
      <c r="J19" s="20"/>
      <c r="K19" s="20"/>
      <c r="L19" s="25"/>
    </row>
    <row r="20" spans="2:12" s="15" customFormat="1" ht="21" hidden="1" customHeight="1" x14ac:dyDescent="0.2">
      <c r="B20" s="2"/>
      <c r="C20" s="3"/>
      <c r="D20" s="3"/>
      <c r="E20" s="4"/>
      <c r="F20" s="5"/>
      <c r="G20" s="6"/>
      <c r="H20" s="6"/>
      <c r="I20" s="6"/>
      <c r="J20" s="7"/>
      <c r="K20" s="7"/>
      <c r="L20" s="8"/>
    </row>
    <row r="21" spans="2:12" s="22" customFormat="1" ht="21" hidden="1" customHeight="1" x14ac:dyDescent="0.2">
      <c r="B21" s="23" t="s">
        <v>11</v>
      </c>
      <c r="C21" s="23"/>
      <c r="D21" s="23"/>
      <c r="E21" s="23"/>
      <c r="F21" s="23"/>
      <c r="G21" s="23"/>
      <c r="H21" s="23"/>
      <c r="I21" s="23"/>
      <c r="J21" s="24"/>
      <c r="K21" s="24"/>
      <c r="L21" s="23"/>
    </row>
    <row r="22" spans="2:12" s="15" customFormat="1" ht="21" hidden="1" customHeight="1" x14ac:dyDescent="0.2">
      <c r="B22" s="161" t="s">
        <v>13</v>
      </c>
      <c r="C22" s="162"/>
      <c r="D22" s="162"/>
      <c r="E22" s="162"/>
      <c r="F22" s="162"/>
      <c r="G22" s="162"/>
      <c r="H22" s="162"/>
      <c r="I22" s="162"/>
      <c r="J22" s="20"/>
      <c r="K22" s="20"/>
      <c r="L22" s="25"/>
    </row>
    <row r="23" spans="2:12" s="15" customFormat="1" ht="21" hidden="1" customHeight="1" x14ac:dyDescent="0.2">
      <c r="B23" s="8"/>
      <c r="C23" s="8"/>
      <c r="D23" s="8"/>
      <c r="E23" s="8"/>
      <c r="F23" s="5"/>
      <c r="G23" s="8"/>
      <c r="H23" s="2"/>
      <c r="I23" s="8"/>
      <c r="J23" s="7"/>
      <c r="K23" s="7"/>
      <c r="L23" s="8"/>
    </row>
    <row r="24" spans="2:12" s="22" customFormat="1" ht="21" hidden="1" customHeight="1" x14ac:dyDescent="0.2">
      <c r="B24" s="23" t="s">
        <v>11</v>
      </c>
      <c r="C24" s="23"/>
      <c r="D24" s="23"/>
      <c r="E24" s="23"/>
      <c r="F24" s="23"/>
      <c r="G24" s="23"/>
      <c r="H24" s="23"/>
      <c r="I24" s="23"/>
      <c r="J24" s="24"/>
      <c r="K24" s="24"/>
      <c r="L24" s="23"/>
    </row>
    <row r="25" spans="2:12" s="22" customFormat="1" ht="21" customHeight="1" x14ac:dyDescent="0.2">
      <c r="B25" s="118" t="s">
        <v>14</v>
      </c>
      <c r="C25" s="119"/>
      <c r="D25" s="119"/>
      <c r="E25" s="119"/>
      <c r="F25" s="119"/>
      <c r="G25" s="119"/>
      <c r="H25" s="119"/>
      <c r="I25" s="119"/>
      <c r="J25" s="26"/>
      <c r="K25" s="26"/>
      <c r="L25" s="27"/>
    </row>
    <row r="26" spans="2:12" s="15" customFormat="1" ht="21" hidden="1" customHeight="1" x14ac:dyDescent="0.2">
      <c r="B26" s="9">
        <f>IF(G26&lt;&gt;"",ROW()-25,"")</f>
        <v>1</v>
      </c>
      <c r="C26" s="32" t="s">
        <v>85</v>
      </c>
      <c r="D26" s="32" t="s">
        <v>86</v>
      </c>
      <c r="E26" s="10" t="s">
        <v>292</v>
      </c>
      <c r="F26" s="33">
        <v>42739</v>
      </c>
      <c r="G26" s="11" t="s">
        <v>120</v>
      </c>
      <c r="H26" s="34" t="str">
        <f t="shared" ref="H26:H59" si="0">IF(ISNA(VLOOKUP(G26,DSBR,2,0)),"",VLOOKUP(G26,DSBR,2,0))</f>
        <v>0307717894</v>
      </c>
      <c r="I26" s="12" t="s">
        <v>369</v>
      </c>
      <c r="J26" s="13">
        <v>36616000</v>
      </c>
      <c r="K26" s="13">
        <v>3661600</v>
      </c>
      <c r="L26" s="113">
        <v>1</v>
      </c>
    </row>
    <row r="27" spans="2:12" s="15" customFormat="1" ht="21" hidden="1" customHeight="1" x14ac:dyDescent="0.2">
      <c r="B27" s="9">
        <f t="shared" ref="B27:B91" si="1">IF(G27&lt;&gt;"",ROW()-25,"")</f>
        <v>2</v>
      </c>
      <c r="C27" s="32" t="s">
        <v>85</v>
      </c>
      <c r="D27" s="32" t="s">
        <v>86</v>
      </c>
      <c r="E27" s="10" t="s">
        <v>293</v>
      </c>
      <c r="F27" s="33">
        <v>42741</v>
      </c>
      <c r="G27" s="11" t="s">
        <v>311</v>
      </c>
      <c r="H27" s="34" t="str">
        <f t="shared" si="0"/>
        <v>3702473556</v>
      </c>
      <c r="I27" s="12" t="s">
        <v>369</v>
      </c>
      <c r="J27" s="13">
        <v>650000</v>
      </c>
      <c r="K27" s="13">
        <v>65000</v>
      </c>
      <c r="L27" s="113">
        <v>1</v>
      </c>
    </row>
    <row r="28" spans="2:12" s="15" customFormat="1" ht="21" hidden="1" customHeight="1" x14ac:dyDescent="0.2">
      <c r="B28" s="9">
        <f t="shared" si="1"/>
        <v>3</v>
      </c>
      <c r="C28" s="32" t="s">
        <v>85</v>
      </c>
      <c r="D28" s="32" t="s">
        <v>86</v>
      </c>
      <c r="E28" s="10" t="s">
        <v>294</v>
      </c>
      <c r="F28" s="33">
        <v>42741</v>
      </c>
      <c r="G28" s="11" t="s">
        <v>103</v>
      </c>
      <c r="H28" s="34" t="str">
        <f t="shared" si="0"/>
        <v>3603093803</v>
      </c>
      <c r="I28" s="12" t="s">
        <v>369</v>
      </c>
      <c r="J28" s="13">
        <v>1673000</v>
      </c>
      <c r="K28" s="13">
        <v>167300</v>
      </c>
      <c r="L28" s="113">
        <v>1</v>
      </c>
    </row>
    <row r="29" spans="2:12" s="15" customFormat="1" ht="21" hidden="1" customHeight="1" x14ac:dyDescent="0.2">
      <c r="B29" s="9">
        <f t="shared" si="1"/>
        <v>4</v>
      </c>
      <c r="C29" s="32" t="s">
        <v>85</v>
      </c>
      <c r="D29" s="32" t="s">
        <v>86</v>
      </c>
      <c r="E29" s="10" t="s">
        <v>295</v>
      </c>
      <c r="F29" s="33">
        <v>42741</v>
      </c>
      <c r="G29" s="11" t="s">
        <v>312</v>
      </c>
      <c r="H29" s="34" t="str">
        <f t="shared" si="0"/>
        <v>1101819710</v>
      </c>
      <c r="I29" s="12" t="s">
        <v>371</v>
      </c>
      <c r="J29" s="13">
        <v>310800000</v>
      </c>
      <c r="K29" s="13">
        <v>31080000</v>
      </c>
      <c r="L29" s="113">
        <v>1</v>
      </c>
    </row>
    <row r="30" spans="2:12" s="15" customFormat="1" ht="21" hidden="1" customHeight="1" x14ac:dyDescent="0.2">
      <c r="B30" s="9">
        <f t="shared" si="1"/>
        <v>5</v>
      </c>
      <c r="C30" s="32" t="s">
        <v>85</v>
      </c>
      <c r="D30" s="32" t="s">
        <v>86</v>
      </c>
      <c r="E30" s="10" t="s">
        <v>296</v>
      </c>
      <c r="F30" s="33">
        <v>42745</v>
      </c>
      <c r="G30" s="11" t="s">
        <v>313</v>
      </c>
      <c r="H30" s="34" t="str">
        <f t="shared" si="0"/>
        <v>0311925230</v>
      </c>
      <c r="I30" s="12" t="s">
        <v>372</v>
      </c>
      <c r="J30" s="13">
        <v>1600000</v>
      </c>
      <c r="K30" s="13">
        <v>160000</v>
      </c>
      <c r="L30" s="113">
        <v>1</v>
      </c>
    </row>
    <row r="31" spans="2:12" s="15" customFormat="1" ht="21" hidden="1" customHeight="1" x14ac:dyDescent="0.2">
      <c r="B31" s="9">
        <f t="shared" si="1"/>
        <v>6</v>
      </c>
      <c r="C31" s="32" t="s">
        <v>85</v>
      </c>
      <c r="D31" s="32" t="s">
        <v>86</v>
      </c>
      <c r="E31" s="10" t="s">
        <v>297</v>
      </c>
      <c r="F31" s="33">
        <v>42745</v>
      </c>
      <c r="G31" s="11" t="s">
        <v>95</v>
      </c>
      <c r="H31" s="34" t="str">
        <f t="shared" si="0"/>
        <v>0311731926</v>
      </c>
      <c r="I31" s="12" t="s">
        <v>369</v>
      </c>
      <c r="J31" s="13">
        <v>2409000</v>
      </c>
      <c r="K31" s="13">
        <v>240900</v>
      </c>
      <c r="L31" s="113">
        <v>1</v>
      </c>
    </row>
    <row r="32" spans="2:12" s="15" customFormat="1" ht="21" hidden="1" customHeight="1" x14ac:dyDescent="0.2">
      <c r="B32" s="9">
        <f t="shared" si="1"/>
        <v>7</v>
      </c>
      <c r="C32" s="32" t="s">
        <v>85</v>
      </c>
      <c r="D32" s="32" t="s">
        <v>86</v>
      </c>
      <c r="E32" s="10" t="s">
        <v>298</v>
      </c>
      <c r="F32" s="33">
        <v>42747</v>
      </c>
      <c r="G32" s="11" t="s">
        <v>142</v>
      </c>
      <c r="H32" s="34" t="str">
        <f t="shared" si="0"/>
        <v>0313919539</v>
      </c>
      <c r="I32" s="12" t="s">
        <v>370</v>
      </c>
      <c r="J32" s="13">
        <v>4807000</v>
      </c>
      <c r="K32" s="13">
        <v>480700</v>
      </c>
      <c r="L32" s="113">
        <v>1</v>
      </c>
    </row>
    <row r="33" spans="2:12" s="15" customFormat="1" ht="21" hidden="1" customHeight="1" x14ac:dyDescent="0.2">
      <c r="B33" s="9">
        <f t="shared" si="1"/>
        <v>8</v>
      </c>
      <c r="C33" s="32" t="s">
        <v>85</v>
      </c>
      <c r="D33" s="32" t="s">
        <v>86</v>
      </c>
      <c r="E33" s="10" t="s">
        <v>299</v>
      </c>
      <c r="F33" s="33">
        <v>42749</v>
      </c>
      <c r="G33" s="11" t="s">
        <v>136</v>
      </c>
      <c r="H33" s="34" t="str">
        <f t="shared" si="0"/>
        <v>3702440303</v>
      </c>
      <c r="I33" s="12" t="s">
        <v>370</v>
      </c>
      <c r="J33" s="13">
        <v>5460000</v>
      </c>
      <c r="K33" s="13">
        <v>546000</v>
      </c>
      <c r="L33" s="113">
        <v>1</v>
      </c>
    </row>
    <row r="34" spans="2:12" s="15" customFormat="1" ht="21" hidden="1" customHeight="1" x14ac:dyDescent="0.2">
      <c r="B34" s="9">
        <f t="shared" si="1"/>
        <v>9</v>
      </c>
      <c r="C34" s="32" t="s">
        <v>85</v>
      </c>
      <c r="D34" s="32" t="s">
        <v>86</v>
      </c>
      <c r="E34" s="10" t="s">
        <v>300</v>
      </c>
      <c r="F34" s="33">
        <v>42751</v>
      </c>
      <c r="G34" s="11" t="s">
        <v>103</v>
      </c>
      <c r="H34" s="34" t="str">
        <f t="shared" si="0"/>
        <v>3603093803</v>
      </c>
      <c r="I34" s="12" t="s">
        <v>369</v>
      </c>
      <c r="J34" s="13">
        <v>637900</v>
      </c>
      <c r="K34" s="13">
        <v>63790</v>
      </c>
      <c r="L34" s="113">
        <v>1</v>
      </c>
    </row>
    <row r="35" spans="2:12" s="15" customFormat="1" ht="21" hidden="1" customHeight="1" x14ac:dyDescent="0.2">
      <c r="B35" s="9">
        <f t="shared" si="1"/>
        <v>10</v>
      </c>
      <c r="C35" s="32" t="s">
        <v>85</v>
      </c>
      <c r="D35" s="32" t="s">
        <v>86</v>
      </c>
      <c r="E35" s="10" t="s">
        <v>301</v>
      </c>
      <c r="F35" s="33">
        <v>42753</v>
      </c>
      <c r="G35" s="11" t="s">
        <v>114</v>
      </c>
      <c r="H35" s="34" t="str">
        <f t="shared" si="0"/>
        <v>0311270753</v>
      </c>
      <c r="I35" s="12" t="s">
        <v>372</v>
      </c>
      <c r="J35" s="13">
        <v>2000000</v>
      </c>
      <c r="K35" s="13">
        <v>200000</v>
      </c>
      <c r="L35" s="113">
        <v>1</v>
      </c>
    </row>
    <row r="36" spans="2:12" s="15" customFormat="1" ht="21" hidden="1" customHeight="1" x14ac:dyDescent="0.2">
      <c r="B36" s="9">
        <f t="shared" si="1"/>
        <v>11</v>
      </c>
      <c r="C36" s="32" t="s">
        <v>85</v>
      </c>
      <c r="D36" s="32" t="s">
        <v>86</v>
      </c>
      <c r="E36" s="10" t="s">
        <v>302</v>
      </c>
      <c r="F36" s="33">
        <v>42753</v>
      </c>
      <c r="G36" s="11" t="s">
        <v>130</v>
      </c>
      <c r="H36" s="34" t="str">
        <f t="shared" si="0"/>
        <v>3601409272</v>
      </c>
      <c r="I36" s="12" t="s">
        <v>370</v>
      </c>
      <c r="J36" s="13">
        <v>17850000</v>
      </c>
      <c r="K36" s="13">
        <v>1785000</v>
      </c>
      <c r="L36" s="113">
        <v>1</v>
      </c>
    </row>
    <row r="37" spans="2:12" s="15" customFormat="1" ht="21" hidden="1" customHeight="1" x14ac:dyDescent="0.2">
      <c r="B37" s="9">
        <f t="shared" si="1"/>
        <v>12</v>
      </c>
      <c r="C37" s="32" t="s">
        <v>85</v>
      </c>
      <c r="D37" s="32" t="s">
        <v>86</v>
      </c>
      <c r="E37" s="10" t="s">
        <v>303</v>
      </c>
      <c r="F37" s="33">
        <v>42753</v>
      </c>
      <c r="G37" s="11" t="s">
        <v>313</v>
      </c>
      <c r="H37" s="34" t="str">
        <f t="shared" si="0"/>
        <v>0311925230</v>
      </c>
      <c r="I37" s="12" t="s">
        <v>372</v>
      </c>
      <c r="J37" s="13">
        <v>4600000</v>
      </c>
      <c r="K37" s="13">
        <v>460000</v>
      </c>
      <c r="L37" s="113">
        <v>1</v>
      </c>
    </row>
    <row r="38" spans="2:12" s="15" customFormat="1" ht="21" hidden="1" customHeight="1" x14ac:dyDescent="0.2">
      <c r="B38" s="9">
        <f t="shared" si="1"/>
        <v>13</v>
      </c>
      <c r="C38" s="32" t="s">
        <v>85</v>
      </c>
      <c r="D38" s="32" t="s">
        <v>86</v>
      </c>
      <c r="E38" s="10" t="s">
        <v>304</v>
      </c>
      <c r="F38" s="33">
        <v>42754</v>
      </c>
      <c r="G38" s="11" t="s">
        <v>130</v>
      </c>
      <c r="H38" s="34" t="str">
        <f t="shared" si="0"/>
        <v>3601409272</v>
      </c>
      <c r="I38" s="12" t="s">
        <v>370</v>
      </c>
      <c r="J38" s="13">
        <v>16957500</v>
      </c>
      <c r="K38" s="13">
        <v>1695750</v>
      </c>
      <c r="L38" s="113">
        <v>1</v>
      </c>
    </row>
    <row r="39" spans="2:12" s="15" customFormat="1" ht="21" hidden="1" customHeight="1" x14ac:dyDescent="0.2">
      <c r="B39" s="9">
        <f t="shared" si="1"/>
        <v>14</v>
      </c>
      <c r="C39" s="32" t="s">
        <v>85</v>
      </c>
      <c r="D39" s="32" t="s">
        <v>86</v>
      </c>
      <c r="E39" s="10" t="s">
        <v>305</v>
      </c>
      <c r="F39" s="33">
        <v>42755</v>
      </c>
      <c r="G39" s="11" t="s">
        <v>90</v>
      </c>
      <c r="H39" s="34" t="str">
        <f t="shared" si="0"/>
        <v>3701770098</v>
      </c>
      <c r="I39" s="12" t="s">
        <v>369</v>
      </c>
      <c r="J39" s="13">
        <v>276600000</v>
      </c>
      <c r="K39" s="13">
        <v>27660000</v>
      </c>
      <c r="L39" s="113">
        <v>1</v>
      </c>
    </row>
    <row r="40" spans="2:12" s="15" customFormat="1" ht="21" hidden="1" customHeight="1" x14ac:dyDescent="0.2">
      <c r="B40" s="9">
        <f t="shared" si="1"/>
        <v>15</v>
      </c>
      <c r="C40" s="32" t="s">
        <v>85</v>
      </c>
      <c r="D40" s="32" t="s">
        <v>86</v>
      </c>
      <c r="E40" s="10" t="s">
        <v>306</v>
      </c>
      <c r="F40" s="33">
        <v>42755</v>
      </c>
      <c r="G40" s="11" t="s">
        <v>314</v>
      </c>
      <c r="H40" s="34" t="str">
        <f t="shared" si="0"/>
        <v>0313961227</v>
      </c>
      <c r="I40" s="12" t="s">
        <v>369</v>
      </c>
      <c r="J40" s="13">
        <v>3000000</v>
      </c>
      <c r="K40" s="13">
        <v>300000</v>
      </c>
      <c r="L40" s="113">
        <v>1</v>
      </c>
    </row>
    <row r="41" spans="2:12" s="15" customFormat="1" ht="21" hidden="1" customHeight="1" x14ac:dyDescent="0.2">
      <c r="B41" s="9" t="str">
        <f t="shared" si="1"/>
        <v/>
      </c>
      <c r="C41" s="32" t="s">
        <v>85</v>
      </c>
      <c r="D41" s="32" t="s">
        <v>86</v>
      </c>
      <c r="E41" s="10" t="s">
        <v>318</v>
      </c>
      <c r="F41" s="138"/>
      <c r="G41" s="139"/>
      <c r="H41" s="140"/>
      <c r="I41" s="141"/>
      <c r="J41" s="142"/>
      <c r="K41" s="142"/>
      <c r="L41" s="143">
        <v>1</v>
      </c>
    </row>
    <row r="42" spans="2:12" s="15" customFormat="1" ht="21" hidden="1" customHeight="1" x14ac:dyDescent="0.2">
      <c r="B42" s="9">
        <f t="shared" si="1"/>
        <v>17</v>
      </c>
      <c r="C42" s="32" t="s">
        <v>85</v>
      </c>
      <c r="D42" s="32" t="s">
        <v>86</v>
      </c>
      <c r="E42" s="10" t="s">
        <v>307</v>
      </c>
      <c r="F42" s="33">
        <v>42756</v>
      </c>
      <c r="G42" s="11" t="s">
        <v>130</v>
      </c>
      <c r="H42" s="34" t="str">
        <f>IF(ISNA(VLOOKUP(G42,DSBR,2,0)),"",VLOOKUP(G42,DSBR,2,0))</f>
        <v>3601409272</v>
      </c>
      <c r="I42" s="12" t="s">
        <v>370</v>
      </c>
      <c r="J42" s="13">
        <v>15300000</v>
      </c>
      <c r="K42" s="13">
        <v>1530000</v>
      </c>
      <c r="L42" s="113">
        <v>1</v>
      </c>
    </row>
    <row r="43" spans="2:12" s="15" customFormat="1" ht="21" hidden="1" customHeight="1" x14ac:dyDescent="0.2">
      <c r="B43" s="9">
        <f t="shared" si="1"/>
        <v>18</v>
      </c>
      <c r="C43" s="32" t="s">
        <v>85</v>
      </c>
      <c r="D43" s="32" t="s">
        <v>86</v>
      </c>
      <c r="E43" s="10" t="s">
        <v>308</v>
      </c>
      <c r="F43" s="33">
        <v>42758</v>
      </c>
      <c r="G43" s="11" t="s">
        <v>130</v>
      </c>
      <c r="H43" s="34" t="str">
        <f t="shared" si="0"/>
        <v>3601409272</v>
      </c>
      <c r="I43" s="12" t="s">
        <v>370</v>
      </c>
      <c r="J43" s="13">
        <v>17042500</v>
      </c>
      <c r="K43" s="13">
        <v>1704250</v>
      </c>
      <c r="L43" s="113">
        <v>1</v>
      </c>
    </row>
    <row r="44" spans="2:12" s="15" customFormat="1" ht="21" hidden="1" customHeight="1" x14ac:dyDescent="0.2">
      <c r="B44" s="9">
        <f t="shared" si="1"/>
        <v>19</v>
      </c>
      <c r="C44" s="32" t="s">
        <v>85</v>
      </c>
      <c r="D44" s="32" t="s">
        <v>86</v>
      </c>
      <c r="E44" s="10" t="s">
        <v>309</v>
      </c>
      <c r="F44" s="33">
        <v>42758</v>
      </c>
      <c r="G44" s="11" t="s">
        <v>315</v>
      </c>
      <c r="H44" s="34" t="str">
        <f t="shared" si="0"/>
        <v>3700339107</v>
      </c>
      <c r="I44" s="12" t="s">
        <v>372</v>
      </c>
      <c r="J44" s="13">
        <v>13300000</v>
      </c>
      <c r="K44" s="13">
        <v>1330000</v>
      </c>
      <c r="L44" s="113">
        <v>1</v>
      </c>
    </row>
    <row r="45" spans="2:12" s="15" customFormat="1" ht="21" hidden="1" customHeight="1" x14ac:dyDescent="0.2">
      <c r="B45" s="9">
        <f t="shared" si="1"/>
        <v>20</v>
      </c>
      <c r="C45" s="32" t="s">
        <v>85</v>
      </c>
      <c r="D45" s="32" t="s">
        <v>86</v>
      </c>
      <c r="E45" s="10" t="s">
        <v>310</v>
      </c>
      <c r="F45" s="33">
        <v>42758</v>
      </c>
      <c r="G45" s="11" t="s">
        <v>94</v>
      </c>
      <c r="H45" s="34" t="str">
        <f t="shared" si="0"/>
        <v>3701773902</v>
      </c>
      <c r="I45" s="12" t="s">
        <v>369</v>
      </c>
      <c r="J45" s="13">
        <v>91890083</v>
      </c>
      <c r="K45" s="13">
        <v>9189008</v>
      </c>
      <c r="L45" s="113">
        <v>1</v>
      </c>
    </row>
    <row r="46" spans="2:12" s="15" customFormat="1" ht="21" hidden="1" customHeight="1" x14ac:dyDescent="0.2">
      <c r="B46" s="9">
        <f t="shared" si="1"/>
        <v>21</v>
      </c>
      <c r="C46" s="32" t="s">
        <v>85</v>
      </c>
      <c r="D46" s="32" t="s">
        <v>86</v>
      </c>
      <c r="E46" s="10" t="s">
        <v>319</v>
      </c>
      <c r="F46" s="33">
        <v>42759</v>
      </c>
      <c r="G46" s="11" t="s">
        <v>145</v>
      </c>
      <c r="H46" s="34" t="str">
        <f t="shared" si="0"/>
        <v>0313156326</v>
      </c>
      <c r="I46" s="12" t="s">
        <v>369</v>
      </c>
      <c r="J46" s="13">
        <v>13632557</v>
      </c>
      <c r="K46" s="13">
        <v>1363256</v>
      </c>
      <c r="L46" s="113">
        <v>1</v>
      </c>
    </row>
    <row r="47" spans="2:12" s="15" customFormat="1" ht="21" hidden="1" customHeight="1" x14ac:dyDescent="0.2">
      <c r="B47" s="9">
        <f t="shared" si="1"/>
        <v>22</v>
      </c>
      <c r="C47" s="32" t="s">
        <v>85</v>
      </c>
      <c r="D47" s="32" t="s">
        <v>86</v>
      </c>
      <c r="E47" s="10" t="s">
        <v>320</v>
      </c>
      <c r="F47" s="33">
        <v>42772</v>
      </c>
      <c r="G47" s="11" t="s">
        <v>124</v>
      </c>
      <c r="H47" s="34" t="str">
        <f t="shared" si="0"/>
        <v>0307717894</v>
      </c>
      <c r="I47" s="12" t="s">
        <v>369</v>
      </c>
      <c r="J47" s="13">
        <v>40480000</v>
      </c>
      <c r="K47" s="13">
        <v>4048000</v>
      </c>
      <c r="L47" s="113">
        <v>1</v>
      </c>
    </row>
    <row r="48" spans="2:12" s="15" customFormat="1" ht="21" hidden="1" customHeight="1" x14ac:dyDescent="0.2">
      <c r="B48" s="9">
        <f t="shared" si="1"/>
        <v>23</v>
      </c>
      <c r="C48" s="32" t="s">
        <v>85</v>
      </c>
      <c r="D48" s="32" t="s">
        <v>86</v>
      </c>
      <c r="E48" s="10" t="s">
        <v>321</v>
      </c>
      <c r="F48" s="33">
        <v>42773</v>
      </c>
      <c r="G48" s="11" t="s">
        <v>130</v>
      </c>
      <c r="H48" s="34" t="str">
        <f t="shared" si="0"/>
        <v>3601409272</v>
      </c>
      <c r="I48" s="12" t="s">
        <v>370</v>
      </c>
      <c r="J48" s="13">
        <v>17000000</v>
      </c>
      <c r="K48" s="13">
        <v>1700000</v>
      </c>
      <c r="L48" s="113">
        <v>1</v>
      </c>
    </row>
    <row r="49" spans="2:12" s="15" customFormat="1" ht="21" hidden="1" customHeight="1" x14ac:dyDescent="0.2">
      <c r="B49" s="9">
        <f t="shared" si="1"/>
        <v>24</v>
      </c>
      <c r="C49" s="32" t="s">
        <v>85</v>
      </c>
      <c r="D49" s="32" t="s">
        <v>86</v>
      </c>
      <c r="E49" s="10" t="s">
        <v>322</v>
      </c>
      <c r="F49" s="33">
        <v>42779</v>
      </c>
      <c r="G49" s="11" t="s">
        <v>95</v>
      </c>
      <c r="H49" s="34" t="str">
        <f t="shared" si="0"/>
        <v>0311731926</v>
      </c>
      <c r="I49" s="12" t="s">
        <v>369</v>
      </c>
      <c r="J49" s="13">
        <v>2409000</v>
      </c>
      <c r="K49" s="13">
        <v>240900</v>
      </c>
      <c r="L49" s="113">
        <v>1</v>
      </c>
    </row>
    <row r="50" spans="2:12" s="15" customFormat="1" ht="21" hidden="1" customHeight="1" x14ac:dyDescent="0.2">
      <c r="B50" s="9">
        <f t="shared" si="1"/>
        <v>25</v>
      </c>
      <c r="C50" s="32" t="s">
        <v>85</v>
      </c>
      <c r="D50" s="32" t="s">
        <v>86</v>
      </c>
      <c r="E50" s="10" t="s">
        <v>323</v>
      </c>
      <c r="F50" s="33">
        <v>42782</v>
      </c>
      <c r="G50" s="11" t="s">
        <v>103</v>
      </c>
      <c r="H50" s="34" t="str">
        <f t="shared" si="0"/>
        <v>3603093803</v>
      </c>
      <c r="I50" s="12" t="s">
        <v>369</v>
      </c>
      <c r="J50" s="13">
        <v>7280000</v>
      </c>
      <c r="K50" s="13">
        <v>728000</v>
      </c>
      <c r="L50" s="113">
        <v>1</v>
      </c>
    </row>
    <row r="51" spans="2:12" s="15" customFormat="1" ht="21" hidden="1" customHeight="1" x14ac:dyDescent="0.2">
      <c r="B51" s="9" t="str">
        <f t="shared" si="1"/>
        <v/>
      </c>
      <c r="C51" s="32" t="s">
        <v>85</v>
      </c>
      <c r="D51" s="32" t="s">
        <v>86</v>
      </c>
      <c r="E51" s="10" t="s">
        <v>324</v>
      </c>
      <c r="F51" s="138"/>
      <c r="G51" s="139"/>
      <c r="H51" s="140" t="str">
        <f t="shared" si="0"/>
        <v/>
      </c>
      <c r="I51" s="141"/>
      <c r="J51" s="142"/>
      <c r="K51" s="142"/>
      <c r="L51" s="143">
        <v>1</v>
      </c>
    </row>
    <row r="52" spans="2:12" s="15" customFormat="1" ht="21" hidden="1" customHeight="1" x14ac:dyDescent="0.2">
      <c r="B52" s="9" t="str">
        <f t="shared" si="1"/>
        <v/>
      </c>
      <c r="C52" s="32" t="s">
        <v>85</v>
      </c>
      <c r="D52" s="32" t="s">
        <v>86</v>
      </c>
      <c r="E52" s="146" t="s">
        <v>325</v>
      </c>
      <c r="F52" s="138"/>
      <c r="G52" s="139"/>
      <c r="H52" s="140" t="str">
        <f t="shared" si="0"/>
        <v/>
      </c>
      <c r="I52" s="141"/>
      <c r="J52" s="142"/>
      <c r="K52" s="142"/>
      <c r="L52" s="143">
        <v>1</v>
      </c>
    </row>
    <row r="53" spans="2:12" s="15" customFormat="1" ht="21" hidden="1" customHeight="1" x14ac:dyDescent="0.2">
      <c r="B53" s="9" t="str">
        <f t="shared" si="1"/>
        <v/>
      </c>
      <c r="C53" s="32" t="s">
        <v>85</v>
      </c>
      <c r="D53" s="32" t="s">
        <v>86</v>
      </c>
      <c r="E53" s="146" t="s">
        <v>326</v>
      </c>
      <c r="F53" s="138"/>
      <c r="G53" s="139"/>
      <c r="H53" s="140" t="str">
        <f t="shared" si="0"/>
        <v/>
      </c>
      <c r="I53" s="141"/>
      <c r="J53" s="142"/>
      <c r="K53" s="142"/>
      <c r="L53" s="143">
        <v>1</v>
      </c>
    </row>
    <row r="54" spans="2:12" s="15" customFormat="1" ht="21" hidden="1" customHeight="1" x14ac:dyDescent="0.2">
      <c r="B54" s="9">
        <f t="shared" si="1"/>
        <v>29</v>
      </c>
      <c r="C54" s="32" t="s">
        <v>85</v>
      </c>
      <c r="D54" s="32" t="s">
        <v>86</v>
      </c>
      <c r="E54" s="10" t="s">
        <v>327</v>
      </c>
      <c r="F54" s="33">
        <v>42782</v>
      </c>
      <c r="G54" s="11" t="s">
        <v>373</v>
      </c>
      <c r="H54" s="34" t="str">
        <f t="shared" si="0"/>
        <v>0313076430</v>
      </c>
      <c r="I54" s="12" t="s">
        <v>372</v>
      </c>
      <c r="J54" s="13">
        <v>4725000</v>
      </c>
      <c r="K54" s="13">
        <v>472500</v>
      </c>
      <c r="L54" s="113">
        <v>1</v>
      </c>
    </row>
    <row r="55" spans="2:12" s="15" customFormat="1" ht="21" hidden="1" customHeight="1" x14ac:dyDescent="0.2">
      <c r="B55" s="9">
        <f t="shared" si="1"/>
        <v>30</v>
      </c>
      <c r="C55" s="32" t="s">
        <v>85</v>
      </c>
      <c r="D55" s="32" t="s">
        <v>86</v>
      </c>
      <c r="E55" s="10" t="s">
        <v>328</v>
      </c>
      <c r="F55" s="33">
        <v>42783</v>
      </c>
      <c r="G55" s="11" t="s">
        <v>130</v>
      </c>
      <c r="H55" s="34" t="str">
        <f t="shared" si="0"/>
        <v>3601409272</v>
      </c>
      <c r="I55" s="12" t="s">
        <v>370</v>
      </c>
      <c r="J55" s="13">
        <v>16150000</v>
      </c>
      <c r="K55" s="13">
        <v>1615000</v>
      </c>
      <c r="L55" s="113">
        <v>1</v>
      </c>
    </row>
    <row r="56" spans="2:12" s="15" customFormat="1" ht="21" hidden="1" customHeight="1" x14ac:dyDescent="0.2">
      <c r="B56" s="9" t="str">
        <f t="shared" si="1"/>
        <v/>
      </c>
      <c r="C56" s="32" t="s">
        <v>85</v>
      </c>
      <c r="D56" s="32" t="s">
        <v>86</v>
      </c>
      <c r="E56" s="146" t="s">
        <v>329</v>
      </c>
      <c r="F56" s="138"/>
      <c r="G56" s="139"/>
      <c r="H56" s="140" t="str">
        <f t="shared" si="0"/>
        <v/>
      </c>
      <c r="I56" s="141"/>
      <c r="J56" s="142"/>
      <c r="K56" s="142"/>
      <c r="L56" s="143">
        <v>1</v>
      </c>
    </row>
    <row r="57" spans="2:12" s="15" customFormat="1" ht="21" hidden="1" customHeight="1" x14ac:dyDescent="0.2">
      <c r="B57" s="9">
        <f t="shared" si="1"/>
        <v>32</v>
      </c>
      <c r="C57" s="32" t="s">
        <v>85</v>
      </c>
      <c r="D57" s="32" t="s">
        <v>86</v>
      </c>
      <c r="E57" s="10" t="s">
        <v>330</v>
      </c>
      <c r="F57" s="33">
        <v>42786</v>
      </c>
      <c r="G57" s="11" t="s">
        <v>145</v>
      </c>
      <c r="H57" s="34" t="str">
        <f t="shared" si="0"/>
        <v>0313156326</v>
      </c>
      <c r="I57" s="12" t="s">
        <v>370</v>
      </c>
      <c r="J57" s="13">
        <v>16514197</v>
      </c>
      <c r="K57" s="13">
        <v>1651420</v>
      </c>
      <c r="L57" s="113">
        <v>1</v>
      </c>
    </row>
    <row r="58" spans="2:12" s="15" customFormat="1" ht="21" hidden="1" customHeight="1" x14ac:dyDescent="0.2">
      <c r="B58" s="9">
        <f t="shared" si="1"/>
        <v>33</v>
      </c>
      <c r="C58" s="32" t="s">
        <v>85</v>
      </c>
      <c r="D58" s="32" t="s">
        <v>86</v>
      </c>
      <c r="E58" s="10" t="s">
        <v>331</v>
      </c>
      <c r="F58" s="33">
        <v>42788</v>
      </c>
      <c r="G58" s="11" t="s">
        <v>112</v>
      </c>
      <c r="H58" s="34" t="str">
        <f t="shared" si="0"/>
        <v>0310857404</v>
      </c>
      <c r="I58" s="12" t="s">
        <v>370</v>
      </c>
      <c r="J58" s="13">
        <v>8750000</v>
      </c>
      <c r="K58" s="13">
        <v>875000</v>
      </c>
      <c r="L58" s="113">
        <v>1</v>
      </c>
    </row>
    <row r="59" spans="2:12" s="15" customFormat="1" ht="21" hidden="1" customHeight="1" x14ac:dyDescent="0.2">
      <c r="B59" s="9">
        <f t="shared" si="1"/>
        <v>34</v>
      </c>
      <c r="C59" s="32" t="s">
        <v>85</v>
      </c>
      <c r="D59" s="32" t="s">
        <v>86</v>
      </c>
      <c r="E59" s="10" t="s">
        <v>332</v>
      </c>
      <c r="F59" s="33">
        <v>42788</v>
      </c>
      <c r="G59" s="11" t="s">
        <v>376</v>
      </c>
      <c r="H59" s="34" t="str">
        <f t="shared" si="0"/>
        <v>0306011457</v>
      </c>
      <c r="I59" s="12" t="s">
        <v>370</v>
      </c>
      <c r="J59" s="13">
        <v>8000000</v>
      </c>
      <c r="K59" s="13">
        <v>800000</v>
      </c>
      <c r="L59" s="113">
        <v>1</v>
      </c>
    </row>
    <row r="60" spans="2:12" s="15" customFormat="1" ht="21" hidden="1" customHeight="1" x14ac:dyDescent="0.2">
      <c r="B60" s="9">
        <f t="shared" si="1"/>
        <v>35</v>
      </c>
      <c r="C60" s="32" t="s">
        <v>85</v>
      </c>
      <c r="D60" s="32" t="s">
        <v>86</v>
      </c>
      <c r="E60" s="10" t="s">
        <v>333</v>
      </c>
      <c r="F60" s="33">
        <v>42789</v>
      </c>
      <c r="G60" s="11" t="s">
        <v>130</v>
      </c>
      <c r="H60" s="34" t="str">
        <f t="shared" ref="H60:H95" si="2">IF(ISNA(VLOOKUP(G60,DSBR,2,0)),"",VLOOKUP(G60,DSBR,2,0))</f>
        <v>3601409272</v>
      </c>
      <c r="I60" s="12" t="s">
        <v>370</v>
      </c>
      <c r="J60" s="13">
        <v>15300000</v>
      </c>
      <c r="K60" s="13">
        <v>1530000</v>
      </c>
      <c r="L60" s="113">
        <v>1</v>
      </c>
    </row>
    <row r="61" spans="2:12" s="15" customFormat="1" ht="21" hidden="1" customHeight="1" x14ac:dyDescent="0.2">
      <c r="B61" s="9" t="str">
        <f t="shared" si="1"/>
        <v/>
      </c>
      <c r="C61" s="32" t="s">
        <v>85</v>
      </c>
      <c r="D61" s="32" t="s">
        <v>86</v>
      </c>
      <c r="E61" s="146" t="s">
        <v>334</v>
      </c>
      <c r="F61" s="138"/>
      <c r="G61" s="139"/>
      <c r="H61" s="140" t="str">
        <f t="shared" si="2"/>
        <v/>
      </c>
      <c r="I61" s="141"/>
      <c r="J61" s="142"/>
      <c r="K61" s="142"/>
      <c r="L61" s="143">
        <v>1</v>
      </c>
    </row>
    <row r="62" spans="2:12" s="15" customFormat="1" ht="21" hidden="1" customHeight="1" x14ac:dyDescent="0.2">
      <c r="B62" s="9">
        <f t="shared" si="1"/>
        <v>37</v>
      </c>
      <c r="C62" s="32" t="s">
        <v>85</v>
      </c>
      <c r="D62" s="32" t="s">
        <v>86</v>
      </c>
      <c r="E62" s="10" t="s">
        <v>335</v>
      </c>
      <c r="F62" s="33">
        <v>42789</v>
      </c>
      <c r="G62" s="11" t="s">
        <v>136</v>
      </c>
      <c r="H62" s="34" t="str">
        <f t="shared" si="2"/>
        <v>3702440303</v>
      </c>
      <c r="I62" s="12" t="s">
        <v>370</v>
      </c>
      <c r="J62" s="13">
        <v>11161500</v>
      </c>
      <c r="K62" s="13">
        <v>1116150</v>
      </c>
      <c r="L62" s="113">
        <v>1</v>
      </c>
    </row>
    <row r="63" spans="2:12" s="15" customFormat="1" ht="21" hidden="1" customHeight="1" x14ac:dyDescent="0.2">
      <c r="B63" s="9">
        <f t="shared" si="1"/>
        <v>38</v>
      </c>
      <c r="C63" s="32" t="s">
        <v>85</v>
      </c>
      <c r="D63" s="32" t="s">
        <v>86</v>
      </c>
      <c r="E63" s="10" t="s">
        <v>336</v>
      </c>
      <c r="F63" s="33">
        <v>42790</v>
      </c>
      <c r="G63" s="11" t="s">
        <v>315</v>
      </c>
      <c r="H63" s="34" t="str">
        <f t="shared" si="2"/>
        <v>3700339107</v>
      </c>
      <c r="I63" s="12" t="s">
        <v>372</v>
      </c>
      <c r="J63" s="13">
        <v>5500000</v>
      </c>
      <c r="K63" s="13">
        <v>550000</v>
      </c>
      <c r="L63" s="113">
        <v>1</v>
      </c>
    </row>
    <row r="64" spans="2:12" s="15" customFormat="1" ht="21" hidden="1" customHeight="1" x14ac:dyDescent="0.2">
      <c r="B64" s="9">
        <f t="shared" si="1"/>
        <v>39</v>
      </c>
      <c r="C64" s="32" t="s">
        <v>85</v>
      </c>
      <c r="D64" s="32" t="s">
        <v>86</v>
      </c>
      <c r="E64" s="10" t="s">
        <v>337</v>
      </c>
      <c r="F64" s="33">
        <v>42790</v>
      </c>
      <c r="G64" s="11" t="s">
        <v>90</v>
      </c>
      <c r="H64" s="34" t="str">
        <f t="shared" si="2"/>
        <v>3701770098</v>
      </c>
      <c r="I64" s="12" t="s">
        <v>369</v>
      </c>
      <c r="J64" s="13">
        <v>209438500</v>
      </c>
      <c r="K64" s="13">
        <v>20943850</v>
      </c>
      <c r="L64" s="113">
        <v>1</v>
      </c>
    </row>
    <row r="65" spans="2:12" s="15" customFormat="1" ht="21" hidden="1" customHeight="1" x14ac:dyDescent="0.2">
      <c r="B65" s="9">
        <f t="shared" si="1"/>
        <v>40</v>
      </c>
      <c r="C65" s="32" t="s">
        <v>85</v>
      </c>
      <c r="D65" s="32" t="s">
        <v>86</v>
      </c>
      <c r="E65" s="10" t="s">
        <v>338</v>
      </c>
      <c r="F65" s="33">
        <v>42791</v>
      </c>
      <c r="G65" s="11" t="s">
        <v>103</v>
      </c>
      <c r="H65" s="34" t="str">
        <f t="shared" si="2"/>
        <v>3603093803</v>
      </c>
      <c r="I65" s="12" t="s">
        <v>369</v>
      </c>
      <c r="J65" s="13">
        <v>14569000</v>
      </c>
      <c r="K65" s="13">
        <v>1456900</v>
      </c>
      <c r="L65" s="113">
        <v>1</v>
      </c>
    </row>
    <row r="66" spans="2:12" s="15" customFormat="1" ht="21" hidden="1" customHeight="1" x14ac:dyDescent="0.2">
      <c r="B66" s="9">
        <f t="shared" si="1"/>
        <v>41</v>
      </c>
      <c r="C66" s="32" t="s">
        <v>85</v>
      </c>
      <c r="D66" s="32" t="s">
        <v>86</v>
      </c>
      <c r="E66" s="10" t="s">
        <v>339</v>
      </c>
      <c r="F66" s="33">
        <v>42791</v>
      </c>
      <c r="G66" s="11" t="s">
        <v>94</v>
      </c>
      <c r="H66" s="34" t="str">
        <f t="shared" si="2"/>
        <v>3701773902</v>
      </c>
      <c r="I66" s="12" t="s">
        <v>369</v>
      </c>
      <c r="J66" s="13">
        <v>50132225</v>
      </c>
      <c r="K66" s="13">
        <v>5013223</v>
      </c>
      <c r="L66" s="113">
        <v>1</v>
      </c>
    </row>
    <row r="67" spans="2:12" s="15" customFormat="1" ht="21" hidden="1" customHeight="1" x14ac:dyDescent="0.2">
      <c r="B67" s="9">
        <f t="shared" si="1"/>
        <v>42</v>
      </c>
      <c r="C67" s="32" t="s">
        <v>85</v>
      </c>
      <c r="D67" s="32" t="s">
        <v>86</v>
      </c>
      <c r="E67" s="10" t="s">
        <v>340</v>
      </c>
      <c r="F67" s="33">
        <v>42791</v>
      </c>
      <c r="G67" s="11" t="s">
        <v>378</v>
      </c>
      <c r="H67" s="34" t="str">
        <f t="shared" si="2"/>
        <v>3701872678</v>
      </c>
      <c r="I67" s="12" t="s">
        <v>372</v>
      </c>
      <c r="J67" s="13">
        <v>1000000</v>
      </c>
      <c r="K67" s="13">
        <v>100000</v>
      </c>
      <c r="L67" s="113">
        <v>1</v>
      </c>
    </row>
    <row r="68" spans="2:12" s="15" customFormat="1" ht="21" hidden="1" customHeight="1" x14ac:dyDescent="0.2">
      <c r="B68" s="9">
        <f t="shared" si="1"/>
        <v>43</v>
      </c>
      <c r="C68" s="32" t="s">
        <v>85</v>
      </c>
      <c r="D68" s="32" t="s">
        <v>86</v>
      </c>
      <c r="E68" s="10" t="s">
        <v>341</v>
      </c>
      <c r="F68" s="33">
        <v>42793</v>
      </c>
      <c r="G68" s="11" t="s">
        <v>130</v>
      </c>
      <c r="H68" s="34" t="str">
        <f t="shared" si="2"/>
        <v>3601409272</v>
      </c>
      <c r="I68" s="12" t="s">
        <v>370</v>
      </c>
      <c r="J68" s="13">
        <v>13900000</v>
      </c>
      <c r="K68" s="13">
        <v>1390000</v>
      </c>
      <c r="L68" s="113">
        <v>1</v>
      </c>
    </row>
    <row r="69" spans="2:12" s="15" customFormat="1" ht="21" hidden="1" customHeight="1" x14ac:dyDescent="0.2">
      <c r="B69" s="9">
        <f t="shared" si="1"/>
        <v>44</v>
      </c>
      <c r="C69" s="32" t="s">
        <v>85</v>
      </c>
      <c r="D69" s="32" t="s">
        <v>86</v>
      </c>
      <c r="E69" s="10" t="s">
        <v>342</v>
      </c>
      <c r="F69" s="33">
        <v>42794</v>
      </c>
      <c r="G69" s="11" t="s">
        <v>312</v>
      </c>
      <c r="H69" s="34" t="str">
        <f t="shared" si="2"/>
        <v>1101819710</v>
      </c>
      <c r="I69" s="12" t="s">
        <v>371</v>
      </c>
      <c r="J69" s="13">
        <v>352800000</v>
      </c>
      <c r="K69" s="13">
        <v>35280000</v>
      </c>
      <c r="L69" s="113">
        <v>1</v>
      </c>
    </row>
    <row r="70" spans="2:12" s="15" customFormat="1" ht="21" hidden="1" customHeight="1" x14ac:dyDescent="0.2">
      <c r="B70" s="9">
        <f t="shared" si="1"/>
        <v>45</v>
      </c>
      <c r="C70" s="32" t="s">
        <v>85</v>
      </c>
      <c r="D70" s="32" t="s">
        <v>86</v>
      </c>
      <c r="E70" s="10" t="s">
        <v>343</v>
      </c>
      <c r="F70" s="33">
        <v>42800</v>
      </c>
      <c r="G70" s="11" t="s">
        <v>95</v>
      </c>
      <c r="H70" s="34" t="str">
        <f t="shared" si="2"/>
        <v>0311731926</v>
      </c>
      <c r="I70" s="12" t="s">
        <v>369</v>
      </c>
      <c r="J70" s="13">
        <v>1686300</v>
      </c>
      <c r="K70" s="13">
        <v>168630</v>
      </c>
      <c r="L70" s="113">
        <v>1</v>
      </c>
    </row>
    <row r="71" spans="2:12" s="15" customFormat="1" ht="21" hidden="1" customHeight="1" x14ac:dyDescent="0.2">
      <c r="B71" s="9">
        <f t="shared" si="1"/>
        <v>46</v>
      </c>
      <c r="C71" s="32" t="s">
        <v>85</v>
      </c>
      <c r="D71" s="32" t="s">
        <v>86</v>
      </c>
      <c r="E71" s="10" t="s">
        <v>344</v>
      </c>
      <c r="F71" s="33">
        <v>42801</v>
      </c>
      <c r="G71" s="11" t="s">
        <v>120</v>
      </c>
      <c r="H71" s="34" t="str">
        <f t="shared" si="2"/>
        <v>0307717894</v>
      </c>
      <c r="I71" s="12" t="s">
        <v>369</v>
      </c>
      <c r="J71" s="13">
        <v>43700000</v>
      </c>
      <c r="K71" s="13">
        <v>4370000</v>
      </c>
      <c r="L71" s="113">
        <v>1</v>
      </c>
    </row>
    <row r="72" spans="2:12" s="15" customFormat="1" ht="21" hidden="1" customHeight="1" x14ac:dyDescent="0.2">
      <c r="B72" s="9" t="str">
        <f t="shared" si="1"/>
        <v/>
      </c>
      <c r="C72" s="32" t="s">
        <v>85</v>
      </c>
      <c r="D72" s="32" t="s">
        <v>86</v>
      </c>
      <c r="E72" s="146" t="s">
        <v>345</v>
      </c>
      <c r="F72" s="138"/>
      <c r="G72" s="139"/>
      <c r="H72" s="140" t="str">
        <f t="shared" si="2"/>
        <v/>
      </c>
      <c r="I72" s="141"/>
      <c r="J72" s="142"/>
      <c r="K72" s="142"/>
      <c r="L72" s="143">
        <v>1</v>
      </c>
    </row>
    <row r="73" spans="2:12" s="15" customFormat="1" ht="21" hidden="1" customHeight="1" x14ac:dyDescent="0.2">
      <c r="B73" s="9">
        <f t="shared" si="1"/>
        <v>48</v>
      </c>
      <c r="C73" s="32" t="s">
        <v>85</v>
      </c>
      <c r="D73" s="32" t="s">
        <v>86</v>
      </c>
      <c r="E73" s="10" t="s">
        <v>346</v>
      </c>
      <c r="F73" s="33">
        <v>42802</v>
      </c>
      <c r="G73" s="11" t="s">
        <v>129</v>
      </c>
      <c r="H73" s="34" t="str">
        <f>IF(ISNA(VLOOKUP(G73,DSBR,2,0)),"",VLOOKUP(G73,DSBR,2,0))</f>
        <v>0302535072</v>
      </c>
      <c r="I73" s="12" t="s">
        <v>370</v>
      </c>
      <c r="J73" s="13">
        <v>8057500</v>
      </c>
      <c r="K73" s="13">
        <v>805750</v>
      </c>
      <c r="L73" s="113">
        <v>1</v>
      </c>
    </row>
    <row r="74" spans="2:12" s="15" customFormat="1" ht="21" hidden="1" customHeight="1" x14ac:dyDescent="0.2">
      <c r="B74" s="9">
        <f t="shared" si="1"/>
        <v>49</v>
      </c>
      <c r="C74" s="32" t="s">
        <v>85</v>
      </c>
      <c r="D74" s="32" t="s">
        <v>86</v>
      </c>
      <c r="E74" s="10" t="s">
        <v>347</v>
      </c>
      <c r="F74" s="33">
        <v>42803</v>
      </c>
      <c r="G74" s="11" t="s">
        <v>130</v>
      </c>
      <c r="H74" s="34" t="str">
        <f t="shared" si="2"/>
        <v>3601409272</v>
      </c>
      <c r="I74" s="12" t="s">
        <v>370</v>
      </c>
      <c r="J74" s="13">
        <v>16923500</v>
      </c>
      <c r="K74" s="13">
        <v>1692350</v>
      </c>
      <c r="L74" s="113">
        <v>1</v>
      </c>
    </row>
    <row r="75" spans="2:12" s="15" customFormat="1" ht="21" hidden="1" customHeight="1" x14ac:dyDescent="0.2">
      <c r="B75" s="9">
        <f t="shared" si="1"/>
        <v>50</v>
      </c>
      <c r="C75" s="32" t="s">
        <v>85</v>
      </c>
      <c r="D75" s="32" t="s">
        <v>86</v>
      </c>
      <c r="E75" s="10" t="s">
        <v>348</v>
      </c>
      <c r="F75" s="33">
        <v>42805</v>
      </c>
      <c r="G75" s="11" t="s">
        <v>95</v>
      </c>
      <c r="H75" s="34" t="str">
        <f t="shared" si="2"/>
        <v>0311731926</v>
      </c>
      <c r="I75" s="12" t="s">
        <v>369</v>
      </c>
      <c r="J75" s="13">
        <v>4752000</v>
      </c>
      <c r="K75" s="13">
        <v>475200</v>
      </c>
      <c r="L75" s="113">
        <v>1</v>
      </c>
    </row>
    <row r="76" spans="2:12" s="15" customFormat="1" ht="21" hidden="1" customHeight="1" x14ac:dyDescent="0.2">
      <c r="B76" s="9">
        <f t="shared" si="1"/>
        <v>51</v>
      </c>
      <c r="C76" s="32" t="s">
        <v>85</v>
      </c>
      <c r="D76" s="32" t="s">
        <v>86</v>
      </c>
      <c r="E76" s="10" t="s">
        <v>349</v>
      </c>
      <c r="F76" s="33">
        <v>42807</v>
      </c>
      <c r="G76" s="11" t="s">
        <v>130</v>
      </c>
      <c r="H76" s="34" t="str">
        <f t="shared" si="2"/>
        <v>3601409272</v>
      </c>
      <c r="I76" s="12" t="s">
        <v>370</v>
      </c>
      <c r="J76" s="13">
        <v>16065000</v>
      </c>
      <c r="K76" s="13">
        <v>1606500</v>
      </c>
      <c r="L76" s="113">
        <v>1</v>
      </c>
    </row>
    <row r="77" spans="2:12" s="15" customFormat="1" ht="21" hidden="1" customHeight="1" x14ac:dyDescent="0.2">
      <c r="B77" s="9">
        <f t="shared" si="1"/>
        <v>52</v>
      </c>
      <c r="C77" s="32" t="s">
        <v>85</v>
      </c>
      <c r="D77" s="32" t="s">
        <v>86</v>
      </c>
      <c r="E77" s="10" t="s">
        <v>350</v>
      </c>
      <c r="F77" s="33">
        <v>42810</v>
      </c>
      <c r="G77" s="11" t="s">
        <v>102</v>
      </c>
      <c r="H77" s="34" t="str">
        <f t="shared" si="2"/>
        <v>3700529186</v>
      </c>
      <c r="I77" s="12" t="s">
        <v>369</v>
      </c>
      <c r="J77" s="13">
        <v>8661594</v>
      </c>
      <c r="K77" s="13">
        <v>866159</v>
      </c>
      <c r="L77" s="113">
        <v>1</v>
      </c>
    </row>
    <row r="78" spans="2:12" s="15" customFormat="1" ht="21" hidden="1" customHeight="1" x14ac:dyDescent="0.2">
      <c r="B78" s="9">
        <f t="shared" si="1"/>
        <v>53</v>
      </c>
      <c r="C78" s="32" t="s">
        <v>85</v>
      </c>
      <c r="D78" s="32" t="s">
        <v>86</v>
      </c>
      <c r="E78" s="10" t="s">
        <v>351</v>
      </c>
      <c r="F78" s="33">
        <v>42811</v>
      </c>
      <c r="G78" s="11" t="s">
        <v>380</v>
      </c>
      <c r="H78" s="34" t="str">
        <f t="shared" si="2"/>
        <v>0312171963</v>
      </c>
      <c r="I78" s="12" t="s">
        <v>369</v>
      </c>
      <c r="J78" s="13">
        <v>42390130</v>
      </c>
      <c r="K78" s="13">
        <v>4239013</v>
      </c>
      <c r="L78" s="113">
        <v>1</v>
      </c>
    </row>
    <row r="79" spans="2:12" s="15" customFormat="1" ht="21" hidden="1" customHeight="1" x14ac:dyDescent="0.2">
      <c r="B79" s="9">
        <f t="shared" si="1"/>
        <v>54</v>
      </c>
      <c r="C79" s="32" t="s">
        <v>85</v>
      </c>
      <c r="D79" s="32" t="s">
        <v>86</v>
      </c>
      <c r="E79" s="10" t="s">
        <v>352</v>
      </c>
      <c r="F79" s="33">
        <v>42811</v>
      </c>
      <c r="G79" s="11" t="s">
        <v>130</v>
      </c>
      <c r="H79" s="34" t="str">
        <f t="shared" si="2"/>
        <v>3601409272</v>
      </c>
      <c r="I79" s="12" t="s">
        <v>370</v>
      </c>
      <c r="J79" s="13">
        <v>17425000</v>
      </c>
      <c r="K79" s="13">
        <v>1742500</v>
      </c>
      <c r="L79" s="113">
        <v>1</v>
      </c>
    </row>
    <row r="80" spans="2:12" s="15" customFormat="1" ht="21" hidden="1" customHeight="1" x14ac:dyDescent="0.2">
      <c r="B80" s="9">
        <f t="shared" si="1"/>
        <v>55</v>
      </c>
      <c r="C80" s="32" t="s">
        <v>85</v>
      </c>
      <c r="D80" s="32" t="s">
        <v>86</v>
      </c>
      <c r="E80" s="10" t="s">
        <v>353</v>
      </c>
      <c r="F80" s="33">
        <v>42812</v>
      </c>
      <c r="G80" s="11" t="s">
        <v>114</v>
      </c>
      <c r="H80" s="34" t="str">
        <f t="shared" si="2"/>
        <v>0311270753</v>
      </c>
      <c r="I80" s="12" t="s">
        <v>372</v>
      </c>
      <c r="J80" s="13">
        <v>1800000</v>
      </c>
      <c r="K80" s="13">
        <v>180000</v>
      </c>
      <c r="L80" s="113">
        <v>1</v>
      </c>
    </row>
    <row r="81" spans="2:12" s="15" customFormat="1" ht="21" hidden="1" customHeight="1" x14ac:dyDescent="0.2">
      <c r="B81" s="9">
        <f t="shared" si="1"/>
        <v>56</v>
      </c>
      <c r="C81" s="32" t="s">
        <v>85</v>
      </c>
      <c r="D81" s="32" t="s">
        <v>86</v>
      </c>
      <c r="E81" s="10" t="s">
        <v>354</v>
      </c>
      <c r="F81" s="33">
        <v>42814</v>
      </c>
      <c r="G81" s="11" t="s">
        <v>90</v>
      </c>
      <c r="H81" s="34" t="str">
        <f t="shared" si="2"/>
        <v>3701770098</v>
      </c>
      <c r="I81" s="12" t="s">
        <v>369</v>
      </c>
      <c r="J81" s="13">
        <v>276600000</v>
      </c>
      <c r="K81" s="13">
        <v>27660000</v>
      </c>
      <c r="L81" s="113">
        <v>1</v>
      </c>
    </row>
    <row r="82" spans="2:12" s="15" customFormat="1" ht="21" hidden="1" customHeight="1" x14ac:dyDescent="0.2">
      <c r="B82" s="9" t="str">
        <f t="shared" si="1"/>
        <v/>
      </c>
      <c r="C82" s="32" t="s">
        <v>85</v>
      </c>
      <c r="D82" s="32" t="s">
        <v>86</v>
      </c>
      <c r="E82" s="146" t="s">
        <v>355</v>
      </c>
      <c r="F82" s="138"/>
      <c r="G82" s="139"/>
      <c r="H82" s="140" t="str">
        <f t="shared" si="2"/>
        <v/>
      </c>
      <c r="I82" s="141"/>
      <c r="J82" s="142"/>
      <c r="K82" s="142"/>
      <c r="L82" s="143">
        <v>1</v>
      </c>
    </row>
    <row r="83" spans="2:12" s="15" customFormat="1" ht="21" hidden="1" customHeight="1" x14ac:dyDescent="0.2">
      <c r="B83" s="9">
        <f t="shared" si="1"/>
        <v>58</v>
      </c>
      <c r="C83" s="32" t="s">
        <v>85</v>
      </c>
      <c r="D83" s="32" t="s">
        <v>86</v>
      </c>
      <c r="E83" s="10" t="s">
        <v>356</v>
      </c>
      <c r="F83" s="33">
        <v>42814</v>
      </c>
      <c r="G83" s="11" t="s">
        <v>382</v>
      </c>
      <c r="H83" s="34" t="str">
        <f t="shared" si="2"/>
        <v>3700664957</v>
      </c>
      <c r="I83" s="12" t="s">
        <v>369</v>
      </c>
      <c r="J83" s="13">
        <v>17745000</v>
      </c>
      <c r="K83" s="13">
        <v>1774500</v>
      </c>
      <c r="L83" s="113">
        <v>1</v>
      </c>
    </row>
    <row r="84" spans="2:12" s="15" customFormat="1" ht="21" hidden="1" customHeight="1" x14ac:dyDescent="0.2">
      <c r="B84" s="9">
        <f t="shared" si="1"/>
        <v>59</v>
      </c>
      <c r="C84" s="32" t="s">
        <v>85</v>
      </c>
      <c r="D84" s="32" t="s">
        <v>86</v>
      </c>
      <c r="E84" s="10" t="s">
        <v>357</v>
      </c>
      <c r="F84" s="33">
        <v>42818</v>
      </c>
      <c r="G84" s="11" t="s">
        <v>102</v>
      </c>
      <c r="H84" s="34" t="str">
        <f t="shared" si="2"/>
        <v>3700529186</v>
      </c>
      <c r="I84" s="12" t="s">
        <v>369</v>
      </c>
      <c r="J84" s="13">
        <v>6789000</v>
      </c>
      <c r="K84" s="13">
        <v>678900</v>
      </c>
      <c r="L84" s="113">
        <v>1</v>
      </c>
    </row>
    <row r="85" spans="2:12" s="15" customFormat="1" ht="21" hidden="1" customHeight="1" x14ac:dyDescent="0.2">
      <c r="B85" s="9">
        <f t="shared" si="1"/>
        <v>60</v>
      </c>
      <c r="C85" s="32" t="s">
        <v>85</v>
      </c>
      <c r="D85" s="32" t="s">
        <v>86</v>
      </c>
      <c r="E85" s="10" t="s">
        <v>358</v>
      </c>
      <c r="F85" s="33">
        <v>42819</v>
      </c>
      <c r="G85" s="11" t="s">
        <v>117</v>
      </c>
      <c r="H85" s="34" t="str">
        <f t="shared" si="2"/>
        <v>3701755773</v>
      </c>
      <c r="I85" s="12" t="s">
        <v>372</v>
      </c>
      <c r="J85" s="13">
        <v>6440000</v>
      </c>
      <c r="K85" s="13">
        <v>644000</v>
      </c>
      <c r="L85" s="113">
        <v>1</v>
      </c>
    </row>
    <row r="86" spans="2:12" s="15" customFormat="1" ht="21" hidden="1" customHeight="1" x14ac:dyDescent="0.2">
      <c r="B86" s="9">
        <f t="shared" si="1"/>
        <v>61</v>
      </c>
      <c r="C86" s="32" t="s">
        <v>85</v>
      </c>
      <c r="D86" s="32" t="s">
        <v>86</v>
      </c>
      <c r="E86" s="10" t="s">
        <v>359</v>
      </c>
      <c r="F86" s="33">
        <v>42819</v>
      </c>
      <c r="G86" s="11" t="s">
        <v>212</v>
      </c>
      <c r="H86" s="34" t="str">
        <f t="shared" si="2"/>
        <v>3702396291</v>
      </c>
      <c r="I86" s="12" t="s">
        <v>369</v>
      </c>
      <c r="J86" s="13">
        <v>15000000</v>
      </c>
      <c r="K86" s="13">
        <v>1500000</v>
      </c>
      <c r="L86" s="113">
        <v>1</v>
      </c>
    </row>
    <row r="87" spans="2:12" s="15" customFormat="1" ht="21" hidden="1" customHeight="1" x14ac:dyDescent="0.2">
      <c r="B87" s="9">
        <f t="shared" si="1"/>
        <v>62</v>
      </c>
      <c r="C87" s="32" t="s">
        <v>85</v>
      </c>
      <c r="D87" s="32" t="s">
        <v>86</v>
      </c>
      <c r="E87" s="10" t="s">
        <v>360</v>
      </c>
      <c r="F87" s="33">
        <v>42821</v>
      </c>
      <c r="G87" s="11" t="s">
        <v>313</v>
      </c>
      <c r="H87" s="34" t="str">
        <f t="shared" si="2"/>
        <v>0311925230</v>
      </c>
      <c r="I87" s="12" t="s">
        <v>372</v>
      </c>
      <c r="J87" s="13">
        <v>1600000</v>
      </c>
      <c r="K87" s="13">
        <v>160000</v>
      </c>
      <c r="L87" s="113">
        <v>1</v>
      </c>
    </row>
    <row r="88" spans="2:12" s="15" customFormat="1" ht="21" hidden="1" customHeight="1" x14ac:dyDescent="0.2">
      <c r="B88" s="9">
        <f t="shared" si="1"/>
        <v>63</v>
      </c>
      <c r="C88" s="32" t="s">
        <v>85</v>
      </c>
      <c r="D88" s="32" t="s">
        <v>86</v>
      </c>
      <c r="E88" s="10" t="s">
        <v>361</v>
      </c>
      <c r="F88" s="33">
        <v>42821</v>
      </c>
      <c r="G88" s="11" t="s">
        <v>384</v>
      </c>
      <c r="H88" s="34" t="str">
        <f t="shared" si="2"/>
        <v>0305797340</v>
      </c>
      <c r="I88" s="12" t="s">
        <v>372</v>
      </c>
      <c r="J88" s="13">
        <v>1400000</v>
      </c>
      <c r="K88" s="13">
        <v>140000</v>
      </c>
      <c r="L88" s="113">
        <v>1</v>
      </c>
    </row>
    <row r="89" spans="2:12" s="15" customFormat="1" ht="21" hidden="1" customHeight="1" x14ac:dyDescent="0.2">
      <c r="B89" s="9" t="str">
        <f t="shared" si="1"/>
        <v/>
      </c>
      <c r="C89" s="32" t="s">
        <v>85</v>
      </c>
      <c r="D89" s="32" t="s">
        <v>86</v>
      </c>
      <c r="E89" s="146" t="s">
        <v>362</v>
      </c>
      <c r="F89" s="138"/>
      <c r="G89" s="139"/>
      <c r="H89" s="140" t="str">
        <f t="shared" si="2"/>
        <v/>
      </c>
      <c r="I89" s="141"/>
      <c r="J89" s="142"/>
      <c r="K89" s="142"/>
      <c r="L89" s="143">
        <v>1</v>
      </c>
    </row>
    <row r="90" spans="2:12" s="15" customFormat="1" ht="21" hidden="1" customHeight="1" x14ac:dyDescent="0.2">
      <c r="B90" s="9" t="str">
        <f t="shared" si="1"/>
        <v/>
      </c>
      <c r="C90" s="32" t="s">
        <v>85</v>
      </c>
      <c r="D90" s="32" t="s">
        <v>86</v>
      </c>
      <c r="E90" s="146" t="s">
        <v>363</v>
      </c>
      <c r="F90" s="138"/>
      <c r="G90" s="139"/>
      <c r="H90" s="140" t="str">
        <f t="shared" si="2"/>
        <v/>
      </c>
      <c r="I90" s="141"/>
      <c r="J90" s="142"/>
      <c r="K90" s="142"/>
      <c r="L90" s="143">
        <v>1</v>
      </c>
    </row>
    <row r="91" spans="2:12" s="15" customFormat="1" ht="21" hidden="1" customHeight="1" x14ac:dyDescent="0.2">
      <c r="B91" s="9">
        <f t="shared" si="1"/>
        <v>66</v>
      </c>
      <c r="C91" s="32" t="s">
        <v>85</v>
      </c>
      <c r="D91" s="32" t="s">
        <v>86</v>
      </c>
      <c r="E91" s="10" t="s">
        <v>364</v>
      </c>
      <c r="F91" s="33">
        <v>42825</v>
      </c>
      <c r="G91" s="11" t="s">
        <v>386</v>
      </c>
      <c r="H91" s="34" t="str">
        <f t="shared" si="2"/>
        <v>0301937607</v>
      </c>
      <c r="I91" s="12" t="s">
        <v>369</v>
      </c>
      <c r="J91" s="13">
        <v>3397600</v>
      </c>
      <c r="K91" s="13">
        <v>339760</v>
      </c>
      <c r="L91" s="113">
        <v>1</v>
      </c>
    </row>
    <row r="92" spans="2:12" s="15" customFormat="1" ht="21" hidden="1" customHeight="1" x14ac:dyDescent="0.2">
      <c r="B92" s="9">
        <f>IF(G92&lt;&gt;"",ROW()-25,"")</f>
        <v>67</v>
      </c>
      <c r="C92" s="32" t="s">
        <v>85</v>
      </c>
      <c r="D92" s="32" t="s">
        <v>86</v>
      </c>
      <c r="E92" s="10" t="s">
        <v>365</v>
      </c>
      <c r="F92" s="33">
        <v>42825</v>
      </c>
      <c r="G92" s="11" t="s">
        <v>128</v>
      </c>
      <c r="H92" s="34" t="str">
        <f t="shared" si="2"/>
        <v>0305875662</v>
      </c>
      <c r="I92" s="12" t="s">
        <v>369</v>
      </c>
      <c r="J92" s="13">
        <v>1817400</v>
      </c>
      <c r="K92" s="13">
        <v>181740</v>
      </c>
      <c r="L92" s="113">
        <v>1</v>
      </c>
    </row>
    <row r="93" spans="2:12" s="15" customFormat="1" ht="21" hidden="1" customHeight="1" x14ac:dyDescent="0.2">
      <c r="B93" s="9">
        <f>IF(G93&lt;&gt;"",ROW()-25,"")</f>
        <v>68</v>
      </c>
      <c r="C93" s="32" t="s">
        <v>85</v>
      </c>
      <c r="D93" s="32" t="s">
        <v>86</v>
      </c>
      <c r="E93" s="10" t="s">
        <v>366</v>
      </c>
      <c r="F93" s="33">
        <v>42825</v>
      </c>
      <c r="G93" s="11" t="s">
        <v>388</v>
      </c>
      <c r="H93" s="34" t="str">
        <f t="shared" si="2"/>
        <v>0310538052</v>
      </c>
      <c r="I93" s="12" t="s">
        <v>372</v>
      </c>
      <c r="J93" s="13">
        <v>6000000</v>
      </c>
      <c r="K93" s="13">
        <v>600000</v>
      </c>
      <c r="L93" s="113">
        <v>1</v>
      </c>
    </row>
    <row r="94" spans="2:12" s="15" customFormat="1" ht="21" hidden="1" customHeight="1" x14ac:dyDescent="0.2">
      <c r="B94" s="9">
        <f>IF(G94&lt;&gt;"",ROW()-25,"")</f>
        <v>69</v>
      </c>
      <c r="C94" s="32" t="s">
        <v>85</v>
      </c>
      <c r="D94" s="32" t="s">
        <v>86</v>
      </c>
      <c r="E94" s="10" t="s">
        <v>367</v>
      </c>
      <c r="F94" s="33">
        <v>42825</v>
      </c>
      <c r="G94" s="11" t="s">
        <v>315</v>
      </c>
      <c r="H94" s="34" t="str">
        <f t="shared" si="2"/>
        <v>3700339107</v>
      </c>
      <c r="I94" s="12" t="s">
        <v>372</v>
      </c>
      <c r="J94" s="13">
        <v>2500000</v>
      </c>
      <c r="K94" s="13">
        <v>250000</v>
      </c>
      <c r="L94" s="113">
        <v>1</v>
      </c>
    </row>
    <row r="95" spans="2:12" s="15" customFormat="1" ht="21" hidden="1" customHeight="1" x14ac:dyDescent="0.2">
      <c r="B95" s="9">
        <f>IF(G95&lt;&gt;"",ROW()-25,"")</f>
        <v>70</v>
      </c>
      <c r="C95" s="32" t="s">
        <v>85</v>
      </c>
      <c r="D95" s="32" t="s">
        <v>86</v>
      </c>
      <c r="E95" s="10" t="s">
        <v>368</v>
      </c>
      <c r="F95" s="33">
        <v>42825</v>
      </c>
      <c r="G95" s="11" t="s">
        <v>94</v>
      </c>
      <c r="H95" s="34" t="str">
        <f t="shared" si="2"/>
        <v>3701773902</v>
      </c>
      <c r="I95" s="12" t="s">
        <v>369</v>
      </c>
      <c r="J95" s="13">
        <v>145954506</v>
      </c>
      <c r="K95" s="13">
        <v>14595451</v>
      </c>
      <c r="L95" s="113">
        <v>1</v>
      </c>
    </row>
    <row r="96" spans="2:12" s="15" customFormat="1" ht="21" hidden="1" customHeight="1" x14ac:dyDescent="0.2">
      <c r="B96" s="9">
        <f>IF(G96&lt;&gt;"",ROW()-25,"")</f>
        <v>71</v>
      </c>
      <c r="C96" s="32" t="s">
        <v>85</v>
      </c>
      <c r="D96" s="32" t="s">
        <v>86</v>
      </c>
      <c r="E96" s="10" t="s">
        <v>375</v>
      </c>
      <c r="F96" s="33">
        <v>42825</v>
      </c>
      <c r="G96" s="11" t="s">
        <v>312</v>
      </c>
      <c r="H96" s="34" t="str">
        <f t="shared" ref="H96:H114" si="3">IF(ISNA(VLOOKUP(G96,DSBR,2,0)),"",VLOOKUP(G96,DSBR,2,0))</f>
        <v>1101819710</v>
      </c>
      <c r="I96" s="12" t="s">
        <v>371</v>
      </c>
      <c r="J96" s="13">
        <v>213360000</v>
      </c>
      <c r="K96" s="13">
        <v>21336000</v>
      </c>
      <c r="L96" s="113">
        <v>1</v>
      </c>
    </row>
    <row r="97" spans="2:12" s="15" customFormat="1" ht="21" customHeight="1" x14ac:dyDescent="0.2">
      <c r="B97" s="9">
        <f t="shared" ref="B97:B160" si="4">IF(G97&lt;&gt;"",ROW()-25,"")</f>
        <v>72</v>
      </c>
      <c r="C97" s="32" t="s">
        <v>85</v>
      </c>
      <c r="D97" s="32" t="s">
        <v>86</v>
      </c>
      <c r="E97" s="10" t="s">
        <v>456</v>
      </c>
      <c r="F97" s="33">
        <v>42829</v>
      </c>
      <c r="G97" s="11" t="s">
        <v>615</v>
      </c>
      <c r="H97" s="34" t="str">
        <f t="shared" si="3"/>
        <v>1100878093</v>
      </c>
      <c r="I97" s="12" t="s">
        <v>369</v>
      </c>
      <c r="J97" s="13">
        <v>17864000</v>
      </c>
      <c r="K97" s="13">
        <f t="shared" ref="K97:K98" si="5">ROUND(J97*10%,0)</f>
        <v>1786400</v>
      </c>
      <c r="L97" s="113">
        <v>2</v>
      </c>
    </row>
    <row r="98" spans="2:12" s="15" customFormat="1" ht="21" hidden="1" customHeight="1" x14ac:dyDescent="0.2">
      <c r="B98" s="9" t="str">
        <f t="shared" si="4"/>
        <v/>
      </c>
      <c r="C98" s="32" t="s">
        <v>85</v>
      </c>
      <c r="D98" s="32" t="s">
        <v>86</v>
      </c>
      <c r="E98" s="146" t="s">
        <v>457</v>
      </c>
      <c r="F98" s="138"/>
      <c r="G98" s="139"/>
      <c r="H98" s="140" t="str">
        <f t="shared" si="3"/>
        <v/>
      </c>
      <c r="I98" s="141"/>
      <c r="J98" s="142"/>
      <c r="K98" s="142">
        <f t="shared" si="5"/>
        <v>0</v>
      </c>
      <c r="L98" s="143">
        <v>2</v>
      </c>
    </row>
    <row r="99" spans="2:12" s="15" customFormat="1" ht="21" customHeight="1" x14ac:dyDescent="0.2">
      <c r="B99" s="9">
        <f t="shared" si="4"/>
        <v>74</v>
      </c>
      <c r="C99" s="32" t="s">
        <v>85</v>
      </c>
      <c r="D99" s="32" t="s">
        <v>86</v>
      </c>
      <c r="E99" s="10" t="s">
        <v>458</v>
      </c>
      <c r="F99" s="33">
        <v>42829</v>
      </c>
      <c r="G99" s="124" t="s">
        <v>535</v>
      </c>
      <c r="H99" s="34" t="str">
        <f t="shared" si="3"/>
        <v>3600677913</v>
      </c>
      <c r="I99" s="12" t="s">
        <v>369</v>
      </c>
      <c r="J99" s="13">
        <v>14608490</v>
      </c>
      <c r="K99" s="13">
        <f>ROUND(J99*10%,0)</f>
        <v>1460849</v>
      </c>
      <c r="L99" s="113">
        <v>2</v>
      </c>
    </row>
    <row r="100" spans="2:12" s="15" customFormat="1" ht="21" customHeight="1" x14ac:dyDescent="0.2">
      <c r="B100" s="9">
        <f t="shared" si="4"/>
        <v>75</v>
      </c>
      <c r="C100" s="32" t="s">
        <v>85</v>
      </c>
      <c r="D100" s="32" t="s">
        <v>86</v>
      </c>
      <c r="E100" s="10" t="s">
        <v>459</v>
      </c>
      <c r="F100" s="33">
        <v>42830</v>
      </c>
      <c r="G100" s="11" t="s">
        <v>142</v>
      </c>
      <c r="H100" s="34" t="str">
        <f t="shared" si="3"/>
        <v>0313919539</v>
      </c>
      <c r="I100" s="12" t="s">
        <v>395</v>
      </c>
      <c r="J100" s="13">
        <v>6546100</v>
      </c>
      <c r="K100" s="13">
        <f t="shared" ref="K100:K163" si="6">ROUND(J100*10%,0)</f>
        <v>654610</v>
      </c>
      <c r="L100" s="113">
        <v>2</v>
      </c>
    </row>
    <row r="101" spans="2:12" s="15" customFormat="1" ht="21" hidden="1" customHeight="1" x14ac:dyDescent="0.2">
      <c r="B101" s="9" t="str">
        <f t="shared" si="4"/>
        <v/>
      </c>
      <c r="C101" s="32" t="s">
        <v>85</v>
      </c>
      <c r="D101" s="32" t="s">
        <v>86</v>
      </c>
      <c r="E101" s="146" t="s">
        <v>460</v>
      </c>
      <c r="F101" s="138"/>
      <c r="G101" s="139"/>
      <c r="H101" s="140" t="str">
        <f t="shared" si="3"/>
        <v/>
      </c>
      <c r="I101" s="141"/>
      <c r="J101" s="142"/>
      <c r="K101" s="142">
        <f t="shared" si="6"/>
        <v>0</v>
      </c>
      <c r="L101" s="143">
        <v>2</v>
      </c>
    </row>
    <row r="102" spans="2:12" s="15" customFormat="1" ht="21" customHeight="1" x14ac:dyDescent="0.2">
      <c r="B102" s="9">
        <f t="shared" si="4"/>
        <v>77</v>
      </c>
      <c r="C102" s="32" t="s">
        <v>85</v>
      </c>
      <c r="D102" s="32" t="s">
        <v>86</v>
      </c>
      <c r="E102" s="10" t="s">
        <v>461</v>
      </c>
      <c r="F102" s="33">
        <v>42832</v>
      </c>
      <c r="G102" s="11" t="s">
        <v>124</v>
      </c>
      <c r="H102" s="34" t="str">
        <f t="shared" si="3"/>
        <v>0307717894</v>
      </c>
      <c r="I102" s="12" t="s">
        <v>369</v>
      </c>
      <c r="J102" s="13">
        <v>43680000</v>
      </c>
      <c r="K102" s="13">
        <f t="shared" si="6"/>
        <v>4368000</v>
      </c>
      <c r="L102" s="113">
        <v>2</v>
      </c>
    </row>
    <row r="103" spans="2:12" s="15" customFormat="1" ht="21" customHeight="1" x14ac:dyDescent="0.2">
      <c r="B103" s="9">
        <f t="shared" si="4"/>
        <v>78</v>
      </c>
      <c r="C103" s="32" t="s">
        <v>85</v>
      </c>
      <c r="D103" s="32" t="s">
        <v>86</v>
      </c>
      <c r="E103" s="10" t="s">
        <v>462</v>
      </c>
      <c r="F103" s="33">
        <v>42832</v>
      </c>
      <c r="G103" s="11" t="s">
        <v>95</v>
      </c>
      <c r="H103" s="34" t="str">
        <f t="shared" si="3"/>
        <v>0311731926</v>
      </c>
      <c r="I103" s="12" t="s">
        <v>369</v>
      </c>
      <c r="J103" s="13">
        <v>2409000</v>
      </c>
      <c r="K103" s="13">
        <f t="shared" si="6"/>
        <v>240900</v>
      </c>
      <c r="L103" s="113">
        <v>2</v>
      </c>
    </row>
    <row r="104" spans="2:12" s="15" customFormat="1" ht="21" hidden="1" customHeight="1" x14ac:dyDescent="0.2">
      <c r="B104" s="9" t="str">
        <f t="shared" si="4"/>
        <v/>
      </c>
      <c r="C104" s="32" t="s">
        <v>85</v>
      </c>
      <c r="D104" s="32" t="s">
        <v>86</v>
      </c>
      <c r="E104" s="146" t="s">
        <v>463</v>
      </c>
      <c r="F104" s="138"/>
      <c r="G104" s="139"/>
      <c r="H104" s="140" t="str">
        <f t="shared" si="3"/>
        <v/>
      </c>
      <c r="I104" s="141"/>
      <c r="J104" s="142"/>
      <c r="K104" s="142">
        <f t="shared" si="6"/>
        <v>0</v>
      </c>
      <c r="L104" s="143">
        <v>2</v>
      </c>
    </row>
    <row r="105" spans="2:12" s="15" customFormat="1" ht="21" hidden="1" customHeight="1" x14ac:dyDescent="0.2">
      <c r="B105" s="9" t="str">
        <f t="shared" si="4"/>
        <v/>
      </c>
      <c r="C105" s="32" t="s">
        <v>85</v>
      </c>
      <c r="D105" s="32" t="s">
        <v>86</v>
      </c>
      <c r="E105" s="146" t="s">
        <v>464</v>
      </c>
      <c r="F105" s="138"/>
      <c r="G105" s="139"/>
      <c r="H105" s="140" t="str">
        <f t="shared" si="3"/>
        <v/>
      </c>
      <c r="I105" s="141"/>
      <c r="J105" s="142"/>
      <c r="K105" s="142">
        <f t="shared" si="6"/>
        <v>0</v>
      </c>
      <c r="L105" s="143">
        <v>2</v>
      </c>
    </row>
    <row r="106" spans="2:12" s="15" customFormat="1" ht="21" customHeight="1" x14ac:dyDescent="0.2">
      <c r="B106" s="9">
        <f t="shared" si="4"/>
        <v>81</v>
      </c>
      <c r="C106" s="32" t="s">
        <v>85</v>
      </c>
      <c r="D106" s="32" t="s">
        <v>86</v>
      </c>
      <c r="E106" s="10" t="s">
        <v>465</v>
      </c>
      <c r="F106" s="33">
        <v>42833</v>
      </c>
      <c r="G106" s="124" t="s">
        <v>535</v>
      </c>
      <c r="H106" s="34" t="str">
        <f t="shared" si="3"/>
        <v>3600677913</v>
      </c>
      <c r="I106" s="12" t="s">
        <v>369</v>
      </c>
      <c r="J106" s="13">
        <v>30895820</v>
      </c>
      <c r="K106" s="13">
        <f t="shared" si="6"/>
        <v>3089582</v>
      </c>
      <c r="L106" s="113">
        <v>2</v>
      </c>
    </row>
    <row r="107" spans="2:12" s="15" customFormat="1" ht="21" hidden="1" customHeight="1" x14ac:dyDescent="0.2">
      <c r="B107" s="9" t="str">
        <f t="shared" si="4"/>
        <v/>
      </c>
      <c r="C107" s="32" t="s">
        <v>85</v>
      </c>
      <c r="D107" s="32" t="s">
        <v>86</v>
      </c>
      <c r="E107" s="146" t="s">
        <v>466</v>
      </c>
      <c r="F107" s="138"/>
      <c r="G107" s="139"/>
      <c r="H107" s="140" t="str">
        <f t="shared" si="3"/>
        <v/>
      </c>
      <c r="I107" s="141"/>
      <c r="J107" s="142"/>
      <c r="K107" s="142">
        <f t="shared" si="6"/>
        <v>0</v>
      </c>
      <c r="L107" s="143">
        <v>2</v>
      </c>
    </row>
    <row r="108" spans="2:12" s="15" customFormat="1" ht="21" customHeight="1" x14ac:dyDescent="0.2">
      <c r="B108" s="9">
        <f t="shared" si="4"/>
        <v>83</v>
      </c>
      <c r="C108" s="32" t="s">
        <v>85</v>
      </c>
      <c r="D108" s="32" t="s">
        <v>86</v>
      </c>
      <c r="E108" s="10" t="s">
        <v>467</v>
      </c>
      <c r="F108" s="33">
        <v>42837</v>
      </c>
      <c r="G108" s="124" t="s">
        <v>537</v>
      </c>
      <c r="H108" s="34" t="str">
        <f t="shared" si="3"/>
        <v>3700363445</v>
      </c>
      <c r="I108" s="12" t="s">
        <v>372</v>
      </c>
      <c r="J108" s="13">
        <v>5000000</v>
      </c>
      <c r="K108" s="13">
        <f t="shared" si="6"/>
        <v>500000</v>
      </c>
      <c r="L108" s="113">
        <v>2</v>
      </c>
    </row>
    <row r="109" spans="2:12" s="15" customFormat="1" ht="21" customHeight="1" x14ac:dyDescent="0.2">
      <c r="B109" s="9">
        <f t="shared" si="4"/>
        <v>84</v>
      </c>
      <c r="C109" s="32" t="s">
        <v>85</v>
      </c>
      <c r="D109" s="32" t="s">
        <v>86</v>
      </c>
      <c r="E109" s="10" t="s">
        <v>468</v>
      </c>
      <c r="F109" s="33">
        <v>42838</v>
      </c>
      <c r="G109" s="11" t="s">
        <v>130</v>
      </c>
      <c r="H109" s="34" t="str">
        <f t="shared" si="3"/>
        <v>3601409272</v>
      </c>
      <c r="I109" s="12" t="s">
        <v>539</v>
      </c>
      <c r="J109" s="13">
        <v>14450000</v>
      </c>
      <c r="K109" s="13">
        <f t="shared" si="6"/>
        <v>1445000</v>
      </c>
      <c r="L109" s="113">
        <v>2</v>
      </c>
    </row>
    <row r="110" spans="2:12" s="15" customFormat="1" ht="21" hidden="1" customHeight="1" x14ac:dyDescent="0.2">
      <c r="B110" s="9" t="str">
        <f t="shared" si="4"/>
        <v/>
      </c>
      <c r="C110" s="32" t="s">
        <v>85</v>
      </c>
      <c r="D110" s="32" t="s">
        <v>86</v>
      </c>
      <c r="E110" s="146" t="s">
        <v>469</v>
      </c>
      <c r="F110" s="138"/>
      <c r="G110" s="139"/>
      <c r="H110" s="140" t="str">
        <f t="shared" si="3"/>
        <v/>
      </c>
      <c r="I110" s="141"/>
      <c r="J110" s="142"/>
      <c r="K110" s="142">
        <f t="shared" si="6"/>
        <v>0</v>
      </c>
      <c r="L110" s="143">
        <v>2</v>
      </c>
    </row>
    <row r="111" spans="2:12" s="15" customFormat="1" ht="21" hidden="1" customHeight="1" x14ac:dyDescent="0.2">
      <c r="B111" s="9" t="str">
        <f t="shared" si="4"/>
        <v/>
      </c>
      <c r="C111" s="32" t="s">
        <v>85</v>
      </c>
      <c r="D111" s="32" t="s">
        <v>86</v>
      </c>
      <c r="E111" s="146" t="s">
        <v>470</v>
      </c>
      <c r="F111" s="138"/>
      <c r="G111" s="139"/>
      <c r="H111" s="140" t="str">
        <f t="shared" si="3"/>
        <v/>
      </c>
      <c r="I111" s="141"/>
      <c r="J111" s="142"/>
      <c r="K111" s="142">
        <f t="shared" si="6"/>
        <v>0</v>
      </c>
      <c r="L111" s="143">
        <v>2</v>
      </c>
    </row>
    <row r="112" spans="2:12" s="15" customFormat="1" ht="21" customHeight="1" x14ac:dyDescent="0.2">
      <c r="B112" s="9">
        <f t="shared" si="4"/>
        <v>87</v>
      </c>
      <c r="C112" s="32" t="s">
        <v>85</v>
      </c>
      <c r="D112" s="32" t="s">
        <v>86</v>
      </c>
      <c r="E112" s="10" t="s">
        <v>471</v>
      </c>
      <c r="F112" s="33">
        <v>42842</v>
      </c>
      <c r="G112" s="11" t="s">
        <v>130</v>
      </c>
      <c r="H112" s="34" t="str">
        <f t="shared" si="3"/>
        <v>3601409272</v>
      </c>
      <c r="I112" s="12" t="s">
        <v>539</v>
      </c>
      <c r="J112" s="13">
        <v>15300000</v>
      </c>
      <c r="K112" s="13">
        <f t="shared" si="6"/>
        <v>1530000</v>
      </c>
      <c r="L112" s="113">
        <v>2</v>
      </c>
    </row>
    <row r="113" spans="2:12" s="15" customFormat="1" ht="21" customHeight="1" x14ac:dyDescent="0.2">
      <c r="B113" s="9">
        <f t="shared" si="4"/>
        <v>88</v>
      </c>
      <c r="C113" s="32" t="s">
        <v>85</v>
      </c>
      <c r="D113" s="32" t="s">
        <v>86</v>
      </c>
      <c r="E113" s="10" t="s">
        <v>472</v>
      </c>
      <c r="F113" s="33">
        <v>42843</v>
      </c>
      <c r="G113" s="11" t="s">
        <v>103</v>
      </c>
      <c r="H113" s="34" t="str">
        <f t="shared" si="3"/>
        <v>3603093803</v>
      </c>
      <c r="I113" s="12" t="s">
        <v>369</v>
      </c>
      <c r="J113" s="13">
        <v>5767000</v>
      </c>
      <c r="K113" s="13">
        <f t="shared" si="6"/>
        <v>576700</v>
      </c>
      <c r="L113" s="113">
        <v>2</v>
      </c>
    </row>
    <row r="114" spans="2:12" s="15" customFormat="1" ht="21" customHeight="1" x14ac:dyDescent="0.2">
      <c r="B114" s="9">
        <f t="shared" si="4"/>
        <v>89</v>
      </c>
      <c r="C114" s="32" t="s">
        <v>85</v>
      </c>
      <c r="D114" s="32" t="s">
        <v>86</v>
      </c>
      <c r="E114" s="10" t="s">
        <v>473</v>
      </c>
      <c r="F114" s="33">
        <v>42843</v>
      </c>
      <c r="G114" s="124" t="s">
        <v>540</v>
      </c>
      <c r="H114" s="34" t="str">
        <f t="shared" si="3"/>
        <v>3700347309</v>
      </c>
      <c r="I114" s="12" t="s">
        <v>372</v>
      </c>
      <c r="J114" s="13">
        <v>7600000</v>
      </c>
      <c r="K114" s="13">
        <f t="shared" si="6"/>
        <v>760000</v>
      </c>
      <c r="L114" s="113">
        <v>2</v>
      </c>
    </row>
    <row r="115" spans="2:12" s="15" customFormat="1" ht="21" hidden="1" customHeight="1" x14ac:dyDescent="0.2">
      <c r="B115" s="9" t="str">
        <f t="shared" si="4"/>
        <v/>
      </c>
      <c r="C115" s="32" t="s">
        <v>85</v>
      </c>
      <c r="D115" s="32" t="s">
        <v>86</v>
      </c>
      <c r="E115" s="146" t="s">
        <v>474</v>
      </c>
      <c r="F115" s="138"/>
      <c r="G115" s="144"/>
      <c r="H115" s="140"/>
      <c r="I115" s="141"/>
      <c r="J115" s="142"/>
      <c r="K115" s="142">
        <f t="shared" si="6"/>
        <v>0</v>
      </c>
      <c r="L115" s="143">
        <v>2</v>
      </c>
    </row>
    <row r="116" spans="2:12" s="15" customFormat="1" ht="21" customHeight="1" x14ac:dyDescent="0.2">
      <c r="B116" s="9">
        <f t="shared" si="4"/>
        <v>91</v>
      </c>
      <c r="C116" s="32" t="s">
        <v>85</v>
      </c>
      <c r="D116" s="32" t="s">
        <v>86</v>
      </c>
      <c r="E116" s="10" t="s">
        <v>475</v>
      </c>
      <c r="F116" s="33">
        <v>42844</v>
      </c>
      <c r="G116" s="124" t="s">
        <v>535</v>
      </c>
      <c r="H116" s="34" t="str">
        <f>IF(ISNA(VLOOKUP(G116,DSBR,2,0)),"",VLOOKUP(G116,DSBR,2,0))</f>
        <v>3600677913</v>
      </c>
      <c r="I116" s="12" t="s">
        <v>369</v>
      </c>
      <c r="J116" s="13">
        <v>25471000</v>
      </c>
      <c r="K116" s="13">
        <f t="shared" si="6"/>
        <v>2547100</v>
      </c>
      <c r="L116" s="113">
        <v>2</v>
      </c>
    </row>
    <row r="117" spans="2:12" s="15" customFormat="1" ht="21" customHeight="1" x14ac:dyDescent="0.2">
      <c r="B117" s="9">
        <f t="shared" si="4"/>
        <v>92</v>
      </c>
      <c r="C117" s="32" t="s">
        <v>85</v>
      </c>
      <c r="D117" s="32" t="s">
        <v>86</v>
      </c>
      <c r="E117" s="10" t="s">
        <v>476</v>
      </c>
      <c r="F117" s="33">
        <v>42844</v>
      </c>
      <c r="G117" s="124" t="s">
        <v>90</v>
      </c>
      <c r="H117" s="34" t="str">
        <f>IF(ISNA(VLOOKUP(G117,DSBR,2,0)),"",VLOOKUP(G117,DSBR,2,0))</f>
        <v>3701770098</v>
      </c>
      <c r="I117" s="12" t="s">
        <v>369</v>
      </c>
      <c r="J117" s="13">
        <v>307250000</v>
      </c>
      <c r="K117" s="13">
        <f t="shared" si="6"/>
        <v>30725000</v>
      </c>
      <c r="L117" s="113">
        <v>2</v>
      </c>
    </row>
    <row r="118" spans="2:12" s="15" customFormat="1" ht="21" hidden="1" customHeight="1" x14ac:dyDescent="0.2">
      <c r="B118" s="9" t="str">
        <f t="shared" si="4"/>
        <v/>
      </c>
      <c r="C118" s="32" t="s">
        <v>85</v>
      </c>
      <c r="D118" s="32" t="s">
        <v>86</v>
      </c>
      <c r="E118" s="146" t="s">
        <v>477</v>
      </c>
      <c r="F118" s="138"/>
      <c r="G118" s="144"/>
      <c r="H118" s="140"/>
      <c r="I118" s="141"/>
      <c r="J118" s="142"/>
      <c r="K118" s="142">
        <f t="shared" si="6"/>
        <v>0</v>
      </c>
      <c r="L118" s="143">
        <v>2</v>
      </c>
    </row>
    <row r="119" spans="2:12" s="15" customFormat="1" ht="21" customHeight="1" x14ac:dyDescent="0.2">
      <c r="B119" s="9">
        <f t="shared" si="4"/>
        <v>94</v>
      </c>
      <c r="C119" s="32" t="s">
        <v>85</v>
      </c>
      <c r="D119" s="32" t="s">
        <v>86</v>
      </c>
      <c r="E119" s="10" t="s">
        <v>478</v>
      </c>
      <c r="F119" s="33">
        <v>42846</v>
      </c>
      <c r="G119" s="124" t="s">
        <v>541</v>
      </c>
      <c r="H119" s="34" t="str">
        <f>IF(ISNA(VLOOKUP(G119,DSBR,2,0)),"",VLOOKUP(G119,DSBR,2,0))</f>
        <v>3702523408</v>
      </c>
      <c r="I119" s="12" t="s">
        <v>369</v>
      </c>
      <c r="J119" s="13">
        <v>8860000</v>
      </c>
      <c r="K119" s="13">
        <f t="shared" si="6"/>
        <v>886000</v>
      </c>
      <c r="L119" s="113">
        <v>2</v>
      </c>
    </row>
    <row r="120" spans="2:12" s="15" customFormat="1" ht="21" customHeight="1" x14ac:dyDescent="0.2">
      <c r="B120" s="9">
        <f t="shared" si="4"/>
        <v>95</v>
      </c>
      <c r="C120" s="32" t="s">
        <v>85</v>
      </c>
      <c r="D120" s="32" t="s">
        <v>86</v>
      </c>
      <c r="E120" s="10" t="s">
        <v>479</v>
      </c>
      <c r="F120" s="33">
        <v>42846</v>
      </c>
      <c r="G120" s="124" t="s">
        <v>130</v>
      </c>
      <c r="H120" s="34" t="str">
        <f>IF(ISNA(VLOOKUP(G120,DSBR,2,0)),"",VLOOKUP(G120,DSBR,2,0))</f>
        <v>3601409272</v>
      </c>
      <c r="I120" s="12" t="s">
        <v>539</v>
      </c>
      <c r="J120" s="13">
        <v>12750000</v>
      </c>
      <c r="K120" s="13">
        <f t="shared" si="6"/>
        <v>1275000</v>
      </c>
      <c r="L120" s="113">
        <v>2</v>
      </c>
    </row>
    <row r="121" spans="2:12" s="15" customFormat="1" ht="21" hidden="1" customHeight="1" x14ac:dyDescent="0.2">
      <c r="B121" s="9" t="str">
        <f t="shared" si="4"/>
        <v/>
      </c>
      <c r="C121" s="32" t="s">
        <v>85</v>
      </c>
      <c r="D121" s="32" t="s">
        <v>86</v>
      </c>
      <c r="E121" s="146" t="s">
        <v>480</v>
      </c>
      <c r="F121" s="138"/>
      <c r="G121" s="145"/>
      <c r="H121" s="140"/>
      <c r="I121" s="141"/>
      <c r="J121" s="142"/>
      <c r="K121" s="142">
        <f t="shared" si="6"/>
        <v>0</v>
      </c>
      <c r="L121" s="143">
        <v>2</v>
      </c>
    </row>
    <row r="122" spans="2:12" s="15" customFormat="1" ht="21" customHeight="1" x14ac:dyDescent="0.2">
      <c r="B122" s="9">
        <f t="shared" si="4"/>
        <v>97</v>
      </c>
      <c r="C122" s="32" t="s">
        <v>85</v>
      </c>
      <c r="D122" s="32" t="s">
        <v>86</v>
      </c>
      <c r="E122" s="10" t="s">
        <v>481</v>
      </c>
      <c r="F122" s="33">
        <v>42851</v>
      </c>
      <c r="G122" s="125" t="s">
        <v>95</v>
      </c>
      <c r="H122" s="34" t="str">
        <f t="shared" ref="H122:H153" si="7">IF(ISNA(VLOOKUP(G122,DSBR,2,0)),"",VLOOKUP(G122,DSBR,2,0))</f>
        <v>0311731926</v>
      </c>
      <c r="I122" s="12" t="s">
        <v>369</v>
      </c>
      <c r="J122" s="13">
        <v>3382500</v>
      </c>
      <c r="K122" s="13">
        <f t="shared" si="6"/>
        <v>338250</v>
      </c>
      <c r="L122" s="113">
        <v>2</v>
      </c>
    </row>
    <row r="123" spans="2:12" s="15" customFormat="1" ht="21" customHeight="1" x14ac:dyDescent="0.2">
      <c r="B123" s="9">
        <f t="shared" si="4"/>
        <v>98</v>
      </c>
      <c r="C123" s="32" t="s">
        <v>85</v>
      </c>
      <c r="D123" s="32" t="s">
        <v>86</v>
      </c>
      <c r="E123" s="10" t="s">
        <v>482</v>
      </c>
      <c r="F123" s="33">
        <v>42851</v>
      </c>
      <c r="G123" s="124" t="s">
        <v>315</v>
      </c>
      <c r="H123" s="34" t="str">
        <f t="shared" si="7"/>
        <v>3700339107</v>
      </c>
      <c r="I123" s="12" t="s">
        <v>372</v>
      </c>
      <c r="J123" s="13">
        <v>3800000</v>
      </c>
      <c r="K123" s="13">
        <f t="shared" si="6"/>
        <v>380000</v>
      </c>
      <c r="L123" s="113">
        <v>2</v>
      </c>
    </row>
    <row r="124" spans="2:12" s="15" customFormat="1" ht="21" hidden="1" customHeight="1" x14ac:dyDescent="0.2">
      <c r="B124" s="9" t="str">
        <f t="shared" si="4"/>
        <v/>
      </c>
      <c r="C124" s="32" t="s">
        <v>85</v>
      </c>
      <c r="D124" s="32" t="s">
        <v>86</v>
      </c>
      <c r="E124" s="146" t="s">
        <v>483</v>
      </c>
      <c r="F124" s="138"/>
      <c r="G124" s="139"/>
      <c r="H124" s="140" t="str">
        <f t="shared" si="7"/>
        <v/>
      </c>
      <c r="I124" s="141"/>
      <c r="J124" s="142"/>
      <c r="K124" s="142">
        <f t="shared" si="6"/>
        <v>0</v>
      </c>
      <c r="L124" s="143">
        <v>2</v>
      </c>
    </row>
    <row r="125" spans="2:12" s="15" customFormat="1" ht="21" customHeight="1" x14ac:dyDescent="0.2">
      <c r="B125" s="9">
        <f t="shared" si="4"/>
        <v>100</v>
      </c>
      <c r="C125" s="32" t="s">
        <v>85</v>
      </c>
      <c r="D125" s="32" t="s">
        <v>86</v>
      </c>
      <c r="E125" s="10" t="s">
        <v>484</v>
      </c>
      <c r="F125" s="33">
        <v>42853</v>
      </c>
      <c r="G125" s="11" t="s">
        <v>94</v>
      </c>
      <c r="H125" s="34" t="str">
        <f t="shared" si="7"/>
        <v>3701773902</v>
      </c>
      <c r="I125" s="12" t="s">
        <v>369</v>
      </c>
      <c r="J125" s="13">
        <v>160917522</v>
      </c>
      <c r="K125" s="13">
        <f t="shared" si="6"/>
        <v>16091752</v>
      </c>
      <c r="L125" s="113">
        <v>2</v>
      </c>
    </row>
    <row r="126" spans="2:12" s="15" customFormat="1" ht="21" customHeight="1" x14ac:dyDescent="0.2">
      <c r="B126" s="9">
        <f t="shared" si="4"/>
        <v>101</v>
      </c>
      <c r="C126" s="32" t="s">
        <v>85</v>
      </c>
      <c r="D126" s="32" t="s">
        <v>86</v>
      </c>
      <c r="E126" s="10" t="s">
        <v>485</v>
      </c>
      <c r="F126" s="33">
        <v>42860</v>
      </c>
      <c r="G126" s="11" t="s">
        <v>124</v>
      </c>
      <c r="H126" s="34" t="str">
        <f t="shared" si="7"/>
        <v>0307717894</v>
      </c>
      <c r="I126" s="12" t="s">
        <v>604</v>
      </c>
      <c r="J126" s="13">
        <v>45000480</v>
      </c>
      <c r="K126" s="13">
        <f t="shared" si="6"/>
        <v>4500048</v>
      </c>
      <c r="L126" s="113">
        <v>2</v>
      </c>
    </row>
    <row r="127" spans="2:12" s="15" customFormat="1" ht="21" customHeight="1" x14ac:dyDescent="0.2">
      <c r="B127" s="9">
        <f t="shared" si="4"/>
        <v>102</v>
      </c>
      <c r="C127" s="32" t="s">
        <v>85</v>
      </c>
      <c r="D127" s="32" t="s">
        <v>86</v>
      </c>
      <c r="E127" s="10" t="s">
        <v>486</v>
      </c>
      <c r="F127" s="33">
        <v>42872</v>
      </c>
      <c r="G127" s="11" t="s">
        <v>615</v>
      </c>
      <c r="H127" s="34" t="str">
        <f t="shared" si="7"/>
        <v>1100878093</v>
      </c>
      <c r="I127" s="12" t="s">
        <v>369</v>
      </c>
      <c r="J127" s="13">
        <v>17864000</v>
      </c>
      <c r="K127" s="13">
        <f t="shared" si="6"/>
        <v>1786400</v>
      </c>
      <c r="L127" s="113">
        <v>2</v>
      </c>
    </row>
    <row r="128" spans="2:12" s="15" customFormat="1" ht="21" customHeight="1" x14ac:dyDescent="0.2">
      <c r="B128" s="9">
        <f t="shared" si="4"/>
        <v>103</v>
      </c>
      <c r="C128" s="32" t="s">
        <v>85</v>
      </c>
      <c r="D128" s="32" t="s">
        <v>86</v>
      </c>
      <c r="E128" s="10" t="s">
        <v>487</v>
      </c>
      <c r="F128" s="33">
        <v>42872</v>
      </c>
      <c r="G128" s="11" t="s">
        <v>378</v>
      </c>
      <c r="H128" s="34" t="str">
        <f t="shared" si="7"/>
        <v>3701872678</v>
      </c>
      <c r="I128" s="12" t="s">
        <v>372</v>
      </c>
      <c r="J128" s="13">
        <v>1440000</v>
      </c>
      <c r="K128" s="13">
        <f t="shared" si="6"/>
        <v>144000</v>
      </c>
      <c r="L128" s="113">
        <v>2</v>
      </c>
    </row>
    <row r="129" spans="2:12" s="15" customFormat="1" ht="21" customHeight="1" x14ac:dyDescent="0.2">
      <c r="B129" s="9">
        <f t="shared" si="4"/>
        <v>104</v>
      </c>
      <c r="C129" s="32" t="s">
        <v>85</v>
      </c>
      <c r="D129" s="32" t="s">
        <v>86</v>
      </c>
      <c r="E129" s="10" t="s">
        <v>488</v>
      </c>
      <c r="F129" s="33">
        <v>42873</v>
      </c>
      <c r="G129" s="11" t="s">
        <v>90</v>
      </c>
      <c r="H129" s="34" t="str">
        <f t="shared" si="7"/>
        <v>3701770098</v>
      </c>
      <c r="I129" s="12" t="s">
        <v>370</v>
      </c>
      <c r="J129" s="13">
        <v>111000000</v>
      </c>
      <c r="K129" s="13">
        <f t="shared" si="6"/>
        <v>11100000</v>
      </c>
      <c r="L129" s="113">
        <v>2</v>
      </c>
    </row>
    <row r="130" spans="2:12" s="15" customFormat="1" ht="21" customHeight="1" x14ac:dyDescent="0.2">
      <c r="B130" s="9">
        <f t="shared" si="4"/>
        <v>105</v>
      </c>
      <c r="C130" s="32" t="s">
        <v>85</v>
      </c>
      <c r="D130" s="32" t="s">
        <v>86</v>
      </c>
      <c r="E130" s="10" t="s">
        <v>489</v>
      </c>
      <c r="F130" s="33">
        <v>42873</v>
      </c>
      <c r="G130" s="11" t="s">
        <v>135</v>
      </c>
      <c r="H130" s="34" t="str">
        <f t="shared" si="7"/>
        <v>3700583144</v>
      </c>
      <c r="I130" s="12" t="s">
        <v>370</v>
      </c>
      <c r="J130" s="13">
        <v>9120000</v>
      </c>
      <c r="K130" s="13">
        <f t="shared" si="6"/>
        <v>912000</v>
      </c>
      <c r="L130" s="113">
        <v>2</v>
      </c>
    </row>
    <row r="131" spans="2:12" s="135" customFormat="1" ht="21" customHeight="1" x14ac:dyDescent="0.2">
      <c r="B131" s="126">
        <f t="shared" si="4"/>
        <v>106</v>
      </c>
      <c r="C131" s="127" t="s">
        <v>85</v>
      </c>
      <c r="D131" s="127" t="s">
        <v>86</v>
      </c>
      <c r="E131" s="128" t="s">
        <v>490</v>
      </c>
      <c r="F131" s="129">
        <v>42875</v>
      </c>
      <c r="G131" s="130" t="s">
        <v>130</v>
      </c>
      <c r="H131" s="131" t="str">
        <f t="shared" si="7"/>
        <v>3601409272</v>
      </c>
      <c r="I131" s="132" t="s">
        <v>370</v>
      </c>
      <c r="J131" s="133">
        <v>17850000</v>
      </c>
      <c r="K131" s="133">
        <f t="shared" si="6"/>
        <v>1785000</v>
      </c>
      <c r="L131" s="134">
        <v>2</v>
      </c>
    </row>
    <row r="132" spans="2:12" s="15" customFormat="1" ht="21" customHeight="1" x14ac:dyDescent="0.2">
      <c r="B132" s="9">
        <f t="shared" si="4"/>
        <v>107</v>
      </c>
      <c r="C132" s="32" t="s">
        <v>85</v>
      </c>
      <c r="D132" s="32" t="s">
        <v>86</v>
      </c>
      <c r="E132" s="10" t="s">
        <v>491</v>
      </c>
      <c r="F132" s="33">
        <v>42878</v>
      </c>
      <c r="G132" s="11" t="s">
        <v>129</v>
      </c>
      <c r="H132" s="34" t="str">
        <f t="shared" si="7"/>
        <v>0302535072</v>
      </c>
      <c r="I132" s="12" t="s">
        <v>370</v>
      </c>
      <c r="J132" s="13">
        <v>7426600</v>
      </c>
      <c r="K132" s="13">
        <f t="shared" si="6"/>
        <v>742660</v>
      </c>
      <c r="L132" s="113">
        <v>2</v>
      </c>
    </row>
    <row r="133" spans="2:12" s="15" customFormat="1" ht="21" customHeight="1" x14ac:dyDescent="0.2">
      <c r="B133" s="9">
        <f t="shared" si="4"/>
        <v>108</v>
      </c>
      <c r="C133" s="32" t="s">
        <v>85</v>
      </c>
      <c r="D133" s="32" t="s">
        <v>86</v>
      </c>
      <c r="E133" s="10" t="s">
        <v>492</v>
      </c>
      <c r="F133" s="33">
        <v>42879</v>
      </c>
      <c r="G133" s="11" t="s">
        <v>608</v>
      </c>
      <c r="H133" s="34" t="str">
        <f t="shared" si="7"/>
        <v>6000454526</v>
      </c>
      <c r="I133" s="12" t="s">
        <v>604</v>
      </c>
      <c r="J133" s="13">
        <v>11041500</v>
      </c>
      <c r="K133" s="13">
        <f t="shared" si="6"/>
        <v>1104150</v>
      </c>
      <c r="L133" s="113">
        <v>2</v>
      </c>
    </row>
    <row r="134" spans="2:12" s="15" customFormat="1" ht="21" customHeight="1" x14ac:dyDescent="0.2">
      <c r="B134" s="9">
        <f t="shared" si="4"/>
        <v>109</v>
      </c>
      <c r="C134" s="32" t="s">
        <v>85</v>
      </c>
      <c r="D134" s="32" t="s">
        <v>86</v>
      </c>
      <c r="E134" s="10" t="s">
        <v>493</v>
      </c>
      <c r="F134" s="33">
        <v>42879</v>
      </c>
      <c r="G134" s="11" t="s">
        <v>615</v>
      </c>
      <c r="H134" s="34" t="str">
        <f t="shared" si="7"/>
        <v>1100878093</v>
      </c>
      <c r="I134" s="12" t="s">
        <v>369</v>
      </c>
      <c r="J134" s="13">
        <v>17864000</v>
      </c>
      <c r="K134" s="13">
        <f t="shared" si="6"/>
        <v>1786400</v>
      </c>
      <c r="L134" s="113">
        <v>2</v>
      </c>
    </row>
    <row r="135" spans="2:12" s="15" customFormat="1" ht="21" hidden="1" customHeight="1" x14ac:dyDescent="0.2">
      <c r="B135" s="9" t="str">
        <f t="shared" si="4"/>
        <v/>
      </c>
      <c r="C135" s="32" t="s">
        <v>85</v>
      </c>
      <c r="D135" s="32" t="s">
        <v>86</v>
      </c>
      <c r="E135" s="146" t="s">
        <v>494</v>
      </c>
      <c r="F135" s="138"/>
      <c r="G135" s="139"/>
      <c r="H135" s="140" t="str">
        <f t="shared" si="7"/>
        <v/>
      </c>
      <c r="I135" s="141"/>
      <c r="J135" s="142"/>
      <c r="K135" s="142">
        <f t="shared" si="6"/>
        <v>0</v>
      </c>
      <c r="L135" s="143">
        <v>2</v>
      </c>
    </row>
    <row r="136" spans="2:12" s="15" customFormat="1" ht="21" hidden="1" customHeight="1" x14ac:dyDescent="0.2">
      <c r="B136" s="9" t="str">
        <f t="shared" si="4"/>
        <v/>
      </c>
      <c r="C136" s="32" t="s">
        <v>85</v>
      </c>
      <c r="D136" s="32" t="s">
        <v>86</v>
      </c>
      <c r="E136" s="146" t="s">
        <v>495</v>
      </c>
      <c r="F136" s="138"/>
      <c r="G136" s="139"/>
      <c r="H136" s="140" t="str">
        <f t="shared" si="7"/>
        <v/>
      </c>
      <c r="I136" s="141"/>
      <c r="J136" s="142"/>
      <c r="K136" s="142">
        <f t="shared" si="6"/>
        <v>0</v>
      </c>
      <c r="L136" s="143">
        <v>2</v>
      </c>
    </row>
    <row r="137" spans="2:12" s="15" customFormat="1" ht="21" hidden="1" customHeight="1" x14ac:dyDescent="0.2">
      <c r="B137" s="9" t="str">
        <f t="shared" si="4"/>
        <v/>
      </c>
      <c r="C137" s="32" t="s">
        <v>85</v>
      </c>
      <c r="D137" s="32" t="s">
        <v>86</v>
      </c>
      <c r="E137" s="146" t="s">
        <v>496</v>
      </c>
      <c r="F137" s="138"/>
      <c r="G137" s="139"/>
      <c r="H137" s="140" t="str">
        <f t="shared" si="7"/>
        <v/>
      </c>
      <c r="I137" s="141"/>
      <c r="J137" s="142"/>
      <c r="K137" s="142">
        <f t="shared" si="6"/>
        <v>0</v>
      </c>
      <c r="L137" s="143">
        <v>2</v>
      </c>
    </row>
    <row r="138" spans="2:12" s="15" customFormat="1" ht="21" customHeight="1" x14ac:dyDescent="0.2">
      <c r="B138" s="9">
        <f t="shared" si="4"/>
        <v>113</v>
      </c>
      <c r="C138" s="32" t="s">
        <v>85</v>
      </c>
      <c r="D138" s="32" t="s">
        <v>86</v>
      </c>
      <c r="E138" s="10" t="s">
        <v>497</v>
      </c>
      <c r="F138" s="33">
        <v>42882</v>
      </c>
      <c r="G138" s="11" t="s">
        <v>112</v>
      </c>
      <c r="H138" s="34" t="str">
        <f t="shared" si="7"/>
        <v>0310857404</v>
      </c>
      <c r="I138" s="12" t="s">
        <v>370</v>
      </c>
      <c r="J138" s="13">
        <v>18018190</v>
      </c>
      <c r="K138" s="13">
        <f t="shared" si="6"/>
        <v>1801819</v>
      </c>
      <c r="L138" s="113">
        <v>2</v>
      </c>
    </row>
    <row r="139" spans="2:12" s="15" customFormat="1" ht="21" customHeight="1" x14ac:dyDescent="0.2">
      <c r="B139" s="9">
        <f t="shared" si="4"/>
        <v>114</v>
      </c>
      <c r="C139" s="32" t="s">
        <v>85</v>
      </c>
      <c r="D139" s="32" t="s">
        <v>86</v>
      </c>
      <c r="E139" s="10" t="s">
        <v>498</v>
      </c>
      <c r="F139" s="33">
        <v>42882</v>
      </c>
      <c r="G139" s="11" t="s">
        <v>315</v>
      </c>
      <c r="H139" s="34" t="str">
        <f t="shared" si="7"/>
        <v>3700339107</v>
      </c>
      <c r="I139" s="12" t="s">
        <v>372</v>
      </c>
      <c r="J139" s="13">
        <v>1800000</v>
      </c>
      <c r="K139" s="13">
        <f t="shared" si="6"/>
        <v>180000</v>
      </c>
      <c r="L139" s="113">
        <v>2</v>
      </c>
    </row>
    <row r="140" spans="2:12" s="15" customFormat="1" ht="21" customHeight="1" x14ac:dyDescent="0.2">
      <c r="B140" s="9">
        <f t="shared" si="4"/>
        <v>115</v>
      </c>
      <c r="C140" s="32" t="s">
        <v>85</v>
      </c>
      <c r="D140" s="32" t="s">
        <v>86</v>
      </c>
      <c r="E140" s="10" t="s">
        <v>499</v>
      </c>
      <c r="F140" s="33">
        <v>42884</v>
      </c>
      <c r="G140" s="11" t="s">
        <v>609</v>
      </c>
      <c r="H140" s="34" t="str">
        <f t="shared" si="7"/>
        <v>0313076430</v>
      </c>
      <c r="I140" s="12" t="s">
        <v>372</v>
      </c>
      <c r="J140" s="13">
        <v>2600000</v>
      </c>
      <c r="K140" s="13">
        <f t="shared" si="6"/>
        <v>260000</v>
      </c>
      <c r="L140" s="113">
        <v>2</v>
      </c>
    </row>
    <row r="141" spans="2:12" s="15" customFormat="1" ht="21" customHeight="1" x14ac:dyDescent="0.2">
      <c r="B141" s="9">
        <f t="shared" si="4"/>
        <v>116</v>
      </c>
      <c r="C141" s="32" t="s">
        <v>85</v>
      </c>
      <c r="D141" s="32" t="s">
        <v>86</v>
      </c>
      <c r="E141" s="10" t="s">
        <v>500</v>
      </c>
      <c r="F141" s="33">
        <v>42884</v>
      </c>
      <c r="G141" s="11" t="s">
        <v>610</v>
      </c>
      <c r="H141" s="34" t="str">
        <f t="shared" si="7"/>
        <v>0301798826</v>
      </c>
      <c r="I141" s="12" t="s">
        <v>370</v>
      </c>
      <c r="J141" s="13">
        <v>1222440</v>
      </c>
      <c r="K141" s="13">
        <f t="shared" si="6"/>
        <v>122244</v>
      </c>
      <c r="L141" s="113">
        <v>2</v>
      </c>
    </row>
    <row r="142" spans="2:12" s="15" customFormat="1" ht="21" customHeight="1" x14ac:dyDescent="0.2">
      <c r="B142" s="9">
        <f t="shared" si="4"/>
        <v>117</v>
      </c>
      <c r="C142" s="32" t="s">
        <v>85</v>
      </c>
      <c r="D142" s="32" t="s">
        <v>86</v>
      </c>
      <c r="E142" s="10" t="s">
        <v>501</v>
      </c>
      <c r="F142" s="33">
        <v>42886</v>
      </c>
      <c r="G142" s="11" t="s">
        <v>615</v>
      </c>
      <c r="H142" s="34" t="str">
        <f t="shared" si="7"/>
        <v>1100878093</v>
      </c>
      <c r="I142" s="12" t="s">
        <v>369</v>
      </c>
      <c r="J142" s="13">
        <v>17864000</v>
      </c>
      <c r="K142" s="13">
        <f t="shared" si="6"/>
        <v>1786400</v>
      </c>
      <c r="L142" s="113">
        <v>2</v>
      </c>
    </row>
    <row r="143" spans="2:12" s="15" customFormat="1" ht="21" customHeight="1" x14ac:dyDescent="0.2">
      <c r="B143" s="9">
        <f t="shared" si="4"/>
        <v>118</v>
      </c>
      <c r="C143" s="32" t="s">
        <v>85</v>
      </c>
      <c r="D143" s="32" t="s">
        <v>86</v>
      </c>
      <c r="E143" s="10" t="s">
        <v>502</v>
      </c>
      <c r="F143" s="33">
        <v>42886</v>
      </c>
      <c r="G143" s="11" t="s">
        <v>94</v>
      </c>
      <c r="H143" s="34" t="str">
        <f t="shared" si="7"/>
        <v>3701773902</v>
      </c>
      <c r="I143" s="12" t="s">
        <v>604</v>
      </c>
      <c r="J143" s="13">
        <v>102404549</v>
      </c>
      <c r="K143" s="13">
        <f t="shared" si="6"/>
        <v>10240455</v>
      </c>
      <c r="L143" s="113">
        <v>2</v>
      </c>
    </row>
    <row r="144" spans="2:12" s="15" customFormat="1" ht="21" hidden="1" customHeight="1" x14ac:dyDescent="0.2">
      <c r="B144" s="9" t="str">
        <f t="shared" si="4"/>
        <v/>
      </c>
      <c r="C144" s="32" t="s">
        <v>85</v>
      </c>
      <c r="D144" s="32" t="s">
        <v>86</v>
      </c>
      <c r="E144" s="146" t="s">
        <v>503</v>
      </c>
      <c r="F144" s="138"/>
      <c r="G144" s="139"/>
      <c r="H144" s="140" t="str">
        <f t="shared" si="7"/>
        <v/>
      </c>
      <c r="I144" s="141"/>
      <c r="J144" s="142"/>
      <c r="K144" s="142">
        <f t="shared" si="6"/>
        <v>0</v>
      </c>
      <c r="L144" s="143">
        <v>2</v>
      </c>
    </row>
    <row r="145" spans="2:12" s="15" customFormat="1" ht="21" customHeight="1" x14ac:dyDescent="0.2">
      <c r="B145" s="9">
        <f t="shared" si="4"/>
        <v>120</v>
      </c>
      <c r="C145" s="32" t="s">
        <v>85</v>
      </c>
      <c r="D145" s="32" t="s">
        <v>86</v>
      </c>
      <c r="E145" s="10" t="s">
        <v>504</v>
      </c>
      <c r="F145" s="33">
        <v>42888</v>
      </c>
      <c r="G145" s="11" t="s">
        <v>95</v>
      </c>
      <c r="H145" s="34" t="str">
        <f t="shared" si="7"/>
        <v>0311731926</v>
      </c>
      <c r="I145" s="12" t="s">
        <v>604</v>
      </c>
      <c r="J145" s="13">
        <v>1853775</v>
      </c>
      <c r="K145" s="13">
        <f t="shared" si="6"/>
        <v>185378</v>
      </c>
      <c r="L145" s="113">
        <v>2</v>
      </c>
    </row>
    <row r="146" spans="2:12" s="15" customFormat="1" ht="21" customHeight="1" x14ac:dyDescent="0.2">
      <c r="B146" s="9">
        <f t="shared" si="4"/>
        <v>121</v>
      </c>
      <c r="C146" s="32" t="s">
        <v>85</v>
      </c>
      <c r="D146" s="32" t="s">
        <v>86</v>
      </c>
      <c r="E146" s="10" t="s">
        <v>505</v>
      </c>
      <c r="F146" s="33">
        <v>42889</v>
      </c>
      <c r="G146" s="11" t="s">
        <v>124</v>
      </c>
      <c r="H146" s="34" t="str">
        <f t="shared" si="7"/>
        <v>0307717894</v>
      </c>
      <c r="I146" s="12" t="s">
        <v>604</v>
      </c>
      <c r="J146" s="13">
        <v>42126000</v>
      </c>
      <c r="K146" s="13">
        <f t="shared" si="6"/>
        <v>4212600</v>
      </c>
      <c r="L146" s="113">
        <v>2</v>
      </c>
    </row>
    <row r="147" spans="2:12" s="15" customFormat="1" ht="21" customHeight="1" x14ac:dyDescent="0.2">
      <c r="B147" s="9">
        <f t="shared" si="4"/>
        <v>122</v>
      </c>
      <c r="C147" s="32" t="s">
        <v>85</v>
      </c>
      <c r="D147" s="32" t="s">
        <v>86</v>
      </c>
      <c r="E147" s="10" t="s">
        <v>506</v>
      </c>
      <c r="F147" s="33">
        <v>42896</v>
      </c>
      <c r="G147" s="11" t="s">
        <v>90</v>
      </c>
      <c r="H147" s="34" t="str">
        <f t="shared" si="7"/>
        <v>3701770098</v>
      </c>
      <c r="I147" s="12" t="s">
        <v>370</v>
      </c>
      <c r="J147" s="13">
        <v>111000000</v>
      </c>
      <c r="K147" s="13">
        <f t="shared" si="6"/>
        <v>11100000</v>
      </c>
      <c r="L147" s="113">
        <v>2</v>
      </c>
    </row>
    <row r="148" spans="2:12" s="15" customFormat="1" ht="21" customHeight="1" x14ac:dyDescent="0.2">
      <c r="B148" s="9">
        <f t="shared" si="4"/>
        <v>123</v>
      </c>
      <c r="C148" s="32" t="s">
        <v>85</v>
      </c>
      <c r="D148" s="32" t="s">
        <v>86</v>
      </c>
      <c r="E148" s="10" t="s">
        <v>507</v>
      </c>
      <c r="F148" s="33">
        <v>42898</v>
      </c>
      <c r="G148" s="11" t="s">
        <v>130</v>
      </c>
      <c r="H148" s="34" t="str">
        <f t="shared" si="7"/>
        <v>3601409272</v>
      </c>
      <c r="I148" s="12" t="s">
        <v>369</v>
      </c>
      <c r="J148" s="13">
        <v>15302500</v>
      </c>
      <c r="K148" s="13">
        <f t="shared" si="6"/>
        <v>1530250</v>
      </c>
      <c r="L148" s="113">
        <v>2</v>
      </c>
    </row>
    <row r="149" spans="2:12" s="15" customFormat="1" ht="21" customHeight="1" x14ac:dyDescent="0.2">
      <c r="B149" s="9">
        <f t="shared" si="4"/>
        <v>124</v>
      </c>
      <c r="C149" s="32" t="s">
        <v>85</v>
      </c>
      <c r="D149" s="32" t="s">
        <v>86</v>
      </c>
      <c r="E149" s="10" t="s">
        <v>508</v>
      </c>
      <c r="F149" s="33">
        <v>42899</v>
      </c>
      <c r="G149" s="11" t="s">
        <v>386</v>
      </c>
      <c r="H149" s="34" t="str">
        <f t="shared" si="7"/>
        <v>0301937607</v>
      </c>
      <c r="I149" s="12" t="s">
        <v>604</v>
      </c>
      <c r="J149" s="13">
        <v>4650000</v>
      </c>
      <c r="K149" s="13">
        <f t="shared" si="6"/>
        <v>465000</v>
      </c>
      <c r="L149" s="113">
        <v>2</v>
      </c>
    </row>
    <row r="150" spans="2:12" s="15" customFormat="1" ht="21" customHeight="1" x14ac:dyDescent="0.2">
      <c r="B150" s="9">
        <f t="shared" si="4"/>
        <v>125</v>
      </c>
      <c r="C150" s="32" t="s">
        <v>85</v>
      </c>
      <c r="D150" s="32" t="s">
        <v>86</v>
      </c>
      <c r="E150" s="10" t="s">
        <v>509</v>
      </c>
      <c r="F150" s="33">
        <v>42914</v>
      </c>
      <c r="G150" s="11" t="s">
        <v>94</v>
      </c>
      <c r="H150" s="34" t="str">
        <f t="shared" si="7"/>
        <v>3701773902</v>
      </c>
      <c r="I150" s="12" t="s">
        <v>604</v>
      </c>
      <c r="J150" s="13">
        <v>117324837</v>
      </c>
      <c r="K150" s="13">
        <f t="shared" si="6"/>
        <v>11732484</v>
      </c>
      <c r="L150" s="113">
        <v>2</v>
      </c>
    </row>
    <row r="151" spans="2:12" s="15" customFormat="1" ht="21" customHeight="1" x14ac:dyDescent="0.2">
      <c r="B151" s="9">
        <f t="shared" si="4"/>
        <v>126</v>
      </c>
      <c r="C151" s="32" t="s">
        <v>85</v>
      </c>
      <c r="D151" s="32" t="s">
        <v>86</v>
      </c>
      <c r="E151" s="10" t="s">
        <v>510</v>
      </c>
      <c r="F151" s="33">
        <v>42914</v>
      </c>
      <c r="G151" s="11" t="s">
        <v>612</v>
      </c>
      <c r="H151" s="34" t="str">
        <f t="shared" si="7"/>
        <v>3702110954</v>
      </c>
      <c r="I151" s="12" t="s">
        <v>604</v>
      </c>
      <c r="J151" s="13">
        <v>862000</v>
      </c>
      <c r="K151" s="13">
        <f t="shared" si="6"/>
        <v>86200</v>
      </c>
      <c r="L151" s="113">
        <v>2</v>
      </c>
    </row>
    <row r="152" spans="2:12" s="15" customFormat="1" ht="21" hidden="1" customHeight="1" x14ac:dyDescent="0.2">
      <c r="B152" s="9">
        <f t="shared" si="4"/>
        <v>127</v>
      </c>
      <c r="C152" s="32" t="s">
        <v>85</v>
      </c>
      <c r="D152" s="32" t="s">
        <v>86</v>
      </c>
      <c r="E152" s="10" t="s">
        <v>511</v>
      </c>
      <c r="F152" s="33">
        <v>42920</v>
      </c>
      <c r="G152" s="11" t="s">
        <v>95</v>
      </c>
      <c r="H152" s="34" t="str">
        <f t="shared" si="7"/>
        <v>0311731926</v>
      </c>
      <c r="I152" s="12" t="s">
        <v>604</v>
      </c>
      <c r="J152" s="13">
        <v>1650000</v>
      </c>
      <c r="K152" s="13">
        <f t="shared" si="6"/>
        <v>165000</v>
      </c>
      <c r="L152" s="113">
        <v>3</v>
      </c>
    </row>
    <row r="153" spans="2:12" s="15" customFormat="1" ht="21" hidden="1" customHeight="1" x14ac:dyDescent="0.2">
      <c r="B153" s="9">
        <f t="shared" si="4"/>
        <v>128</v>
      </c>
      <c r="C153" s="32" t="s">
        <v>85</v>
      </c>
      <c r="D153" s="32" t="s">
        <v>86</v>
      </c>
      <c r="E153" s="10" t="s">
        <v>512</v>
      </c>
      <c r="F153" s="33">
        <v>42921</v>
      </c>
      <c r="G153" s="11" t="s">
        <v>124</v>
      </c>
      <c r="H153" s="34" t="str">
        <f t="shared" si="7"/>
        <v>0307717894</v>
      </c>
      <c r="I153" s="12" t="s">
        <v>604</v>
      </c>
      <c r="J153" s="13">
        <v>44125000</v>
      </c>
      <c r="K153" s="13">
        <f t="shared" si="6"/>
        <v>4412500</v>
      </c>
      <c r="L153" s="113">
        <v>3</v>
      </c>
    </row>
    <row r="154" spans="2:12" s="15" customFormat="1" ht="21" hidden="1" customHeight="1" x14ac:dyDescent="0.2">
      <c r="B154" s="9">
        <f t="shared" si="4"/>
        <v>129</v>
      </c>
      <c r="C154" s="32" t="s">
        <v>85</v>
      </c>
      <c r="D154" s="32" t="s">
        <v>86</v>
      </c>
      <c r="E154" s="10" t="s">
        <v>513</v>
      </c>
      <c r="F154" s="33">
        <v>42921</v>
      </c>
      <c r="G154" s="11" t="s">
        <v>615</v>
      </c>
      <c r="H154" s="34" t="str">
        <f t="shared" ref="H154:H217" si="8">IF(ISNA(VLOOKUP(G154,DSBR,2,0)),"",VLOOKUP(G154,DSBR,2,0))</f>
        <v>1100878093</v>
      </c>
      <c r="I154" s="12" t="s">
        <v>604</v>
      </c>
      <c r="J154" s="13">
        <v>17864000</v>
      </c>
      <c r="K154" s="13">
        <f t="shared" si="6"/>
        <v>1786400</v>
      </c>
      <c r="L154" s="113">
        <v>3</v>
      </c>
    </row>
    <row r="155" spans="2:12" s="15" customFormat="1" ht="21" hidden="1" customHeight="1" x14ac:dyDescent="0.2">
      <c r="B155" s="9">
        <f t="shared" si="4"/>
        <v>130</v>
      </c>
      <c r="C155" s="32" t="s">
        <v>85</v>
      </c>
      <c r="D155" s="32" t="s">
        <v>86</v>
      </c>
      <c r="E155" s="10" t="s">
        <v>514</v>
      </c>
      <c r="F155" s="33">
        <v>42922</v>
      </c>
      <c r="G155" s="11" t="s">
        <v>312</v>
      </c>
      <c r="H155" s="34" t="str">
        <f t="shared" si="8"/>
        <v>1101819710</v>
      </c>
      <c r="I155" s="12" t="s">
        <v>371</v>
      </c>
      <c r="J155" s="13">
        <v>13498800</v>
      </c>
      <c r="K155" s="13">
        <f t="shared" si="6"/>
        <v>1349880</v>
      </c>
      <c r="L155" s="113">
        <v>3</v>
      </c>
    </row>
    <row r="156" spans="2:12" s="15" customFormat="1" ht="21" hidden="1" customHeight="1" x14ac:dyDescent="0.2">
      <c r="B156" s="9">
        <f t="shared" si="4"/>
        <v>131</v>
      </c>
      <c r="C156" s="32" t="s">
        <v>85</v>
      </c>
      <c r="D156" s="32" t="s">
        <v>86</v>
      </c>
      <c r="E156" s="10" t="s">
        <v>515</v>
      </c>
      <c r="F156" s="33">
        <v>42922</v>
      </c>
      <c r="G156" s="11" t="s">
        <v>615</v>
      </c>
      <c r="H156" s="34" t="str">
        <f t="shared" ref="H156" si="9">IF(ISNA(VLOOKUP(G156,DSBR,2,0)),"",VLOOKUP(G156,DSBR,2,0))</f>
        <v>1100878093</v>
      </c>
      <c r="I156" s="12" t="s">
        <v>604</v>
      </c>
      <c r="J156" s="13">
        <v>17864000</v>
      </c>
      <c r="K156" s="13">
        <f t="shared" si="6"/>
        <v>1786400</v>
      </c>
      <c r="L156" s="113">
        <v>3</v>
      </c>
    </row>
    <row r="157" spans="2:12" s="15" customFormat="1" ht="21" hidden="1" customHeight="1" x14ac:dyDescent="0.2">
      <c r="B157" s="9">
        <f t="shared" si="4"/>
        <v>132</v>
      </c>
      <c r="C157" s="32" t="s">
        <v>85</v>
      </c>
      <c r="D157" s="32" t="s">
        <v>86</v>
      </c>
      <c r="E157" s="10" t="s">
        <v>516</v>
      </c>
      <c r="F157" s="33">
        <v>42923</v>
      </c>
      <c r="G157" s="11" t="s">
        <v>615</v>
      </c>
      <c r="H157" s="34" t="str">
        <f t="shared" ref="H157:H158" si="10">IF(ISNA(VLOOKUP(G157,DSBR,2,0)),"",VLOOKUP(G157,DSBR,2,0))</f>
        <v>1100878093</v>
      </c>
      <c r="I157" s="12" t="s">
        <v>604</v>
      </c>
      <c r="J157" s="13">
        <v>17864000</v>
      </c>
      <c r="K157" s="13">
        <f t="shared" si="6"/>
        <v>1786400</v>
      </c>
      <c r="L157" s="113">
        <v>3</v>
      </c>
    </row>
    <row r="158" spans="2:12" s="15" customFormat="1" ht="21" hidden="1" customHeight="1" x14ac:dyDescent="0.2">
      <c r="B158" s="9">
        <f t="shared" si="4"/>
        <v>133</v>
      </c>
      <c r="C158" s="32" t="s">
        <v>85</v>
      </c>
      <c r="D158" s="32" t="s">
        <v>86</v>
      </c>
      <c r="E158" s="10" t="s">
        <v>517</v>
      </c>
      <c r="F158" s="33">
        <v>42923</v>
      </c>
      <c r="G158" s="11" t="s">
        <v>312</v>
      </c>
      <c r="H158" s="34" t="str">
        <f t="shared" si="10"/>
        <v>1101819710</v>
      </c>
      <c r="I158" s="12" t="s">
        <v>371</v>
      </c>
      <c r="J158" s="13">
        <v>17505600</v>
      </c>
      <c r="K158" s="13">
        <f t="shared" si="6"/>
        <v>1750560</v>
      </c>
      <c r="L158" s="113">
        <v>3</v>
      </c>
    </row>
    <row r="159" spans="2:12" s="15" customFormat="1" ht="21" hidden="1" customHeight="1" x14ac:dyDescent="0.2">
      <c r="B159" s="9">
        <f t="shared" si="4"/>
        <v>134</v>
      </c>
      <c r="C159" s="32" t="s">
        <v>85</v>
      </c>
      <c r="D159" s="32" t="s">
        <v>86</v>
      </c>
      <c r="E159" s="10" t="s">
        <v>518</v>
      </c>
      <c r="F159" s="33">
        <v>42924</v>
      </c>
      <c r="G159" s="11" t="s">
        <v>615</v>
      </c>
      <c r="H159" s="34" t="str">
        <f t="shared" ref="H159:H160" si="11">IF(ISNA(VLOOKUP(G159,DSBR,2,0)),"",VLOOKUP(G159,DSBR,2,0))</f>
        <v>1100878093</v>
      </c>
      <c r="I159" s="12" t="s">
        <v>604</v>
      </c>
      <c r="J159" s="13">
        <v>17864000</v>
      </c>
      <c r="K159" s="13">
        <f t="shared" si="6"/>
        <v>1786400</v>
      </c>
      <c r="L159" s="113">
        <v>3</v>
      </c>
    </row>
    <row r="160" spans="2:12" s="15" customFormat="1" ht="21" hidden="1" customHeight="1" x14ac:dyDescent="0.2">
      <c r="B160" s="9">
        <f t="shared" si="4"/>
        <v>135</v>
      </c>
      <c r="C160" s="32" t="s">
        <v>85</v>
      </c>
      <c r="D160" s="32" t="s">
        <v>86</v>
      </c>
      <c r="E160" s="10" t="s">
        <v>519</v>
      </c>
      <c r="F160" s="33">
        <v>42925</v>
      </c>
      <c r="G160" s="11" t="s">
        <v>312</v>
      </c>
      <c r="H160" s="34" t="str">
        <f t="shared" si="11"/>
        <v>1101819710</v>
      </c>
      <c r="I160" s="12" t="s">
        <v>371</v>
      </c>
      <c r="J160" s="13">
        <v>13700400</v>
      </c>
      <c r="K160" s="13">
        <f t="shared" si="6"/>
        <v>1370040</v>
      </c>
      <c r="L160" s="113">
        <v>3</v>
      </c>
    </row>
    <row r="161" spans="2:12" s="15" customFormat="1" ht="21" hidden="1" customHeight="1" x14ac:dyDescent="0.2">
      <c r="B161" s="9">
        <f t="shared" ref="B161:B175" si="12">IF(G161&lt;&gt;"",ROW()-25,"")</f>
        <v>136</v>
      </c>
      <c r="C161" s="32" t="s">
        <v>85</v>
      </c>
      <c r="D161" s="32" t="s">
        <v>86</v>
      </c>
      <c r="E161" s="10" t="s">
        <v>520</v>
      </c>
      <c r="F161" s="33">
        <v>42925</v>
      </c>
      <c r="G161" s="11" t="s">
        <v>615</v>
      </c>
      <c r="H161" s="34" t="str">
        <f t="shared" si="8"/>
        <v>1100878093</v>
      </c>
      <c r="I161" s="12" t="s">
        <v>604</v>
      </c>
      <c r="J161" s="13">
        <v>17864000</v>
      </c>
      <c r="K161" s="13">
        <f t="shared" si="6"/>
        <v>1786400</v>
      </c>
      <c r="L161" s="113">
        <v>3</v>
      </c>
    </row>
    <row r="162" spans="2:12" s="15" customFormat="1" ht="21" hidden="1" customHeight="1" x14ac:dyDescent="0.2">
      <c r="B162" s="9">
        <f t="shared" si="12"/>
        <v>137</v>
      </c>
      <c r="C162" s="32" t="s">
        <v>85</v>
      </c>
      <c r="D162" s="32" t="s">
        <v>86</v>
      </c>
      <c r="E162" s="10" t="s">
        <v>521</v>
      </c>
      <c r="F162" s="33">
        <v>42926</v>
      </c>
      <c r="G162" s="11" t="s">
        <v>312</v>
      </c>
      <c r="H162" s="34" t="str">
        <f t="shared" si="8"/>
        <v>1101819710</v>
      </c>
      <c r="I162" s="12" t="s">
        <v>371</v>
      </c>
      <c r="J162" s="13">
        <v>16002000</v>
      </c>
      <c r="K162" s="13">
        <f t="shared" si="6"/>
        <v>1600200</v>
      </c>
      <c r="L162" s="113">
        <v>3</v>
      </c>
    </row>
    <row r="163" spans="2:12" s="15" customFormat="1" ht="21" hidden="1" customHeight="1" x14ac:dyDescent="0.2">
      <c r="B163" s="9">
        <f t="shared" si="12"/>
        <v>138</v>
      </c>
      <c r="C163" s="32" t="s">
        <v>85</v>
      </c>
      <c r="D163" s="32" t="s">
        <v>86</v>
      </c>
      <c r="E163" s="10" t="s">
        <v>522</v>
      </c>
      <c r="F163" s="33">
        <v>42926</v>
      </c>
      <c r="G163" s="11" t="s">
        <v>615</v>
      </c>
      <c r="H163" s="34" t="str">
        <f t="shared" ref="H163:H164" si="13">IF(ISNA(VLOOKUP(G163,DSBR,2,0)),"",VLOOKUP(G163,DSBR,2,0))</f>
        <v>1100878093</v>
      </c>
      <c r="I163" s="12" t="s">
        <v>604</v>
      </c>
      <c r="J163" s="13">
        <v>17864000</v>
      </c>
      <c r="K163" s="13">
        <f t="shared" si="6"/>
        <v>1786400</v>
      </c>
      <c r="L163" s="113">
        <v>3</v>
      </c>
    </row>
    <row r="164" spans="2:12" s="15" customFormat="1" ht="21" hidden="1" customHeight="1" x14ac:dyDescent="0.2">
      <c r="B164" s="9">
        <f t="shared" si="12"/>
        <v>139</v>
      </c>
      <c r="C164" s="32" t="s">
        <v>85</v>
      </c>
      <c r="D164" s="32" t="s">
        <v>86</v>
      </c>
      <c r="E164" s="10" t="s">
        <v>523</v>
      </c>
      <c r="F164" s="33">
        <v>42926</v>
      </c>
      <c r="G164" s="11" t="s">
        <v>312</v>
      </c>
      <c r="H164" s="34" t="str">
        <f t="shared" si="13"/>
        <v>1101819710</v>
      </c>
      <c r="I164" s="12" t="s">
        <v>371</v>
      </c>
      <c r="J164" s="13">
        <v>15699600</v>
      </c>
      <c r="K164" s="13">
        <f t="shared" ref="K164:K223" si="14">ROUND(J164*10%,0)</f>
        <v>1569960</v>
      </c>
      <c r="L164" s="113">
        <v>3</v>
      </c>
    </row>
    <row r="165" spans="2:12" s="15" customFormat="1" ht="21" hidden="1" customHeight="1" x14ac:dyDescent="0.2">
      <c r="B165" s="9" t="str">
        <f t="shared" si="12"/>
        <v/>
      </c>
      <c r="C165" s="32" t="s">
        <v>85</v>
      </c>
      <c r="D165" s="32" t="s">
        <v>86</v>
      </c>
      <c r="E165" s="10" t="s">
        <v>524</v>
      </c>
      <c r="F165" s="33"/>
      <c r="G165" s="11"/>
      <c r="H165" s="34" t="str">
        <f t="shared" si="8"/>
        <v/>
      </c>
      <c r="I165" s="12"/>
      <c r="J165" s="13"/>
      <c r="K165" s="13">
        <f t="shared" si="14"/>
        <v>0</v>
      </c>
      <c r="L165" s="113">
        <v>3</v>
      </c>
    </row>
    <row r="166" spans="2:12" s="15" customFormat="1" ht="21" hidden="1" customHeight="1" x14ac:dyDescent="0.2">
      <c r="B166" s="9">
        <f t="shared" si="12"/>
        <v>141</v>
      </c>
      <c r="C166" s="32" t="s">
        <v>85</v>
      </c>
      <c r="D166" s="32" t="s">
        <v>86</v>
      </c>
      <c r="E166" s="10" t="s">
        <v>525</v>
      </c>
      <c r="F166" s="33">
        <v>42927</v>
      </c>
      <c r="G166" s="11" t="s">
        <v>615</v>
      </c>
      <c r="H166" s="34" t="str">
        <f t="shared" si="8"/>
        <v>1100878093</v>
      </c>
      <c r="I166" s="12" t="s">
        <v>604</v>
      </c>
      <c r="J166" s="13">
        <v>17864000</v>
      </c>
      <c r="K166" s="13">
        <f t="shared" si="14"/>
        <v>1786400</v>
      </c>
      <c r="L166" s="113">
        <v>3</v>
      </c>
    </row>
    <row r="167" spans="2:12" s="15" customFormat="1" ht="21" hidden="1" customHeight="1" x14ac:dyDescent="0.2">
      <c r="B167" s="9" t="str">
        <f t="shared" si="12"/>
        <v/>
      </c>
      <c r="C167" s="32" t="s">
        <v>85</v>
      </c>
      <c r="D167" s="32" t="s">
        <v>86</v>
      </c>
      <c r="E167" s="10" t="s">
        <v>526</v>
      </c>
      <c r="F167" s="33"/>
      <c r="G167" s="11"/>
      <c r="H167" s="34" t="str">
        <f t="shared" si="8"/>
        <v/>
      </c>
      <c r="I167" s="12"/>
      <c r="J167" s="13"/>
      <c r="K167" s="13">
        <f t="shared" si="14"/>
        <v>0</v>
      </c>
      <c r="L167" s="113">
        <v>3</v>
      </c>
    </row>
    <row r="168" spans="2:12" s="15" customFormat="1" ht="21" hidden="1" customHeight="1" x14ac:dyDescent="0.2">
      <c r="B168" s="9" t="str">
        <f t="shared" si="12"/>
        <v/>
      </c>
      <c r="C168" s="32" t="s">
        <v>85</v>
      </c>
      <c r="D168" s="32" t="s">
        <v>86</v>
      </c>
      <c r="E168" s="10" t="s">
        <v>527</v>
      </c>
      <c r="F168" s="33"/>
      <c r="G168" s="11"/>
      <c r="H168" s="34" t="str">
        <f t="shared" si="8"/>
        <v/>
      </c>
      <c r="I168" s="12"/>
      <c r="J168" s="13"/>
      <c r="K168" s="13">
        <f t="shared" si="14"/>
        <v>0</v>
      </c>
      <c r="L168" s="113">
        <v>3</v>
      </c>
    </row>
    <row r="169" spans="2:12" s="15" customFormat="1" ht="21" hidden="1" customHeight="1" x14ac:dyDescent="0.2">
      <c r="B169" s="9">
        <f t="shared" si="12"/>
        <v>144</v>
      </c>
      <c r="C169" s="32" t="s">
        <v>85</v>
      </c>
      <c r="D169" s="32" t="s">
        <v>86</v>
      </c>
      <c r="E169" s="10" t="s">
        <v>528</v>
      </c>
      <c r="F169" s="33">
        <v>42927</v>
      </c>
      <c r="G169" s="11" t="s">
        <v>671</v>
      </c>
      <c r="H169" s="34" t="str">
        <f t="shared" si="8"/>
        <v>3702122205</v>
      </c>
      <c r="I169" s="12" t="s">
        <v>604</v>
      </c>
      <c r="J169" s="13">
        <v>15695000</v>
      </c>
      <c r="K169" s="13"/>
      <c r="L169" s="113">
        <v>3</v>
      </c>
    </row>
    <row r="170" spans="2:12" s="15" customFormat="1" ht="21" hidden="1" customHeight="1" x14ac:dyDescent="0.2">
      <c r="B170" s="9" t="str">
        <f t="shared" si="12"/>
        <v/>
      </c>
      <c r="C170" s="32" t="s">
        <v>85</v>
      </c>
      <c r="D170" s="32" t="s">
        <v>86</v>
      </c>
      <c r="E170" s="10" t="s">
        <v>529</v>
      </c>
      <c r="F170" s="33"/>
      <c r="G170" s="11"/>
      <c r="H170" s="34" t="str">
        <f t="shared" si="8"/>
        <v/>
      </c>
      <c r="I170" s="12"/>
      <c r="J170" s="13"/>
      <c r="K170" s="13">
        <f t="shared" si="14"/>
        <v>0</v>
      </c>
      <c r="L170" s="113">
        <v>3</v>
      </c>
    </row>
    <row r="171" spans="2:12" s="15" customFormat="1" ht="21" hidden="1" customHeight="1" x14ac:dyDescent="0.2">
      <c r="B171" s="9" t="str">
        <f t="shared" si="12"/>
        <v/>
      </c>
      <c r="C171" s="32" t="s">
        <v>85</v>
      </c>
      <c r="D171" s="32" t="s">
        <v>86</v>
      </c>
      <c r="E171" s="10" t="s">
        <v>530</v>
      </c>
      <c r="F171" s="33"/>
      <c r="G171" s="11"/>
      <c r="H171" s="34" t="str">
        <f t="shared" si="8"/>
        <v/>
      </c>
      <c r="I171" s="12"/>
      <c r="J171" s="13"/>
      <c r="K171" s="13">
        <f t="shared" si="14"/>
        <v>0</v>
      </c>
      <c r="L171" s="113">
        <v>3</v>
      </c>
    </row>
    <row r="172" spans="2:12" s="15" customFormat="1" ht="21" hidden="1" customHeight="1" x14ac:dyDescent="0.2">
      <c r="B172" s="9" t="str">
        <f t="shared" si="12"/>
        <v/>
      </c>
      <c r="C172" s="32" t="s">
        <v>85</v>
      </c>
      <c r="D172" s="32" t="s">
        <v>86</v>
      </c>
      <c r="E172" s="10" t="s">
        <v>531</v>
      </c>
      <c r="F172" s="33"/>
      <c r="G172" s="11"/>
      <c r="H172" s="34" t="str">
        <f t="shared" si="8"/>
        <v/>
      </c>
      <c r="I172" s="12"/>
      <c r="J172" s="13"/>
      <c r="K172" s="13">
        <f t="shared" si="14"/>
        <v>0</v>
      </c>
      <c r="L172" s="113">
        <v>3</v>
      </c>
    </row>
    <row r="173" spans="2:12" s="15" customFormat="1" ht="21" hidden="1" customHeight="1" x14ac:dyDescent="0.2">
      <c r="B173" s="9">
        <f t="shared" si="12"/>
        <v>148</v>
      </c>
      <c r="C173" s="32" t="s">
        <v>85</v>
      </c>
      <c r="D173" s="32" t="s">
        <v>86</v>
      </c>
      <c r="E173" s="10" t="s">
        <v>532</v>
      </c>
      <c r="F173" s="33">
        <v>42995</v>
      </c>
      <c r="G173" s="11" t="s">
        <v>673</v>
      </c>
      <c r="H173" s="34" t="str">
        <f t="shared" si="8"/>
        <v>5900510637-004</v>
      </c>
      <c r="I173" s="12" t="s">
        <v>604</v>
      </c>
      <c r="J173" s="13">
        <v>20834545</v>
      </c>
      <c r="K173" s="13">
        <f t="shared" si="14"/>
        <v>2083455</v>
      </c>
      <c r="L173" s="113">
        <v>3</v>
      </c>
    </row>
    <row r="174" spans="2:12" s="15" customFormat="1" ht="21" hidden="1" customHeight="1" x14ac:dyDescent="0.2">
      <c r="B174" s="9">
        <f t="shared" si="12"/>
        <v>149</v>
      </c>
      <c r="C174" s="32" t="s">
        <v>85</v>
      </c>
      <c r="D174" s="32" t="s">
        <v>86</v>
      </c>
      <c r="E174" s="10" t="s">
        <v>533</v>
      </c>
      <c r="F174" s="33">
        <v>42935</v>
      </c>
      <c r="G174" s="11" t="s">
        <v>673</v>
      </c>
      <c r="H174" s="34" t="str">
        <f t="shared" si="8"/>
        <v>5900510637-004</v>
      </c>
      <c r="I174" s="12" t="s">
        <v>604</v>
      </c>
      <c r="J174" s="13">
        <v>10763880</v>
      </c>
      <c r="K174" s="13">
        <f t="shared" si="14"/>
        <v>1076388</v>
      </c>
      <c r="L174" s="113">
        <v>3</v>
      </c>
    </row>
    <row r="175" spans="2:12" s="15" customFormat="1" ht="21" hidden="1" customHeight="1" x14ac:dyDescent="0.2">
      <c r="B175" s="9" t="str">
        <f t="shared" si="12"/>
        <v/>
      </c>
      <c r="C175" s="32" t="s">
        <v>85</v>
      </c>
      <c r="D175" s="32" t="s">
        <v>86</v>
      </c>
      <c r="E175" s="10" t="s">
        <v>534</v>
      </c>
      <c r="F175" s="33"/>
      <c r="G175" s="11"/>
      <c r="H175" s="34" t="str">
        <f t="shared" si="8"/>
        <v/>
      </c>
      <c r="I175" s="12"/>
      <c r="J175" s="13"/>
      <c r="K175" s="13">
        <f t="shared" si="14"/>
        <v>0</v>
      </c>
      <c r="L175" s="113">
        <v>3</v>
      </c>
    </row>
    <row r="176" spans="2:12" s="15" customFormat="1" ht="21" hidden="1" customHeight="1" x14ac:dyDescent="0.2">
      <c r="B176" s="9"/>
      <c r="C176" s="32" t="s">
        <v>85</v>
      </c>
      <c r="D176" s="32" t="s">
        <v>86</v>
      </c>
      <c r="E176" s="10" t="s">
        <v>544</v>
      </c>
      <c r="F176" s="33">
        <v>42940</v>
      </c>
      <c r="G176" s="11" t="s">
        <v>94</v>
      </c>
      <c r="H176" s="34" t="str">
        <f t="shared" si="8"/>
        <v>3701773902</v>
      </c>
      <c r="I176" s="12" t="s">
        <v>604</v>
      </c>
      <c r="J176" s="13">
        <v>66155504</v>
      </c>
      <c r="K176" s="13">
        <f t="shared" si="14"/>
        <v>6615550</v>
      </c>
      <c r="L176" s="113">
        <v>3</v>
      </c>
    </row>
    <row r="177" spans="2:12" s="15" customFormat="1" ht="21" hidden="1" customHeight="1" x14ac:dyDescent="0.2">
      <c r="B177" s="9"/>
      <c r="C177" s="32" t="s">
        <v>85</v>
      </c>
      <c r="D177" s="32" t="s">
        <v>86</v>
      </c>
      <c r="E177" s="10" t="s">
        <v>545</v>
      </c>
      <c r="F177" s="33"/>
      <c r="G177" s="11"/>
      <c r="H177" s="34" t="str">
        <f t="shared" si="8"/>
        <v/>
      </c>
      <c r="I177" s="12"/>
      <c r="J177" s="13"/>
      <c r="K177" s="13">
        <f t="shared" si="14"/>
        <v>0</v>
      </c>
      <c r="L177" s="113">
        <v>3</v>
      </c>
    </row>
    <row r="178" spans="2:12" s="15" customFormat="1" ht="21" hidden="1" customHeight="1" x14ac:dyDescent="0.2">
      <c r="B178" s="9"/>
      <c r="C178" s="32" t="s">
        <v>85</v>
      </c>
      <c r="D178" s="32" t="s">
        <v>86</v>
      </c>
      <c r="E178" s="10" t="s">
        <v>546</v>
      </c>
      <c r="F178" s="33">
        <v>42942</v>
      </c>
      <c r="G178" s="11" t="s">
        <v>673</v>
      </c>
      <c r="H178" s="34" t="str">
        <f t="shared" ref="H178:H179" si="15">IF(ISNA(VLOOKUP(G178,DSBR,2,0)),"",VLOOKUP(G178,DSBR,2,0))</f>
        <v>5900510637-004</v>
      </c>
      <c r="I178" s="12" t="s">
        <v>604</v>
      </c>
      <c r="J178" s="13">
        <v>9673680</v>
      </c>
      <c r="K178" s="13">
        <f t="shared" si="14"/>
        <v>967368</v>
      </c>
      <c r="L178" s="113">
        <v>3</v>
      </c>
    </row>
    <row r="179" spans="2:12" s="15" customFormat="1" ht="21" hidden="1" customHeight="1" x14ac:dyDescent="0.2">
      <c r="B179" s="9"/>
      <c r="C179" s="32" t="s">
        <v>85</v>
      </c>
      <c r="D179" s="32" t="s">
        <v>86</v>
      </c>
      <c r="E179" s="10" t="s">
        <v>547</v>
      </c>
      <c r="F179" s="33">
        <v>42943</v>
      </c>
      <c r="G179" s="11" t="s">
        <v>673</v>
      </c>
      <c r="H179" s="34" t="str">
        <f t="shared" si="15"/>
        <v>5900510637-004</v>
      </c>
      <c r="I179" s="12" t="s">
        <v>604</v>
      </c>
      <c r="J179" s="13">
        <v>7503800</v>
      </c>
      <c r="K179" s="13">
        <f t="shared" si="14"/>
        <v>750380</v>
      </c>
      <c r="L179" s="113">
        <v>3</v>
      </c>
    </row>
    <row r="180" spans="2:12" s="15" customFormat="1" ht="21" hidden="1" customHeight="1" x14ac:dyDescent="0.2">
      <c r="B180" s="9"/>
      <c r="C180" s="32" t="s">
        <v>85</v>
      </c>
      <c r="D180" s="32" t="s">
        <v>86</v>
      </c>
      <c r="E180" s="10" t="s">
        <v>548</v>
      </c>
      <c r="F180" s="33">
        <v>42943</v>
      </c>
      <c r="G180" s="11" t="s">
        <v>673</v>
      </c>
      <c r="H180" s="34" t="str">
        <f t="shared" si="8"/>
        <v>5900510637-004</v>
      </c>
      <c r="I180" s="12" t="s">
        <v>604</v>
      </c>
      <c r="J180" s="13">
        <v>9900000</v>
      </c>
      <c r="K180" s="13">
        <f t="shared" si="14"/>
        <v>990000</v>
      </c>
      <c r="L180" s="113">
        <v>3</v>
      </c>
    </row>
    <row r="181" spans="2:12" s="15" customFormat="1" ht="21" hidden="1" customHeight="1" x14ac:dyDescent="0.2">
      <c r="B181" s="9"/>
      <c r="C181" s="32" t="s">
        <v>85</v>
      </c>
      <c r="D181" s="32" t="s">
        <v>86</v>
      </c>
      <c r="E181" s="10" t="s">
        <v>549</v>
      </c>
      <c r="F181" s="33">
        <v>42943</v>
      </c>
      <c r="G181" s="11" t="s">
        <v>130</v>
      </c>
      <c r="H181" s="34" t="str">
        <f t="shared" si="8"/>
        <v>3601409272</v>
      </c>
      <c r="I181" s="12" t="s">
        <v>675</v>
      </c>
      <c r="J181" s="13">
        <v>17850000</v>
      </c>
      <c r="K181" s="13">
        <f t="shared" si="14"/>
        <v>1785000</v>
      </c>
      <c r="L181" s="113">
        <v>3</v>
      </c>
    </row>
    <row r="182" spans="2:12" s="15" customFormat="1" ht="21" hidden="1" customHeight="1" x14ac:dyDescent="0.2">
      <c r="B182" s="9"/>
      <c r="C182" s="32" t="s">
        <v>85</v>
      </c>
      <c r="D182" s="32" t="s">
        <v>86</v>
      </c>
      <c r="E182" s="10" t="s">
        <v>550</v>
      </c>
      <c r="F182" s="33"/>
      <c r="G182" s="11"/>
      <c r="H182" s="34" t="str">
        <f t="shared" si="8"/>
        <v/>
      </c>
      <c r="I182" s="12"/>
      <c r="J182" s="13"/>
      <c r="K182" s="13">
        <f t="shared" si="14"/>
        <v>0</v>
      </c>
      <c r="L182" s="113">
        <v>3</v>
      </c>
    </row>
    <row r="183" spans="2:12" s="15" customFormat="1" ht="21" hidden="1" customHeight="1" x14ac:dyDescent="0.2">
      <c r="B183" s="9"/>
      <c r="C183" s="32" t="s">
        <v>85</v>
      </c>
      <c r="D183" s="32" t="s">
        <v>86</v>
      </c>
      <c r="E183" s="10" t="s">
        <v>551</v>
      </c>
      <c r="F183" s="33"/>
      <c r="G183" s="11"/>
      <c r="H183" s="34" t="str">
        <f t="shared" si="8"/>
        <v/>
      </c>
      <c r="I183" s="12"/>
      <c r="J183" s="13"/>
      <c r="K183" s="13">
        <f t="shared" si="14"/>
        <v>0</v>
      </c>
      <c r="L183" s="113">
        <v>3</v>
      </c>
    </row>
    <row r="184" spans="2:12" s="15" customFormat="1" ht="21" hidden="1" customHeight="1" x14ac:dyDescent="0.2">
      <c r="B184" s="9"/>
      <c r="C184" s="32" t="s">
        <v>85</v>
      </c>
      <c r="D184" s="32" t="s">
        <v>86</v>
      </c>
      <c r="E184" s="10" t="s">
        <v>552</v>
      </c>
      <c r="F184" s="33"/>
      <c r="G184" s="11"/>
      <c r="H184" s="34" t="str">
        <f t="shared" si="8"/>
        <v/>
      </c>
      <c r="I184" s="12"/>
      <c r="J184" s="13"/>
      <c r="K184" s="13">
        <f t="shared" si="14"/>
        <v>0</v>
      </c>
      <c r="L184" s="113">
        <v>3</v>
      </c>
    </row>
    <row r="185" spans="2:12" s="15" customFormat="1" ht="21" hidden="1" customHeight="1" x14ac:dyDescent="0.2">
      <c r="B185" s="9"/>
      <c r="C185" s="32" t="s">
        <v>85</v>
      </c>
      <c r="D185" s="32" t="s">
        <v>86</v>
      </c>
      <c r="E185" s="10" t="s">
        <v>553</v>
      </c>
      <c r="F185" s="33">
        <v>42945</v>
      </c>
      <c r="G185" s="11" t="s">
        <v>609</v>
      </c>
      <c r="H185" s="34" t="str">
        <f t="shared" si="8"/>
        <v>0313076430</v>
      </c>
      <c r="I185" s="12" t="s">
        <v>372</v>
      </c>
      <c r="J185" s="13">
        <v>3900000</v>
      </c>
      <c r="K185" s="13">
        <f t="shared" si="14"/>
        <v>390000</v>
      </c>
      <c r="L185" s="113">
        <v>3</v>
      </c>
    </row>
    <row r="186" spans="2:12" s="15" customFormat="1" ht="21" hidden="1" customHeight="1" x14ac:dyDescent="0.2">
      <c r="B186" s="9"/>
      <c r="C186" s="32" t="s">
        <v>85</v>
      </c>
      <c r="D186" s="32" t="s">
        <v>86</v>
      </c>
      <c r="E186" s="10" t="s">
        <v>554</v>
      </c>
      <c r="F186" s="33"/>
      <c r="G186" s="11"/>
      <c r="H186" s="34" t="str">
        <f t="shared" si="8"/>
        <v/>
      </c>
      <c r="I186" s="12"/>
      <c r="J186" s="13"/>
      <c r="K186" s="13">
        <f t="shared" si="14"/>
        <v>0</v>
      </c>
      <c r="L186" s="113">
        <v>3</v>
      </c>
    </row>
    <row r="187" spans="2:12" s="15" customFormat="1" ht="21" hidden="1" customHeight="1" x14ac:dyDescent="0.2">
      <c r="B187" s="9"/>
      <c r="C187" s="32" t="s">
        <v>85</v>
      </c>
      <c r="D187" s="32" t="s">
        <v>86</v>
      </c>
      <c r="E187" s="10" t="s">
        <v>555</v>
      </c>
      <c r="F187" s="33"/>
      <c r="G187" s="11"/>
      <c r="H187" s="34" t="str">
        <f t="shared" si="8"/>
        <v/>
      </c>
      <c r="I187" s="12"/>
      <c r="J187" s="13"/>
      <c r="K187" s="13">
        <f t="shared" si="14"/>
        <v>0</v>
      </c>
      <c r="L187" s="113">
        <v>3</v>
      </c>
    </row>
    <row r="188" spans="2:12" s="15" customFormat="1" ht="21" hidden="1" customHeight="1" x14ac:dyDescent="0.2">
      <c r="B188" s="9"/>
      <c r="C188" s="32" t="s">
        <v>85</v>
      </c>
      <c r="D188" s="32" t="s">
        <v>86</v>
      </c>
      <c r="E188" s="10" t="s">
        <v>556</v>
      </c>
      <c r="F188" s="33"/>
      <c r="G188" s="11"/>
      <c r="H188" s="34" t="str">
        <f t="shared" si="8"/>
        <v/>
      </c>
      <c r="I188" s="12"/>
      <c r="J188" s="13"/>
      <c r="K188" s="13">
        <f t="shared" si="14"/>
        <v>0</v>
      </c>
      <c r="L188" s="113">
        <v>3</v>
      </c>
    </row>
    <row r="189" spans="2:12" s="15" customFormat="1" ht="21" hidden="1" customHeight="1" x14ac:dyDescent="0.2">
      <c r="B189" s="9"/>
      <c r="C189" s="32" t="s">
        <v>85</v>
      </c>
      <c r="D189" s="32" t="s">
        <v>86</v>
      </c>
      <c r="E189" s="10" t="s">
        <v>557</v>
      </c>
      <c r="F189" s="33">
        <v>42947</v>
      </c>
      <c r="G189" s="11" t="s">
        <v>673</v>
      </c>
      <c r="H189" s="34" t="str">
        <f t="shared" ref="H189" si="16">IF(ISNA(VLOOKUP(G189,DSBR,2,0)),"",VLOOKUP(G189,DSBR,2,0))</f>
        <v>5900510637-004</v>
      </c>
      <c r="I189" s="12" t="s">
        <v>604</v>
      </c>
      <c r="J189" s="13">
        <v>14713760</v>
      </c>
      <c r="K189" s="13">
        <f t="shared" si="14"/>
        <v>1471376</v>
      </c>
      <c r="L189" s="113">
        <v>3</v>
      </c>
    </row>
    <row r="190" spans="2:12" s="15" customFormat="1" ht="21" hidden="1" customHeight="1" x14ac:dyDescent="0.2">
      <c r="B190" s="9"/>
      <c r="C190" s="32" t="s">
        <v>85</v>
      </c>
      <c r="D190" s="32" t="s">
        <v>86</v>
      </c>
      <c r="E190" s="10" t="s">
        <v>558</v>
      </c>
      <c r="F190" s="33">
        <v>42947</v>
      </c>
      <c r="G190" s="11" t="s">
        <v>315</v>
      </c>
      <c r="H190" s="34" t="str">
        <f t="shared" si="8"/>
        <v>3700339107</v>
      </c>
      <c r="I190" s="12" t="s">
        <v>372</v>
      </c>
      <c r="J190" s="13">
        <v>2600000</v>
      </c>
      <c r="K190" s="13">
        <f t="shared" si="14"/>
        <v>260000</v>
      </c>
      <c r="L190" s="113">
        <v>3</v>
      </c>
    </row>
    <row r="191" spans="2:12" s="15" customFormat="1" ht="21" hidden="1" customHeight="1" x14ac:dyDescent="0.2">
      <c r="B191" s="9"/>
      <c r="C191" s="32" t="s">
        <v>85</v>
      </c>
      <c r="D191" s="32" t="s">
        <v>86</v>
      </c>
      <c r="E191" s="10" t="s">
        <v>559</v>
      </c>
      <c r="F191" s="33">
        <v>42947</v>
      </c>
      <c r="G191" s="11" t="s">
        <v>130</v>
      </c>
      <c r="H191" s="34" t="str">
        <f t="shared" si="8"/>
        <v>3601409272</v>
      </c>
      <c r="I191" s="12" t="s">
        <v>675</v>
      </c>
      <c r="J191" s="13">
        <v>17425000</v>
      </c>
      <c r="K191" s="13">
        <f t="shared" si="14"/>
        <v>1742500</v>
      </c>
      <c r="L191" s="113">
        <v>3</v>
      </c>
    </row>
    <row r="192" spans="2:12" s="15" customFormat="1" ht="21" hidden="1" customHeight="1" x14ac:dyDescent="0.2">
      <c r="B192" s="9"/>
      <c r="C192" s="32" t="s">
        <v>85</v>
      </c>
      <c r="D192" s="32" t="s">
        <v>86</v>
      </c>
      <c r="E192" s="10" t="s">
        <v>560</v>
      </c>
      <c r="F192" s="33">
        <v>42947</v>
      </c>
      <c r="G192" s="11" t="s">
        <v>90</v>
      </c>
      <c r="H192" s="34" t="str">
        <f t="shared" si="8"/>
        <v>3701770098</v>
      </c>
      <c r="I192" s="12" t="s">
        <v>675</v>
      </c>
      <c r="J192" s="13">
        <v>120250000</v>
      </c>
      <c r="K192" s="13">
        <f t="shared" si="14"/>
        <v>12025000</v>
      </c>
      <c r="L192" s="113">
        <v>3</v>
      </c>
    </row>
    <row r="193" spans="2:12" s="15" customFormat="1" ht="21" hidden="1" customHeight="1" x14ac:dyDescent="0.2">
      <c r="B193" s="9"/>
      <c r="C193" s="32" t="s">
        <v>85</v>
      </c>
      <c r="D193" s="32" t="s">
        <v>86</v>
      </c>
      <c r="E193" s="10" t="s">
        <v>561</v>
      </c>
      <c r="F193" s="33">
        <v>42947</v>
      </c>
      <c r="G193" s="11" t="s">
        <v>94</v>
      </c>
      <c r="H193" s="34" t="str">
        <f t="shared" si="8"/>
        <v>3701773902</v>
      </c>
      <c r="I193" s="12" t="s">
        <v>604</v>
      </c>
      <c r="J193" s="13">
        <v>13349323</v>
      </c>
      <c r="K193" s="13">
        <f t="shared" si="14"/>
        <v>1334932</v>
      </c>
      <c r="L193" s="113">
        <v>3</v>
      </c>
    </row>
    <row r="194" spans="2:12" s="15" customFormat="1" ht="21" hidden="1" customHeight="1" x14ac:dyDescent="0.2">
      <c r="B194" s="9"/>
      <c r="C194" s="32" t="s">
        <v>85</v>
      </c>
      <c r="D194" s="32" t="s">
        <v>86</v>
      </c>
      <c r="E194" s="10" t="s">
        <v>562</v>
      </c>
      <c r="F194" s="33">
        <v>42947</v>
      </c>
      <c r="G194" s="11" t="s">
        <v>94</v>
      </c>
      <c r="H194" s="34" t="str">
        <f t="shared" si="8"/>
        <v>3701773902</v>
      </c>
      <c r="I194" s="12" t="s">
        <v>604</v>
      </c>
      <c r="J194" s="13">
        <v>33753806</v>
      </c>
      <c r="K194" s="13">
        <f t="shared" si="14"/>
        <v>3375381</v>
      </c>
      <c r="L194" s="113">
        <v>3</v>
      </c>
    </row>
    <row r="195" spans="2:12" s="15" customFormat="1" ht="21" hidden="1" customHeight="1" x14ac:dyDescent="0.2">
      <c r="B195" s="9"/>
      <c r="C195" s="32" t="s">
        <v>85</v>
      </c>
      <c r="D195" s="32" t="s">
        <v>86</v>
      </c>
      <c r="E195" s="10" t="s">
        <v>563</v>
      </c>
      <c r="F195" s="33">
        <v>42947</v>
      </c>
      <c r="G195" s="11" t="s">
        <v>94</v>
      </c>
      <c r="H195" s="34" t="str">
        <f t="shared" si="8"/>
        <v>3701773902</v>
      </c>
      <c r="I195" s="12" t="s">
        <v>604</v>
      </c>
      <c r="J195" s="13">
        <v>58505396</v>
      </c>
      <c r="K195" s="13">
        <f t="shared" si="14"/>
        <v>5850540</v>
      </c>
      <c r="L195" s="113">
        <v>3</v>
      </c>
    </row>
    <row r="196" spans="2:12" s="15" customFormat="1" ht="21" hidden="1" customHeight="1" x14ac:dyDescent="0.2">
      <c r="B196" s="9"/>
      <c r="C196" s="32" t="s">
        <v>85</v>
      </c>
      <c r="D196" s="32" t="s">
        <v>86</v>
      </c>
      <c r="E196" s="10" t="s">
        <v>564</v>
      </c>
      <c r="F196" s="33"/>
      <c r="G196" s="11"/>
      <c r="H196" s="34" t="str">
        <f t="shared" si="8"/>
        <v/>
      </c>
      <c r="I196" s="12"/>
      <c r="J196" s="13"/>
      <c r="K196" s="13">
        <f t="shared" si="14"/>
        <v>0</v>
      </c>
      <c r="L196" s="113">
        <v>3</v>
      </c>
    </row>
    <row r="197" spans="2:12" s="15" customFormat="1" ht="21" hidden="1" customHeight="1" x14ac:dyDescent="0.2">
      <c r="B197" s="9"/>
      <c r="C197" s="32" t="s">
        <v>85</v>
      </c>
      <c r="D197" s="32" t="s">
        <v>86</v>
      </c>
      <c r="E197" s="10" t="s">
        <v>565</v>
      </c>
      <c r="F197" s="33"/>
      <c r="G197" s="11"/>
      <c r="H197" s="34" t="str">
        <f t="shared" si="8"/>
        <v/>
      </c>
      <c r="I197" s="12"/>
      <c r="J197" s="13"/>
      <c r="K197" s="13">
        <f t="shared" si="14"/>
        <v>0</v>
      </c>
      <c r="L197" s="113">
        <v>3</v>
      </c>
    </row>
    <row r="198" spans="2:12" s="15" customFormat="1" ht="21" hidden="1" customHeight="1" x14ac:dyDescent="0.2">
      <c r="B198" s="9"/>
      <c r="C198" s="32" t="s">
        <v>85</v>
      </c>
      <c r="D198" s="32" t="s">
        <v>86</v>
      </c>
      <c r="E198" s="10" t="s">
        <v>566</v>
      </c>
      <c r="F198" s="33"/>
      <c r="G198" s="11"/>
      <c r="H198" s="34" t="str">
        <f t="shared" si="8"/>
        <v/>
      </c>
      <c r="I198" s="12"/>
      <c r="J198" s="13"/>
      <c r="K198" s="13">
        <f t="shared" si="14"/>
        <v>0</v>
      </c>
      <c r="L198" s="113">
        <v>3</v>
      </c>
    </row>
    <row r="199" spans="2:12" s="15" customFormat="1" ht="21" hidden="1" customHeight="1" x14ac:dyDescent="0.2">
      <c r="B199" s="9"/>
      <c r="C199" s="32" t="s">
        <v>85</v>
      </c>
      <c r="D199" s="32" t="s">
        <v>86</v>
      </c>
      <c r="E199" s="10" t="s">
        <v>567</v>
      </c>
      <c r="F199" s="33"/>
      <c r="G199" s="11"/>
      <c r="H199" s="34" t="str">
        <f t="shared" si="8"/>
        <v/>
      </c>
      <c r="I199" s="12"/>
      <c r="J199" s="13"/>
      <c r="K199" s="13">
        <f t="shared" si="14"/>
        <v>0</v>
      </c>
      <c r="L199" s="113">
        <v>3</v>
      </c>
    </row>
    <row r="200" spans="2:12" s="15" customFormat="1" ht="21" hidden="1" customHeight="1" x14ac:dyDescent="0.2">
      <c r="B200" s="9"/>
      <c r="C200" s="32" t="s">
        <v>85</v>
      </c>
      <c r="D200" s="32" t="s">
        <v>86</v>
      </c>
      <c r="E200" s="10" t="s">
        <v>568</v>
      </c>
      <c r="F200" s="33"/>
      <c r="G200" s="11"/>
      <c r="H200" s="34" t="str">
        <f t="shared" si="8"/>
        <v/>
      </c>
      <c r="I200" s="12"/>
      <c r="J200" s="13"/>
      <c r="K200" s="13">
        <f t="shared" si="14"/>
        <v>0</v>
      </c>
      <c r="L200" s="113">
        <v>3</v>
      </c>
    </row>
    <row r="201" spans="2:12" s="15" customFormat="1" ht="21" hidden="1" customHeight="1" x14ac:dyDescent="0.2">
      <c r="B201" s="9"/>
      <c r="C201" s="32" t="s">
        <v>85</v>
      </c>
      <c r="D201" s="32" t="s">
        <v>86</v>
      </c>
      <c r="E201" s="10" t="s">
        <v>569</v>
      </c>
      <c r="F201" s="33"/>
      <c r="G201" s="11"/>
      <c r="H201" s="34" t="str">
        <f t="shared" si="8"/>
        <v/>
      </c>
      <c r="I201" s="12"/>
      <c r="J201" s="13"/>
      <c r="K201" s="13">
        <f t="shared" si="14"/>
        <v>0</v>
      </c>
      <c r="L201" s="113">
        <v>3</v>
      </c>
    </row>
    <row r="202" spans="2:12" s="15" customFormat="1" ht="21" hidden="1" customHeight="1" x14ac:dyDescent="0.2">
      <c r="B202" s="9"/>
      <c r="C202" s="32" t="s">
        <v>85</v>
      </c>
      <c r="D202" s="32" t="s">
        <v>86</v>
      </c>
      <c r="E202" s="10" t="s">
        <v>570</v>
      </c>
      <c r="F202" s="33"/>
      <c r="G202" s="11"/>
      <c r="H202" s="34" t="str">
        <f t="shared" si="8"/>
        <v/>
      </c>
      <c r="I202" s="12"/>
      <c r="J202" s="13"/>
      <c r="K202" s="13">
        <f t="shared" si="14"/>
        <v>0</v>
      </c>
      <c r="L202" s="113">
        <v>3</v>
      </c>
    </row>
    <row r="203" spans="2:12" s="15" customFormat="1" ht="21" hidden="1" customHeight="1" x14ac:dyDescent="0.2">
      <c r="B203" s="9"/>
      <c r="C203" s="32" t="s">
        <v>85</v>
      </c>
      <c r="D203" s="32" t="s">
        <v>86</v>
      </c>
      <c r="E203" s="10" t="s">
        <v>414</v>
      </c>
      <c r="F203" s="33"/>
      <c r="G203" s="11"/>
      <c r="H203" s="34" t="str">
        <f t="shared" si="8"/>
        <v/>
      </c>
      <c r="I203" s="12"/>
      <c r="J203" s="13"/>
      <c r="K203" s="13">
        <f t="shared" si="14"/>
        <v>0</v>
      </c>
      <c r="L203" s="113">
        <v>3</v>
      </c>
    </row>
    <row r="204" spans="2:12" s="15" customFormat="1" ht="21" hidden="1" customHeight="1" x14ac:dyDescent="0.2">
      <c r="B204" s="9"/>
      <c r="C204" s="32" t="s">
        <v>85</v>
      </c>
      <c r="D204" s="32" t="s">
        <v>86</v>
      </c>
      <c r="E204" s="10" t="s">
        <v>571</v>
      </c>
      <c r="F204" s="33"/>
      <c r="G204" s="11"/>
      <c r="H204" s="34" t="str">
        <f t="shared" si="8"/>
        <v/>
      </c>
      <c r="I204" s="12"/>
      <c r="J204" s="13"/>
      <c r="K204" s="13">
        <f t="shared" si="14"/>
        <v>0</v>
      </c>
      <c r="L204" s="113">
        <v>3</v>
      </c>
    </row>
    <row r="205" spans="2:12" s="15" customFormat="1" ht="21" hidden="1" customHeight="1" x14ac:dyDescent="0.2">
      <c r="B205" s="9"/>
      <c r="C205" s="32" t="s">
        <v>85</v>
      </c>
      <c r="D205" s="32" t="s">
        <v>86</v>
      </c>
      <c r="E205" s="10" t="s">
        <v>572</v>
      </c>
      <c r="F205" s="33"/>
      <c r="G205" s="11"/>
      <c r="H205" s="34" t="str">
        <f t="shared" si="8"/>
        <v/>
      </c>
      <c r="I205" s="12"/>
      <c r="J205" s="13"/>
      <c r="K205" s="13">
        <f t="shared" si="14"/>
        <v>0</v>
      </c>
      <c r="L205" s="113">
        <v>3</v>
      </c>
    </row>
    <row r="206" spans="2:12" s="15" customFormat="1" ht="21" hidden="1" customHeight="1" x14ac:dyDescent="0.2">
      <c r="B206" s="9"/>
      <c r="C206" s="32" t="s">
        <v>85</v>
      </c>
      <c r="D206" s="32" t="s">
        <v>86</v>
      </c>
      <c r="E206" s="10" t="s">
        <v>573</v>
      </c>
      <c r="F206" s="33"/>
      <c r="G206" s="11"/>
      <c r="H206" s="34" t="str">
        <f t="shared" si="8"/>
        <v/>
      </c>
      <c r="I206" s="12"/>
      <c r="J206" s="13"/>
      <c r="K206" s="13">
        <f t="shared" si="14"/>
        <v>0</v>
      </c>
      <c r="L206" s="113">
        <v>3</v>
      </c>
    </row>
    <row r="207" spans="2:12" s="15" customFormat="1" ht="21" hidden="1" customHeight="1" x14ac:dyDescent="0.2">
      <c r="B207" s="9"/>
      <c r="C207" s="32" t="s">
        <v>85</v>
      </c>
      <c r="D207" s="32" t="s">
        <v>86</v>
      </c>
      <c r="E207" s="10" t="s">
        <v>574</v>
      </c>
      <c r="F207" s="33"/>
      <c r="G207" s="11"/>
      <c r="H207" s="34" t="str">
        <f t="shared" si="8"/>
        <v/>
      </c>
      <c r="I207" s="12"/>
      <c r="J207" s="13"/>
      <c r="K207" s="13">
        <f t="shared" si="14"/>
        <v>0</v>
      </c>
      <c r="L207" s="113">
        <v>3</v>
      </c>
    </row>
    <row r="208" spans="2:12" s="15" customFormat="1" ht="21" hidden="1" customHeight="1" x14ac:dyDescent="0.2">
      <c r="B208" s="9"/>
      <c r="C208" s="32" t="s">
        <v>85</v>
      </c>
      <c r="D208" s="32" t="s">
        <v>86</v>
      </c>
      <c r="E208" s="10" t="s">
        <v>575</v>
      </c>
      <c r="F208" s="33"/>
      <c r="G208" s="11"/>
      <c r="H208" s="34" t="str">
        <f t="shared" si="8"/>
        <v/>
      </c>
      <c r="I208" s="12"/>
      <c r="J208" s="13"/>
      <c r="K208" s="13">
        <f t="shared" si="14"/>
        <v>0</v>
      </c>
      <c r="L208" s="113">
        <v>3</v>
      </c>
    </row>
    <row r="209" spans="2:12" s="15" customFormat="1" ht="21" hidden="1" customHeight="1" x14ac:dyDescent="0.2">
      <c r="B209" s="9"/>
      <c r="C209" s="32" t="s">
        <v>85</v>
      </c>
      <c r="D209" s="32" t="s">
        <v>86</v>
      </c>
      <c r="E209" s="10" t="s">
        <v>576</v>
      </c>
      <c r="F209" s="33"/>
      <c r="G209" s="11"/>
      <c r="H209" s="34" t="str">
        <f t="shared" si="8"/>
        <v/>
      </c>
      <c r="I209" s="12"/>
      <c r="J209" s="13"/>
      <c r="K209" s="13">
        <f t="shared" si="14"/>
        <v>0</v>
      </c>
      <c r="L209" s="113">
        <v>3</v>
      </c>
    </row>
    <row r="210" spans="2:12" s="15" customFormat="1" ht="21" hidden="1" customHeight="1" x14ac:dyDescent="0.2">
      <c r="B210" s="9"/>
      <c r="C210" s="32" t="s">
        <v>85</v>
      </c>
      <c r="D210" s="32" t="s">
        <v>86</v>
      </c>
      <c r="E210" s="10" t="s">
        <v>577</v>
      </c>
      <c r="F210" s="33"/>
      <c r="G210" s="11"/>
      <c r="H210" s="34" t="str">
        <f t="shared" si="8"/>
        <v/>
      </c>
      <c r="I210" s="12"/>
      <c r="J210" s="13"/>
      <c r="K210" s="13">
        <f t="shared" si="14"/>
        <v>0</v>
      </c>
      <c r="L210" s="113">
        <v>3</v>
      </c>
    </row>
    <row r="211" spans="2:12" s="15" customFormat="1" ht="21" hidden="1" customHeight="1" x14ac:dyDescent="0.2">
      <c r="B211" s="9"/>
      <c r="C211" s="32" t="s">
        <v>85</v>
      </c>
      <c r="D211" s="32" t="s">
        <v>86</v>
      </c>
      <c r="E211" s="10" t="s">
        <v>578</v>
      </c>
      <c r="F211" s="33"/>
      <c r="G211" s="11"/>
      <c r="H211" s="34" t="str">
        <f t="shared" si="8"/>
        <v/>
      </c>
      <c r="I211" s="12"/>
      <c r="J211" s="13"/>
      <c r="K211" s="13">
        <f t="shared" si="14"/>
        <v>0</v>
      </c>
      <c r="L211" s="113">
        <v>3</v>
      </c>
    </row>
    <row r="212" spans="2:12" s="15" customFormat="1" ht="21" hidden="1" customHeight="1" x14ac:dyDescent="0.2">
      <c r="B212" s="9"/>
      <c r="C212" s="32" t="s">
        <v>85</v>
      </c>
      <c r="D212" s="32" t="s">
        <v>86</v>
      </c>
      <c r="E212" s="10" t="s">
        <v>579</v>
      </c>
      <c r="F212" s="33"/>
      <c r="G212" s="11"/>
      <c r="H212" s="34" t="str">
        <f t="shared" si="8"/>
        <v/>
      </c>
      <c r="I212" s="12"/>
      <c r="J212" s="13"/>
      <c r="K212" s="13">
        <f t="shared" si="14"/>
        <v>0</v>
      </c>
      <c r="L212" s="113">
        <v>3</v>
      </c>
    </row>
    <row r="213" spans="2:12" s="15" customFormat="1" ht="21" hidden="1" customHeight="1" x14ac:dyDescent="0.2">
      <c r="B213" s="9"/>
      <c r="C213" s="32" t="s">
        <v>85</v>
      </c>
      <c r="D213" s="32" t="s">
        <v>86</v>
      </c>
      <c r="E213" s="10" t="s">
        <v>580</v>
      </c>
      <c r="F213" s="33"/>
      <c r="G213" s="11"/>
      <c r="H213" s="34" t="str">
        <f t="shared" si="8"/>
        <v/>
      </c>
      <c r="I213" s="12"/>
      <c r="J213" s="13"/>
      <c r="K213" s="13">
        <f t="shared" si="14"/>
        <v>0</v>
      </c>
      <c r="L213" s="113">
        <v>3</v>
      </c>
    </row>
    <row r="214" spans="2:12" s="15" customFormat="1" ht="21" hidden="1" customHeight="1" x14ac:dyDescent="0.2">
      <c r="B214" s="9"/>
      <c r="C214" s="32" t="s">
        <v>85</v>
      </c>
      <c r="D214" s="32" t="s">
        <v>86</v>
      </c>
      <c r="E214" s="10" t="s">
        <v>581</v>
      </c>
      <c r="F214" s="33"/>
      <c r="G214" s="11"/>
      <c r="H214" s="34" t="str">
        <f t="shared" si="8"/>
        <v/>
      </c>
      <c r="I214" s="12"/>
      <c r="J214" s="13"/>
      <c r="K214" s="13">
        <f t="shared" si="14"/>
        <v>0</v>
      </c>
      <c r="L214" s="113">
        <v>3</v>
      </c>
    </row>
    <row r="215" spans="2:12" s="15" customFormat="1" ht="21" hidden="1" customHeight="1" x14ac:dyDescent="0.2">
      <c r="B215" s="9"/>
      <c r="C215" s="32" t="s">
        <v>85</v>
      </c>
      <c r="D215" s="32" t="s">
        <v>86</v>
      </c>
      <c r="E215" s="10" t="s">
        <v>582</v>
      </c>
      <c r="F215" s="33"/>
      <c r="G215" s="11"/>
      <c r="H215" s="34" t="str">
        <f t="shared" si="8"/>
        <v/>
      </c>
      <c r="I215" s="12"/>
      <c r="J215" s="13"/>
      <c r="K215" s="13">
        <f t="shared" si="14"/>
        <v>0</v>
      </c>
      <c r="L215" s="113">
        <v>3</v>
      </c>
    </row>
    <row r="216" spans="2:12" s="15" customFormat="1" ht="21" hidden="1" customHeight="1" x14ac:dyDescent="0.2">
      <c r="B216" s="9"/>
      <c r="C216" s="32" t="s">
        <v>85</v>
      </c>
      <c r="D216" s="32" t="s">
        <v>86</v>
      </c>
      <c r="E216" s="10" t="s">
        <v>583</v>
      </c>
      <c r="F216" s="33"/>
      <c r="G216" s="11"/>
      <c r="H216" s="34" t="str">
        <f t="shared" si="8"/>
        <v/>
      </c>
      <c r="I216" s="12"/>
      <c r="J216" s="13"/>
      <c r="K216" s="13">
        <f t="shared" si="14"/>
        <v>0</v>
      </c>
      <c r="L216" s="113">
        <v>3</v>
      </c>
    </row>
    <row r="217" spans="2:12" s="15" customFormat="1" ht="21" hidden="1" customHeight="1" x14ac:dyDescent="0.2">
      <c r="B217" s="9"/>
      <c r="C217" s="32" t="s">
        <v>85</v>
      </c>
      <c r="D217" s="32" t="s">
        <v>86</v>
      </c>
      <c r="E217" s="10" t="s">
        <v>584</v>
      </c>
      <c r="F217" s="33"/>
      <c r="G217" s="11"/>
      <c r="H217" s="34" t="str">
        <f t="shared" si="8"/>
        <v/>
      </c>
      <c r="I217" s="12"/>
      <c r="J217" s="13"/>
      <c r="K217" s="13">
        <f t="shared" si="14"/>
        <v>0</v>
      </c>
      <c r="L217" s="113">
        <v>3</v>
      </c>
    </row>
    <row r="218" spans="2:12" s="15" customFormat="1" ht="21" hidden="1" customHeight="1" x14ac:dyDescent="0.2">
      <c r="B218" s="9"/>
      <c r="C218" s="32" t="s">
        <v>85</v>
      </c>
      <c r="D218" s="32" t="s">
        <v>86</v>
      </c>
      <c r="E218" s="10" t="s">
        <v>585</v>
      </c>
      <c r="F218" s="33"/>
      <c r="G218" s="11"/>
      <c r="H218" s="34" t="str">
        <f t="shared" ref="H218:H224" si="17">IF(ISNA(VLOOKUP(G218,DSBR,2,0)),"",VLOOKUP(G218,DSBR,2,0))</f>
        <v/>
      </c>
      <c r="I218" s="12"/>
      <c r="J218" s="13"/>
      <c r="K218" s="13">
        <f t="shared" si="14"/>
        <v>0</v>
      </c>
      <c r="L218" s="113">
        <v>3</v>
      </c>
    </row>
    <row r="219" spans="2:12" s="15" customFormat="1" ht="21" hidden="1" customHeight="1" x14ac:dyDescent="0.2">
      <c r="B219" s="9"/>
      <c r="C219" s="32" t="s">
        <v>85</v>
      </c>
      <c r="D219" s="32" t="s">
        <v>86</v>
      </c>
      <c r="E219" s="10" t="s">
        <v>586</v>
      </c>
      <c r="F219" s="33"/>
      <c r="G219" s="11"/>
      <c r="H219" s="34" t="str">
        <f t="shared" si="17"/>
        <v/>
      </c>
      <c r="I219" s="12"/>
      <c r="J219" s="13"/>
      <c r="K219" s="13">
        <f t="shared" si="14"/>
        <v>0</v>
      </c>
      <c r="L219" s="113">
        <v>3</v>
      </c>
    </row>
    <row r="220" spans="2:12" s="15" customFormat="1" ht="21" hidden="1" customHeight="1" x14ac:dyDescent="0.2">
      <c r="B220" s="9"/>
      <c r="C220" s="32" t="s">
        <v>85</v>
      </c>
      <c r="D220" s="32" t="s">
        <v>86</v>
      </c>
      <c r="E220" s="10" t="s">
        <v>587</v>
      </c>
      <c r="F220" s="33"/>
      <c r="G220" s="11"/>
      <c r="H220" s="34" t="str">
        <f t="shared" si="17"/>
        <v/>
      </c>
      <c r="I220" s="12"/>
      <c r="J220" s="13"/>
      <c r="K220" s="13">
        <f t="shared" si="14"/>
        <v>0</v>
      </c>
      <c r="L220" s="113">
        <v>3</v>
      </c>
    </row>
    <row r="221" spans="2:12" s="15" customFormat="1" ht="21" hidden="1" customHeight="1" x14ac:dyDescent="0.2">
      <c r="B221" s="9"/>
      <c r="C221" s="32" t="s">
        <v>85</v>
      </c>
      <c r="D221" s="32" t="s">
        <v>86</v>
      </c>
      <c r="E221" s="10" t="s">
        <v>588</v>
      </c>
      <c r="F221" s="33"/>
      <c r="G221" s="11"/>
      <c r="H221" s="34" t="str">
        <f t="shared" si="17"/>
        <v/>
      </c>
      <c r="I221" s="12"/>
      <c r="J221" s="13"/>
      <c r="K221" s="13">
        <f t="shared" si="14"/>
        <v>0</v>
      </c>
      <c r="L221" s="113">
        <v>3</v>
      </c>
    </row>
    <row r="222" spans="2:12" s="15" customFormat="1" ht="21" hidden="1" customHeight="1" x14ac:dyDescent="0.2">
      <c r="B222" s="9"/>
      <c r="C222" s="32" t="s">
        <v>85</v>
      </c>
      <c r="D222" s="32" t="s">
        <v>86</v>
      </c>
      <c r="E222" s="10" t="s">
        <v>589</v>
      </c>
      <c r="F222" s="33"/>
      <c r="G222" s="11"/>
      <c r="H222" s="34" t="str">
        <f t="shared" si="17"/>
        <v/>
      </c>
      <c r="I222" s="12"/>
      <c r="J222" s="13"/>
      <c r="K222" s="13">
        <f t="shared" si="14"/>
        <v>0</v>
      </c>
      <c r="L222" s="113">
        <v>3</v>
      </c>
    </row>
    <row r="223" spans="2:12" s="15" customFormat="1" ht="21" hidden="1" customHeight="1" x14ac:dyDescent="0.2">
      <c r="B223" s="9"/>
      <c r="C223" s="32" t="s">
        <v>85</v>
      </c>
      <c r="D223" s="32" t="s">
        <v>86</v>
      </c>
      <c r="E223" s="10" t="s">
        <v>590</v>
      </c>
      <c r="F223" s="33"/>
      <c r="G223" s="11"/>
      <c r="H223" s="34" t="str">
        <f t="shared" si="17"/>
        <v/>
      </c>
      <c r="I223" s="12"/>
      <c r="J223" s="13"/>
      <c r="K223" s="13">
        <f t="shared" si="14"/>
        <v>0</v>
      </c>
      <c r="L223" s="113">
        <v>3</v>
      </c>
    </row>
    <row r="224" spans="2:12" s="15" customFormat="1" ht="21" customHeight="1" x14ac:dyDescent="0.2">
      <c r="B224" s="9"/>
      <c r="C224" s="32"/>
      <c r="D224" s="32"/>
      <c r="E224" s="10"/>
      <c r="F224" s="33"/>
      <c r="G224" s="11"/>
      <c r="H224" s="34" t="str">
        <f t="shared" si="17"/>
        <v/>
      </c>
      <c r="I224" s="12"/>
      <c r="J224" s="13"/>
      <c r="K224" s="13"/>
      <c r="L224" s="14"/>
    </row>
    <row r="225" spans="2:12" s="22" customFormat="1" ht="21" customHeight="1" x14ac:dyDescent="0.2">
      <c r="B225" s="28" t="s">
        <v>11</v>
      </c>
      <c r="C225" s="30"/>
      <c r="D225" s="30"/>
      <c r="E225" s="30"/>
      <c r="F225" s="30"/>
      <c r="G225" s="28"/>
      <c r="H225" s="35"/>
      <c r="I225" s="28"/>
      <c r="J225" s="29">
        <f>SUBTOTAL(9,J26:J224)</f>
        <v>1362186303</v>
      </c>
      <c r="K225" s="29">
        <f>SUBTOTAL(9,K26:K224)</f>
        <v>136218631</v>
      </c>
      <c r="L225" s="30"/>
    </row>
    <row r="226" spans="2:12" s="15" customFormat="1" ht="21" hidden="1" customHeight="1" x14ac:dyDescent="0.2"/>
    <row r="227" spans="2:12" s="15" customFormat="1" ht="21" customHeight="1" x14ac:dyDescent="0.2">
      <c r="B227" s="161" t="s">
        <v>40</v>
      </c>
      <c r="C227" s="162"/>
      <c r="D227" s="162"/>
      <c r="E227" s="162"/>
      <c r="F227" s="162"/>
      <c r="G227" s="162"/>
      <c r="H227" s="162"/>
      <c r="I227" s="162"/>
      <c r="J227" s="20"/>
      <c r="K227" s="20"/>
      <c r="L227" s="25"/>
    </row>
    <row r="228" spans="2:12" s="15" customFormat="1" ht="21" customHeight="1" x14ac:dyDescent="0.2">
      <c r="B228" s="8"/>
      <c r="C228" s="8"/>
      <c r="D228" s="8"/>
      <c r="E228" s="8"/>
      <c r="F228" s="5"/>
      <c r="G228" s="8"/>
      <c r="H228" s="2"/>
      <c r="I228" s="8"/>
      <c r="J228" s="7"/>
      <c r="K228" s="7"/>
      <c r="L228" s="8"/>
    </row>
    <row r="229" spans="2:12" s="22" customFormat="1" ht="21" customHeight="1" x14ac:dyDescent="0.2">
      <c r="B229" s="23" t="s">
        <v>11</v>
      </c>
      <c r="C229" s="23"/>
      <c r="D229" s="23"/>
      <c r="E229" s="23"/>
      <c r="F229" s="23"/>
      <c r="G229" s="23"/>
      <c r="H229" s="23"/>
      <c r="I229" s="23"/>
      <c r="J229" s="24"/>
      <c r="K229" s="24"/>
      <c r="L229" s="23"/>
    </row>
    <row r="230" spans="2:12" s="15" customFormat="1" ht="15" x14ac:dyDescent="0.2">
      <c r="C230" s="16"/>
      <c r="D230" s="16"/>
      <c r="E230" s="16"/>
      <c r="F230" s="16" t="s">
        <v>287</v>
      </c>
      <c r="G230" s="16"/>
      <c r="H230" s="88">
        <f>J225</f>
        <v>1362186303</v>
      </c>
      <c r="I230" s="16"/>
      <c r="L230" s="16"/>
    </row>
    <row r="231" spans="2:12" s="15" customFormat="1" ht="15" x14ac:dyDescent="0.2">
      <c r="C231" s="16"/>
      <c r="D231" s="16"/>
      <c r="E231" s="16"/>
      <c r="F231" s="16" t="s">
        <v>288</v>
      </c>
      <c r="G231" s="16"/>
      <c r="H231" s="88">
        <f>K225</f>
        <v>136218631</v>
      </c>
      <c r="I231" s="16"/>
      <c r="L231" s="16"/>
    </row>
    <row r="232" spans="2:12" s="15" customFormat="1" ht="8.25" customHeight="1" x14ac:dyDescent="0.2">
      <c r="B232" s="31"/>
      <c r="C232" s="31"/>
      <c r="D232" s="16"/>
      <c r="E232" s="16"/>
      <c r="F232" s="16"/>
      <c r="G232" s="16"/>
      <c r="H232" s="16"/>
      <c r="I232" s="16"/>
      <c r="L232" s="16"/>
    </row>
    <row r="233" spans="2:12" s="15" customFormat="1" ht="15" x14ac:dyDescent="0.2">
      <c r="B233" s="31"/>
      <c r="C233" s="31"/>
      <c r="D233" s="16"/>
      <c r="E233" s="16"/>
      <c r="F233" s="16"/>
      <c r="G233" s="16"/>
      <c r="H233" s="16"/>
      <c r="I233" s="36" t="str">
        <f>"Bình Dương, "&amp;IF($N$14=1,"Ngày 31 Tháng 03  ",IF($N$14=2,"Ngày 30 Tháng 06  ",IF($N$14=3,"Ngày 30 Tháng 09  ",IF($N$14=4,"Ngày 31 Tháng 12  "))))&amp;"Năm  "&amp;YEAR($F$27)</f>
        <v>Bình Dương, Ngày 30 Tháng 06  Năm  2017</v>
      </c>
    </row>
    <row r="234" spans="2:12" s="15" customFormat="1" ht="15" x14ac:dyDescent="0.2">
      <c r="B234" s="16"/>
      <c r="C234" s="16"/>
      <c r="D234" s="16"/>
      <c r="E234" s="16"/>
      <c r="F234" s="16"/>
      <c r="G234" s="16"/>
      <c r="H234" s="16"/>
      <c r="I234" s="36" t="s">
        <v>15</v>
      </c>
    </row>
    <row r="235" spans="2:12" s="15" customFormat="1" ht="15" x14ac:dyDescent="0.2">
      <c r="B235" s="16"/>
      <c r="C235" s="16"/>
      <c r="D235" s="16"/>
      <c r="E235" s="16"/>
      <c r="F235" s="16"/>
      <c r="G235" s="16"/>
      <c r="H235" s="16"/>
      <c r="I235" s="36" t="s">
        <v>16</v>
      </c>
    </row>
    <row r="236" spans="2:12" s="15" customFormat="1" ht="15" x14ac:dyDescent="0.2">
      <c r="B236" s="16"/>
      <c r="C236" s="16"/>
      <c r="D236" s="16"/>
      <c r="E236" s="16"/>
      <c r="F236" s="16"/>
      <c r="G236" s="16"/>
      <c r="H236" s="16"/>
      <c r="I236" s="36" t="s">
        <v>17</v>
      </c>
    </row>
  </sheetData>
  <autoFilter ref="A25:N223">
    <filterColumn colId="5">
      <customFilters>
        <customFilter operator="notEqual" val=" "/>
      </customFilters>
    </filterColumn>
    <filterColumn colId="11">
      <filters>
        <filter val="2"/>
      </filters>
    </filterColumn>
  </autoFilter>
  <mergeCells count="17">
    <mergeCell ref="B22:I22"/>
    <mergeCell ref="B227:I227"/>
    <mergeCell ref="B11:L11"/>
    <mergeCell ref="B12:B14"/>
    <mergeCell ref="C12:F13"/>
    <mergeCell ref="G12:G14"/>
    <mergeCell ref="H12:H14"/>
    <mergeCell ref="I12:I14"/>
    <mergeCell ref="J12:J14"/>
    <mergeCell ref="K12:K14"/>
    <mergeCell ref="L12:L14"/>
    <mergeCell ref="B16:I16"/>
    <mergeCell ref="B4:L4"/>
    <mergeCell ref="B5:L5"/>
    <mergeCell ref="B6:L6"/>
    <mergeCell ref="B7:L7"/>
    <mergeCell ref="B19:I19"/>
  </mergeCells>
  <printOptions horizontalCentered="1"/>
  <pageMargins left="0" right="0" top="0" bottom="0" header="0" footer="0"/>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119"/>
  <sheetViews>
    <sheetView topLeftCell="A16" zoomScale="90" zoomScaleNormal="90" workbookViewId="0">
      <selection activeCell="R22" sqref="R22"/>
    </sheetView>
  </sheetViews>
  <sheetFormatPr defaultRowHeight="15" x14ac:dyDescent="0.2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x14ac:dyDescent="0.3"/>
    <row r="2" spans="2:19" x14ac:dyDescent="0.25">
      <c r="B2" s="173" t="s">
        <v>32</v>
      </c>
      <c r="C2" s="174"/>
      <c r="D2" s="174"/>
      <c r="E2" s="174"/>
      <c r="F2" s="174"/>
      <c r="G2" s="174"/>
      <c r="H2" s="174"/>
      <c r="I2" s="174"/>
      <c r="J2" s="174"/>
      <c r="K2" s="174"/>
      <c r="L2" s="174"/>
      <c r="M2" s="174"/>
      <c r="N2" s="174"/>
      <c r="O2" s="174"/>
      <c r="P2" s="175"/>
      <c r="R2" s="11" t="s">
        <v>311</v>
      </c>
      <c r="S2" s="94" t="s">
        <v>316</v>
      </c>
    </row>
    <row r="3" spans="2:19" x14ac:dyDescent="0.25">
      <c r="B3" s="176" t="s">
        <v>33</v>
      </c>
      <c r="C3" s="177"/>
      <c r="D3" s="177"/>
      <c r="E3" s="177"/>
      <c r="F3" s="177"/>
      <c r="G3" s="177"/>
      <c r="H3" s="177"/>
      <c r="I3" s="177"/>
      <c r="J3" s="177"/>
      <c r="K3" s="177"/>
      <c r="L3" s="177"/>
      <c r="M3" s="177"/>
      <c r="N3" s="177"/>
      <c r="O3" s="177"/>
      <c r="P3" s="178"/>
      <c r="R3" s="11" t="s">
        <v>116</v>
      </c>
      <c r="S3" s="94" t="s">
        <v>191</v>
      </c>
    </row>
    <row r="4" spans="2:19" x14ac:dyDescent="0.25">
      <c r="B4" s="95"/>
      <c r="C4" s="169" t="s">
        <v>34</v>
      </c>
      <c r="D4" s="169"/>
      <c r="E4" s="169"/>
      <c r="F4" s="169"/>
      <c r="G4" s="169"/>
      <c r="H4" s="169"/>
      <c r="I4" s="169"/>
      <c r="J4" s="169"/>
      <c r="K4" s="169"/>
      <c r="L4" s="169"/>
      <c r="M4" s="169"/>
      <c r="N4" s="169"/>
      <c r="O4" s="169"/>
      <c r="P4" s="170"/>
      <c r="R4" s="11" t="s">
        <v>108</v>
      </c>
      <c r="S4" s="94" t="s">
        <v>192</v>
      </c>
    </row>
    <row r="5" spans="2:19" x14ac:dyDescent="0.25">
      <c r="B5" s="95"/>
      <c r="C5" s="169" t="s">
        <v>41</v>
      </c>
      <c r="D5" s="169"/>
      <c r="E5" s="169"/>
      <c r="F5" s="169"/>
      <c r="G5" s="169"/>
      <c r="H5" s="169"/>
      <c r="I5" s="169"/>
      <c r="J5" s="169"/>
      <c r="K5" s="169"/>
      <c r="L5" s="169"/>
      <c r="M5" s="169"/>
      <c r="N5" s="169"/>
      <c r="O5" s="169"/>
      <c r="P5" s="170"/>
      <c r="R5" s="11" t="s">
        <v>95</v>
      </c>
      <c r="S5" s="94" t="s">
        <v>193</v>
      </c>
    </row>
    <row r="6" spans="2:19" x14ac:dyDescent="0.25">
      <c r="B6" s="95"/>
      <c r="C6" s="96"/>
      <c r="D6" s="169" t="s">
        <v>10</v>
      </c>
      <c r="E6" s="165"/>
      <c r="F6" s="165"/>
      <c r="G6" s="165"/>
      <c r="H6" s="165"/>
      <c r="I6" s="165"/>
      <c r="J6" s="165"/>
      <c r="K6" s="165"/>
      <c r="L6" s="165"/>
      <c r="M6" s="165"/>
      <c r="N6" s="165"/>
      <c r="O6" s="165"/>
      <c r="P6" s="166"/>
      <c r="R6" s="11" t="s">
        <v>114</v>
      </c>
      <c r="S6" s="94" t="s">
        <v>194</v>
      </c>
    </row>
    <row r="7" spans="2:19" x14ac:dyDescent="0.25">
      <c r="B7" s="95"/>
      <c r="C7" s="96"/>
      <c r="D7" s="169" t="s">
        <v>12</v>
      </c>
      <c r="E7" s="165"/>
      <c r="F7" s="165"/>
      <c r="G7" s="165"/>
      <c r="H7" s="165"/>
      <c r="I7" s="165"/>
      <c r="J7" s="165"/>
      <c r="K7" s="165"/>
      <c r="L7" s="165"/>
      <c r="M7" s="165"/>
      <c r="N7" s="165"/>
      <c r="O7" s="165"/>
      <c r="P7" s="166"/>
      <c r="R7" s="11" t="s">
        <v>121</v>
      </c>
      <c r="S7" s="94" t="s">
        <v>195</v>
      </c>
    </row>
    <row r="8" spans="2:19" x14ac:dyDescent="0.25">
      <c r="B8" s="95"/>
      <c r="C8" s="96"/>
      <c r="D8" s="169" t="s">
        <v>13</v>
      </c>
      <c r="E8" s="165"/>
      <c r="F8" s="165"/>
      <c r="G8" s="165"/>
      <c r="H8" s="165"/>
      <c r="I8" s="165"/>
      <c r="J8" s="165"/>
      <c r="K8" s="165"/>
      <c r="L8" s="165"/>
      <c r="M8" s="165"/>
      <c r="N8" s="165"/>
      <c r="O8" s="165"/>
      <c r="P8" s="166"/>
      <c r="R8" s="11" t="s">
        <v>314</v>
      </c>
      <c r="S8" s="94" t="s">
        <v>317</v>
      </c>
    </row>
    <row r="9" spans="2:19" x14ac:dyDescent="0.25">
      <c r="B9" s="95"/>
      <c r="C9" s="96"/>
      <c r="D9" s="169" t="s">
        <v>14</v>
      </c>
      <c r="E9" s="165"/>
      <c r="F9" s="165"/>
      <c r="G9" s="165"/>
      <c r="H9" s="165"/>
      <c r="I9" s="165"/>
      <c r="J9" s="165"/>
      <c r="K9" s="165"/>
      <c r="L9" s="165"/>
      <c r="M9" s="165"/>
      <c r="N9" s="165"/>
      <c r="O9" s="165"/>
      <c r="P9" s="166"/>
      <c r="R9" s="11" t="s">
        <v>126</v>
      </c>
      <c r="S9" s="94" t="s">
        <v>196</v>
      </c>
    </row>
    <row r="10" spans="2:19" x14ac:dyDescent="0.25">
      <c r="B10" s="95"/>
      <c r="C10" s="96"/>
      <c r="D10" s="169" t="s">
        <v>40</v>
      </c>
      <c r="E10" s="165"/>
      <c r="F10" s="165"/>
      <c r="G10" s="165"/>
      <c r="H10" s="165"/>
      <c r="I10" s="165"/>
      <c r="J10" s="165"/>
      <c r="K10" s="165"/>
      <c r="L10" s="165"/>
      <c r="M10" s="165"/>
      <c r="N10" s="165"/>
      <c r="O10" s="165"/>
      <c r="P10" s="166"/>
      <c r="R10" s="11" t="s">
        <v>94</v>
      </c>
      <c r="S10" s="94" t="s">
        <v>197</v>
      </c>
    </row>
    <row r="11" spans="2:19" x14ac:dyDescent="0.25">
      <c r="B11" s="95"/>
      <c r="C11" s="169" t="s">
        <v>35</v>
      </c>
      <c r="D11" s="169"/>
      <c r="E11" s="169"/>
      <c r="F11" s="169"/>
      <c r="G11" s="169"/>
      <c r="H11" s="169"/>
      <c r="I11" s="169"/>
      <c r="J11" s="169"/>
      <c r="K11" s="169"/>
      <c r="L11" s="169"/>
      <c r="M11" s="169"/>
      <c r="N11" s="169"/>
      <c r="O11" s="169"/>
      <c r="P11" s="170"/>
      <c r="R11" s="11" t="s">
        <v>90</v>
      </c>
      <c r="S11" s="94" t="s">
        <v>198</v>
      </c>
    </row>
    <row r="12" spans="2:19" x14ac:dyDescent="0.25">
      <c r="B12" s="95"/>
      <c r="C12" s="169" t="s">
        <v>36</v>
      </c>
      <c r="D12" s="169"/>
      <c r="E12" s="169"/>
      <c r="F12" s="169"/>
      <c r="G12" s="169"/>
      <c r="H12" s="169"/>
      <c r="I12" s="169"/>
      <c r="J12" s="169"/>
      <c r="K12" s="169"/>
      <c r="L12" s="169"/>
      <c r="M12" s="169"/>
      <c r="N12" s="169"/>
      <c r="O12" s="169"/>
      <c r="P12" s="170"/>
      <c r="R12" s="11" t="s">
        <v>119</v>
      </c>
      <c r="S12" s="94" t="s">
        <v>199</v>
      </c>
    </row>
    <row r="13" spans="2:19" x14ac:dyDescent="0.25">
      <c r="B13" s="95"/>
      <c r="C13" s="96"/>
      <c r="D13" s="96"/>
      <c r="E13" s="96"/>
      <c r="F13" s="96"/>
      <c r="G13" s="96"/>
      <c r="H13" s="96"/>
      <c r="I13" s="96"/>
      <c r="J13" s="96"/>
      <c r="K13" s="96"/>
      <c r="L13" s="96"/>
      <c r="M13" s="96"/>
      <c r="N13" s="96"/>
      <c r="O13" s="96"/>
      <c r="P13" s="97"/>
      <c r="R13" s="11" t="s">
        <v>92</v>
      </c>
      <c r="S13" s="94" t="s">
        <v>200</v>
      </c>
    </row>
    <row r="14" spans="2:19" x14ac:dyDescent="0.25">
      <c r="B14" s="176" t="s">
        <v>37</v>
      </c>
      <c r="C14" s="177"/>
      <c r="D14" s="177"/>
      <c r="E14" s="177"/>
      <c r="F14" s="177"/>
      <c r="G14" s="177"/>
      <c r="H14" s="177"/>
      <c r="I14" s="177"/>
      <c r="J14" s="177"/>
      <c r="K14" s="177"/>
      <c r="L14" s="177"/>
      <c r="M14" s="177"/>
      <c r="N14" s="177"/>
      <c r="O14" s="177"/>
      <c r="P14" s="178"/>
      <c r="R14" s="11" t="s">
        <v>103</v>
      </c>
      <c r="S14" s="94" t="s">
        <v>201</v>
      </c>
    </row>
    <row r="15" spans="2:19" x14ac:dyDescent="0.25">
      <c r="B15" s="95"/>
      <c r="C15" s="169" t="s">
        <v>38</v>
      </c>
      <c r="D15" s="169"/>
      <c r="E15" s="169"/>
      <c r="F15" s="169"/>
      <c r="G15" s="169"/>
      <c r="H15" s="169"/>
      <c r="I15" s="169"/>
      <c r="J15" s="169"/>
      <c r="K15" s="169"/>
      <c r="L15" s="169"/>
      <c r="M15" s="169"/>
      <c r="N15" s="169"/>
      <c r="O15" s="169"/>
      <c r="P15" s="170"/>
      <c r="R15" s="11" t="s">
        <v>122</v>
      </c>
      <c r="S15" s="94" t="s">
        <v>202</v>
      </c>
    </row>
    <row r="16" spans="2:19" x14ac:dyDescent="0.25">
      <c r="B16" s="95"/>
      <c r="C16" s="98"/>
      <c r="D16" s="165" t="s">
        <v>42</v>
      </c>
      <c r="E16" s="165"/>
      <c r="F16" s="165"/>
      <c r="G16" s="165"/>
      <c r="H16" s="165"/>
      <c r="I16" s="165"/>
      <c r="J16" s="165"/>
      <c r="K16" s="165"/>
      <c r="L16" s="165"/>
      <c r="M16" s="165"/>
      <c r="N16" s="165"/>
      <c r="O16" s="165"/>
      <c r="P16" s="166"/>
      <c r="R16" s="11" t="s">
        <v>120</v>
      </c>
      <c r="S16" s="94" t="s">
        <v>203</v>
      </c>
    </row>
    <row r="17" spans="2:19" x14ac:dyDescent="0.25">
      <c r="B17" s="95"/>
      <c r="C17" s="98"/>
      <c r="D17" s="99" t="s">
        <v>47</v>
      </c>
      <c r="E17" s="99"/>
      <c r="F17" s="99"/>
      <c r="G17" s="99"/>
      <c r="H17" s="99"/>
      <c r="I17" s="99"/>
      <c r="J17" s="99"/>
      <c r="K17" s="99"/>
      <c r="L17" s="99"/>
      <c r="M17" s="99"/>
      <c r="N17" s="99"/>
      <c r="O17" s="99"/>
      <c r="P17" s="100"/>
      <c r="R17" s="11" t="s">
        <v>124</v>
      </c>
      <c r="S17" s="94" t="s">
        <v>203</v>
      </c>
    </row>
    <row r="18" spans="2:19" x14ac:dyDescent="0.25">
      <c r="B18" s="95"/>
      <c r="C18" s="96"/>
      <c r="D18" s="165" t="s">
        <v>48</v>
      </c>
      <c r="E18" s="165"/>
      <c r="F18" s="165"/>
      <c r="G18" s="165"/>
      <c r="H18" s="165"/>
      <c r="I18" s="165"/>
      <c r="J18" s="165"/>
      <c r="K18" s="165"/>
      <c r="L18" s="165"/>
      <c r="M18" s="165"/>
      <c r="N18" s="165"/>
      <c r="O18" s="165"/>
      <c r="P18" s="166"/>
      <c r="R18" s="11" t="s">
        <v>313</v>
      </c>
      <c r="S18" s="94" t="s">
        <v>204</v>
      </c>
    </row>
    <row r="19" spans="2:19" x14ac:dyDescent="0.25">
      <c r="B19" s="95"/>
      <c r="C19" s="96"/>
      <c r="D19" s="165" t="s">
        <v>49</v>
      </c>
      <c r="E19" s="165"/>
      <c r="F19" s="165"/>
      <c r="G19" s="165"/>
      <c r="H19" s="165"/>
      <c r="I19" s="165"/>
      <c r="J19" s="165"/>
      <c r="K19" s="165"/>
      <c r="L19" s="165"/>
      <c r="M19" s="165"/>
      <c r="N19" s="165"/>
      <c r="O19" s="165"/>
      <c r="P19" s="166"/>
      <c r="R19" s="11" t="s">
        <v>93</v>
      </c>
      <c r="S19" s="94" t="s">
        <v>205</v>
      </c>
    </row>
    <row r="20" spans="2:19" x14ac:dyDescent="0.25">
      <c r="B20" s="95"/>
      <c r="C20" s="96"/>
      <c r="D20" s="165" t="s">
        <v>50</v>
      </c>
      <c r="E20" s="165"/>
      <c r="F20" s="165"/>
      <c r="G20" s="165"/>
      <c r="H20" s="165"/>
      <c r="I20" s="165"/>
      <c r="J20" s="165"/>
      <c r="K20" s="165"/>
      <c r="L20" s="165"/>
      <c r="M20" s="165"/>
      <c r="N20" s="165"/>
      <c r="O20" s="165"/>
      <c r="P20" s="166"/>
      <c r="R20" s="11" t="s">
        <v>123</v>
      </c>
      <c r="S20" s="94" t="s">
        <v>206</v>
      </c>
    </row>
    <row r="21" spans="2:19" x14ac:dyDescent="0.25">
      <c r="B21" s="95"/>
      <c r="C21" s="96"/>
      <c r="D21" s="165" t="s">
        <v>51</v>
      </c>
      <c r="E21" s="165"/>
      <c r="F21" s="165"/>
      <c r="G21" s="165"/>
      <c r="H21" s="165"/>
      <c r="I21" s="165"/>
      <c r="J21" s="165"/>
      <c r="K21" s="165"/>
      <c r="L21" s="165"/>
      <c r="M21" s="165"/>
      <c r="N21" s="165"/>
      <c r="O21" s="165"/>
      <c r="P21" s="166"/>
      <c r="R21" s="11" t="s">
        <v>125</v>
      </c>
      <c r="S21" s="94" t="s">
        <v>207</v>
      </c>
    </row>
    <row r="22" spans="2:19" x14ac:dyDescent="0.25">
      <c r="B22" s="95"/>
      <c r="C22" s="96"/>
      <c r="D22" s="165" t="s">
        <v>52</v>
      </c>
      <c r="E22" s="165"/>
      <c r="F22" s="165"/>
      <c r="G22" s="165"/>
      <c r="H22" s="165"/>
      <c r="I22" s="165"/>
      <c r="J22" s="165"/>
      <c r="K22" s="165"/>
      <c r="L22" s="165"/>
      <c r="M22" s="165"/>
      <c r="N22" s="165"/>
      <c r="O22" s="165"/>
      <c r="P22" s="166"/>
      <c r="R22" s="11" t="s">
        <v>315</v>
      </c>
      <c r="S22" s="94" t="s">
        <v>208</v>
      </c>
    </row>
    <row r="23" spans="2:19" x14ac:dyDescent="0.25">
      <c r="B23" s="95"/>
      <c r="C23" s="96"/>
      <c r="D23" s="165" t="s">
        <v>53</v>
      </c>
      <c r="E23" s="165"/>
      <c r="F23" s="165"/>
      <c r="G23" s="165"/>
      <c r="H23" s="165"/>
      <c r="I23" s="165"/>
      <c r="J23" s="165"/>
      <c r="K23" s="165"/>
      <c r="L23" s="165"/>
      <c r="M23" s="165"/>
      <c r="N23" s="165"/>
      <c r="O23" s="165"/>
      <c r="P23" s="166"/>
      <c r="R23" s="11" t="s">
        <v>118</v>
      </c>
      <c r="S23" s="94" t="s">
        <v>199</v>
      </c>
    </row>
    <row r="24" spans="2:19" x14ac:dyDescent="0.25">
      <c r="B24" s="95"/>
      <c r="C24" s="96"/>
      <c r="D24" s="165" t="s">
        <v>54</v>
      </c>
      <c r="E24" s="165"/>
      <c r="F24" s="165"/>
      <c r="G24" s="165"/>
      <c r="H24" s="165"/>
      <c r="I24" s="165"/>
      <c r="J24" s="165"/>
      <c r="K24" s="165"/>
      <c r="L24" s="165"/>
      <c r="M24" s="165"/>
      <c r="N24" s="165"/>
      <c r="O24" s="165"/>
      <c r="P24" s="166"/>
      <c r="R24" s="11" t="s">
        <v>117</v>
      </c>
      <c r="S24" s="94" t="s">
        <v>209</v>
      </c>
    </row>
    <row r="25" spans="2:19" x14ac:dyDescent="0.25">
      <c r="B25" s="95"/>
      <c r="C25" s="96"/>
      <c r="D25" s="165" t="s">
        <v>55</v>
      </c>
      <c r="E25" s="165"/>
      <c r="F25" s="165"/>
      <c r="G25" s="165"/>
      <c r="H25" s="165"/>
      <c r="I25" s="165"/>
      <c r="J25" s="165"/>
      <c r="K25" s="165"/>
      <c r="L25" s="165"/>
      <c r="M25" s="165"/>
      <c r="N25" s="165"/>
      <c r="O25" s="165"/>
      <c r="P25" s="166"/>
      <c r="R25" s="11" t="s">
        <v>127</v>
      </c>
      <c r="S25" s="94" t="s">
        <v>215</v>
      </c>
    </row>
    <row r="26" spans="2:19" x14ac:dyDescent="0.25">
      <c r="B26" s="95"/>
      <c r="C26" s="96"/>
      <c r="D26" s="165" t="s">
        <v>56</v>
      </c>
      <c r="E26" s="165"/>
      <c r="F26" s="165"/>
      <c r="G26" s="165"/>
      <c r="H26" s="165"/>
      <c r="I26" s="165"/>
      <c r="J26" s="165"/>
      <c r="K26" s="165"/>
      <c r="L26" s="165"/>
      <c r="M26" s="165"/>
      <c r="N26" s="165"/>
      <c r="O26" s="165"/>
      <c r="P26" s="166"/>
      <c r="R26" s="11" t="s">
        <v>128</v>
      </c>
      <c r="S26" s="94" t="s">
        <v>216</v>
      </c>
    </row>
    <row r="27" spans="2:19" x14ac:dyDescent="0.25">
      <c r="B27" s="95"/>
      <c r="C27" s="96"/>
      <c r="D27" s="96"/>
      <c r="E27" s="96"/>
      <c r="F27" s="96"/>
      <c r="G27" s="96"/>
      <c r="H27" s="96"/>
      <c r="I27" s="96"/>
      <c r="J27" s="96"/>
      <c r="K27" s="96"/>
      <c r="L27" s="96"/>
      <c r="M27" s="96"/>
      <c r="N27" s="96"/>
      <c r="O27" s="96"/>
      <c r="P27" s="97"/>
      <c r="R27" s="11" t="s">
        <v>129</v>
      </c>
      <c r="S27" s="94" t="s">
        <v>217</v>
      </c>
    </row>
    <row r="28" spans="2:19" x14ac:dyDescent="0.25">
      <c r="B28" s="95"/>
      <c r="C28" s="169" t="s">
        <v>39</v>
      </c>
      <c r="D28" s="169"/>
      <c r="E28" s="169"/>
      <c r="F28" s="169"/>
      <c r="G28" s="169"/>
      <c r="H28" s="169"/>
      <c r="I28" s="169"/>
      <c r="J28" s="169"/>
      <c r="K28" s="169"/>
      <c r="L28" s="169"/>
      <c r="M28" s="169"/>
      <c r="N28" s="169"/>
      <c r="O28" s="169"/>
      <c r="P28" s="170"/>
      <c r="R28" s="11" t="s">
        <v>130</v>
      </c>
      <c r="S28" s="94" t="s">
        <v>218</v>
      </c>
    </row>
    <row r="29" spans="2:19" x14ac:dyDescent="0.25">
      <c r="B29" s="95"/>
      <c r="C29" s="96"/>
      <c r="D29" s="165" t="s">
        <v>60</v>
      </c>
      <c r="E29" s="165"/>
      <c r="F29" s="165"/>
      <c r="G29" s="165"/>
      <c r="H29" s="165"/>
      <c r="I29" s="165"/>
      <c r="J29" s="165"/>
      <c r="K29" s="165"/>
      <c r="L29" s="165"/>
      <c r="M29" s="165"/>
      <c r="N29" s="165"/>
      <c r="O29" s="165"/>
      <c r="P29" s="166"/>
      <c r="R29" s="11" t="s">
        <v>135</v>
      </c>
      <c r="S29" s="94" t="s">
        <v>219</v>
      </c>
    </row>
    <row r="30" spans="2:19" x14ac:dyDescent="0.25">
      <c r="B30" s="95"/>
      <c r="C30" s="96"/>
      <c r="D30" s="165" t="s">
        <v>45</v>
      </c>
      <c r="E30" s="165"/>
      <c r="F30" s="165"/>
      <c r="G30" s="165"/>
      <c r="H30" s="165"/>
      <c r="I30" s="165"/>
      <c r="J30" s="165"/>
      <c r="K30" s="165"/>
      <c r="L30" s="165"/>
      <c r="M30" s="165"/>
      <c r="N30" s="165"/>
      <c r="O30" s="165"/>
      <c r="P30" s="166"/>
      <c r="R30" s="11" t="s">
        <v>136</v>
      </c>
      <c r="S30" s="94" t="s">
        <v>206</v>
      </c>
    </row>
    <row r="31" spans="2:19" x14ac:dyDescent="0.25">
      <c r="B31" s="95"/>
      <c r="C31" s="96"/>
      <c r="D31" s="165" t="s">
        <v>57</v>
      </c>
      <c r="E31" s="165"/>
      <c r="F31" s="165"/>
      <c r="G31" s="165"/>
      <c r="H31" s="165"/>
      <c r="I31" s="165"/>
      <c r="J31" s="165"/>
      <c r="K31" s="165"/>
      <c r="L31" s="165"/>
      <c r="M31" s="165"/>
      <c r="N31" s="165"/>
      <c r="O31" s="165"/>
      <c r="P31" s="166"/>
      <c r="R31" s="11" t="s">
        <v>137</v>
      </c>
      <c r="S31" s="94" t="s">
        <v>220</v>
      </c>
    </row>
    <row r="32" spans="2:19" x14ac:dyDescent="0.25">
      <c r="B32" s="95"/>
      <c r="C32" s="96"/>
      <c r="D32" s="165" t="s">
        <v>61</v>
      </c>
      <c r="E32" s="165"/>
      <c r="F32" s="165"/>
      <c r="G32" s="165"/>
      <c r="H32" s="165"/>
      <c r="I32" s="165"/>
      <c r="J32" s="165"/>
      <c r="K32" s="165"/>
      <c r="L32" s="165"/>
      <c r="M32" s="165"/>
      <c r="N32" s="165"/>
      <c r="O32" s="165"/>
      <c r="P32" s="166"/>
      <c r="R32" s="11" t="s">
        <v>112</v>
      </c>
      <c r="S32" s="11" t="s">
        <v>221</v>
      </c>
    </row>
    <row r="33" spans="2:19" ht="24" customHeight="1" x14ac:dyDescent="0.25">
      <c r="B33" s="95"/>
      <c r="C33" s="96"/>
      <c r="D33" s="171" t="s">
        <v>58</v>
      </c>
      <c r="E33" s="171"/>
      <c r="F33" s="171"/>
      <c r="G33" s="171"/>
      <c r="H33" s="171"/>
      <c r="I33" s="171"/>
      <c r="J33" s="171"/>
      <c r="K33" s="171"/>
      <c r="L33" s="171"/>
      <c r="M33" s="171"/>
      <c r="N33" s="171"/>
      <c r="O33" s="171"/>
      <c r="P33" s="172"/>
      <c r="R33" s="11" t="s">
        <v>111</v>
      </c>
      <c r="S33" s="11" t="s">
        <v>222</v>
      </c>
    </row>
    <row r="34" spans="2:19" ht="15.75" thickBot="1" x14ac:dyDescent="0.3">
      <c r="B34" s="101"/>
      <c r="C34" s="102"/>
      <c r="D34" s="167" t="s">
        <v>59</v>
      </c>
      <c r="E34" s="167"/>
      <c r="F34" s="167"/>
      <c r="G34" s="167"/>
      <c r="H34" s="167"/>
      <c r="I34" s="167"/>
      <c r="J34" s="167"/>
      <c r="K34" s="167"/>
      <c r="L34" s="167"/>
      <c r="M34" s="167"/>
      <c r="N34" s="167"/>
      <c r="O34" s="167"/>
      <c r="P34" s="168"/>
      <c r="R34" s="11" t="s">
        <v>102</v>
      </c>
      <c r="S34" s="11" t="s">
        <v>223</v>
      </c>
    </row>
    <row r="35" spans="2:19" x14ac:dyDescent="0.25">
      <c r="R35" s="11" t="s">
        <v>131</v>
      </c>
      <c r="S35" s="11" t="s">
        <v>224</v>
      </c>
    </row>
    <row r="36" spans="2:19" x14ac:dyDescent="0.25">
      <c r="R36" s="11" t="s">
        <v>132</v>
      </c>
      <c r="S36" s="11" t="s">
        <v>225</v>
      </c>
    </row>
    <row r="37" spans="2:19" x14ac:dyDescent="0.25">
      <c r="R37" s="11" t="s">
        <v>133</v>
      </c>
      <c r="S37" s="11" t="s">
        <v>226</v>
      </c>
    </row>
    <row r="38" spans="2:19" ht="12.75" customHeight="1" x14ac:dyDescent="0.25">
      <c r="D38" s="103"/>
      <c r="E38" s="103"/>
      <c r="F38" s="103"/>
      <c r="G38" s="103"/>
      <c r="H38" s="103"/>
      <c r="I38" s="103"/>
      <c r="J38" s="103"/>
      <c r="K38" s="103"/>
      <c r="L38" s="103"/>
      <c r="M38" s="103"/>
      <c r="N38" s="103"/>
      <c r="R38" s="11" t="s">
        <v>134</v>
      </c>
      <c r="S38" s="11" t="s">
        <v>227</v>
      </c>
    </row>
    <row r="39" spans="2:19" x14ac:dyDescent="0.25">
      <c r="D39" s="103"/>
      <c r="E39" s="103"/>
      <c r="F39" s="103"/>
      <c r="G39" s="103"/>
      <c r="H39" s="103"/>
      <c r="I39" s="103"/>
      <c r="J39" s="103"/>
      <c r="K39" s="103"/>
      <c r="L39" s="103"/>
      <c r="M39" s="103"/>
      <c r="N39" s="103"/>
      <c r="R39" s="11" t="s">
        <v>138</v>
      </c>
      <c r="S39" s="11" t="s">
        <v>228</v>
      </c>
    </row>
    <row r="40" spans="2:19" x14ac:dyDescent="0.25">
      <c r="D40" s="103"/>
      <c r="E40" s="103"/>
      <c r="F40" s="103"/>
      <c r="G40" s="103"/>
      <c r="H40" s="103"/>
      <c r="I40" s="103"/>
      <c r="J40" s="103"/>
      <c r="K40" s="103"/>
      <c r="L40" s="103"/>
      <c r="M40" s="103"/>
      <c r="N40" s="103"/>
      <c r="R40" s="11" t="s">
        <v>115</v>
      </c>
      <c r="S40" s="11" t="s">
        <v>229</v>
      </c>
    </row>
    <row r="41" spans="2:19" x14ac:dyDescent="0.25">
      <c r="D41" s="103"/>
      <c r="E41" s="103"/>
      <c r="F41" s="103"/>
      <c r="G41" s="103"/>
      <c r="H41" s="103"/>
      <c r="I41" s="103"/>
      <c r="J41" s="103"/>
      <c r="K41" s="103"/>
      <c r="L41" s="103"/>
      <c r="M41" s="103"/>
      <c r="N41" s="103"/>
      <c r="R41" s="11" t="s">
        <v>139</v>
      </c>
      <c r="S41" s="11" t="s">
        <v>230</v>
      </c>
    </row>
    <row r="42" spans="2:19" x14ac:dyDescent="0.25">
      <c r="D42" s="103"/>
      <c r="E42" s="103"/>
      <c r="F42" s="103"/>
      <c r="G42" s="103"/>
      <c r="H42" s="103"/>
      <c r="I42" s="103"/>
      <c r="J42" s="103"/>
      <c r="K42" s="103"/>
      <c r="L42" s="103"/>
      <c r="M42" s="103"/>
      <c r="N42" s="103"/>
      <c r="R42" s="11" t="s">
        <v>140</v>
      </c>
      <c r="S42" s="11" t="s">
        <v>231</v>
      </c>
    </row>
    <row r="43" spans="2:19" x14ac:dyDescent="0.25">
      <c r="D43" s="103"/>
      <c r="E43" s="103"/>
      <c r="F43" s="103"/>
      <c r="G43" s="103"/>
      <c r="H43" s="103"/>
      <c r="I43" s="103"/>
      <c r="J43" s="103"/>
      <c r="K43" s="103"/>
      <c r="L43" s="103"/>
      <c r="M43" s="103"/>
      <c r="N43" s="103"/>
      <c r="R43" s="11" t="s">
        <v>141</v>
      </c>
      <c r="S43" s="11" t="s">
        <v>232</v>
      </c>
    </row>
    <row r="44" spans="2:19" x14ac:dyDescent="0.25">
      <c r="D44" s="103"/>
      <c r="E44" s="103"/>
      <c r="F44" s="103"/>
      <c r="G44" s="103"/>
      <c r="H44" s="103"/>
      <c r="I44" s="103"/>
      <c r="J44" s="103"/>
      <c r="K44" s="103"/>
      <c r="L44" s="103"/>
      <c r="M44" s="103"/>
      <c r="N44" s="103"/>
      <c r="R44" s="11" t="s">
        <v>210</v>
      </c>
      <c r="S44" s="11" t="s">
        <v>233</v>
      </c>
    </row>
    <row r="45" spans="2:19" x14ac:dyDescent="0.25">
      <c r="D45" s="103"/>
      <c r="E45" s="103"/>
      <c r="F45" s="103"/>
      <c r="G45" s="103"/>
      <c r="H45" s="103"/>
      <c r="I45" s="103"/>
      <c r="J45" s="103"/>
      <c r="K45" s="103"/>
      <c r="L45" s="103"/>
      <c r="M45" s="103"/>
      <c r="N45" s="103"/>
      <c r="R45" s="11" t="s">
        <v>211</v>
      </c>
      <c r="S45" s="11" t="s">
        <v>234</v>
      </c>
    </row>
    <row r="46" spans="2:19" x14ac:dyDescent="0.25">
      <c r="D46" s="103"/>
      <c r="E46" s="103"/>
      <c r="F46" s="103"/>
      <c r="G46" s="103"/>
      <c r="H46" s="103"/>
      <c r="I46" s="103"/>
      <c r="J46" s="103"/>
      <c r="K46" s="103"/>
      <c r="L46" s="103"/>
      <c r="M46" s="103"/>
      <c r="N46" s="103"/>
      <c r="R46" s="11" t="s">
        <v>142</v>
      </c>
      <c r="S46" s="11" t="s">
        <v>235</v>
      </c>
    </row>
    <row r="47" spans="2:19" x14ac:dyDescent="0.25">
      <c r="D47" s="103"/>
      <c r="E47" s="103"/>
      <c r="F47" s="103"/>
      <c r="G47" s="103"/>
      <c r="H47" s="103"/>
      <c r="I47" s="103"/>
      <c r="J47" s="103"/>
      <c r="K47" s="103"/>
      <c r="L47" s="103"/>
      <c r="M47" s="103"/>
      <c r="N47" s="103"/>
      <c r="R47" s="11" t="s">
        <v>143</v>
      </c>
      <c r="S47" s="11" t="s">
        <v>236</v>
      </c>
    </row>
    <row r="48" spans="2:19" x14ac:dyDescent="0.25">
      <c r="D48" s="103"/>
      <c r="E48" s="103"/>
      <c r="F48" s="103"/>
      <c r="G48" s="103"/>
      <c r="H48" s="103"/>
      <c r="I48" s="103"/>
      <c r="J48" s="103"/>
      <c r="K48" s="103"/>
      <c r="L48" s="103"/>
      <c r="M48" s="103"/>
      <c r="N48" s="103"/>
      <c r="R48" s="11" t="s">
        <v>212</v>
      </c>
      <c r="S48" s="11" t="s">
        <v>237</v>
      </c>
    </row>
    <row r="49" spans="4:19" x14ac:dyDescent="0.25">
      <c r="D49" s="103"/>
      <c r="E49" s="103"/>
      <c r="F49" s="103"/>
      <c r="G49" s="103"/>
      <c r="H49" s="103"/>
      <c r="I49" s="103"/>
      <c r="J49" s="103"/>
      <c r="K49" s="103"/>
      <c r="L49" s="103"/>
      <c r="M49" s="103"/>
      <c r="N49" s="103"/>
      <c r="R49" s="11" t="s">
        <v>312</v>
      </c>
      <c r="S49" s="11" t="s">
        <v>238</v>
      </c>
    </row>
    <row r="50" spans="4:19" x14ac:dyDescent="0.25">
      <c r="D50" s="103"/>
      <c r="E50" s="103"/>
      <c r="F50" s="103"/>
      <c r="G50" s="103"/>
      <c r="H50" s="103"/>
      <c r="I50" s="103"/>
      <c r="J50" s="103"/>
      <c r="K50" s="103"/>
      <c r="L50" s="103"/>
      <c r="M50" s="103"/>
      <c r="N50" s="103"/>
      <c r="R50" s="11" t="s">
        <v>213</v>
      </c>
      <c r="S50" s="11" t="s">
        <v>239</v>
      </c>
    </row>
    <row r="51" spans="4:19" x14ac:dyDescent="0.25">
      <c r="D51" s="103"/>
      <c r="E51" s="103"/>
      <c r="F51" s="103"/>
      <c r="G51" s="103"/>
      <c r="H51" s="103"/>
      <c r="I51" s="103"/>
      <c r="J51" s="103"/>
      <c r="K51" s="103"/>
      <c r="L51" s="103"/>
      <c r="M51" s="103"/>
      <c r="N51" s="103"/>
      <c r="R51" s="11" t="s">
        <v>214</v>
      </c>
      <c r="S51" s="11" t="s">
        <v>240</v>
      </c>
    </row>
    <row r="52" spans="4:19" x14ac:dyDescent="0.25">
      <c r="D52" s="103"/>
      <c r="E52" s="103"/>
      <c r="F52" s="103"/>
      <c r="G52" s="103"/>
      <c r="H52" s="103"/>
      <c r="I52" s="103"/>
      <c r="J52" s="103"/>
      <c r="K52" s="103"/>
      <c r="L52" s="103"/>
      <c r="M52" s="103"/>
      <c r="N52" s="103"/>
      <c r="R52" s="11" t="s">
        <v>144</v>
      </c>
      <c r="S52" s="11" t="s">
        <v>241</v>
      </c>
    </row>
    <row r="53" spans="4:19" x14ac:dyDescent="0.25">
      <c r="D53" s="103"/>
      <c r="E53" s="103"/>
      <c r="F53" s="103"/>
      <c r="G53" s="103"/>
      <c r="H53" s="103"/>
      <c r="I53" s="103"/>
      <c r="J53" s="103"/>
      <c r="K53" s="103"/>
      <c r="L53" s="103"/>
      <c r="M53" s="103"/>
      <c r="N53" s="103"/>
      <c r="R53" s="11" t="s">
        <v>145</v>
      </c>
      <c r="S53" s="11" t="s">
        <v>242</v>
      </c>
    </row>
    <row r="54" spans="4:19" x14ac:dyDescent="0.25">
      <c r="D54" s="103"/>
      <c r="E54" s="103"/>
      <c r="F54" s="103"/>
      <c r="G54" s="103"/>
      <c r="H54" s="103"/>
      <c r="I54" s="103"/>
      <c r="J54" s="103"/>
      <c r="K54" s="103"/>
      <c r="L54" s="103"/>
      <c r="M54" s="103"/>
      <c r="N54" s="103"/>
      <c r="R54" s="11" t="s">
        <v>104</v>
      </c>
      <c r="S54" s="94" t="s">
        <v>277</v>
      </c>
    </row>
    <row r="55" spans="4:19" x14ac:dyDescent="0.25">
      <c r="D55" s="103"/>
      <c r="E55" s="103"/>
      <c r="F55" s="103"/>
      <c r="G55" s="103"/>
      <c r="H55" s="103"/>
      <c r="I55" s="103"/>
      <c r="J55" s="103"/>
      <c r="K55" s="103"/>
      <c r="L55" s="103"/>
      <c r="M55" s="103"/>
      <c r="N55" s="103"/>
      <c r="R55" s="11" t="s">
        <v>105</v>
      </c>
      <c r="S55" s="94" t="s">
        <v>278</v>
      </c>
    </row>
    <row r="56" spans="4:19" x14ac:dyDescent="0.25">
      <c r="D56" s="103"/>
      <c r="E56" s="103"/>
      <c r="F56" s="103"/>
      <c r="G56" s="103"/>
      <c r="H56" s="103"/>
      <c r="I56" s="103"/>
      <c r="J56" s="103"/>
      <c r="K56" s="103"/>
      <c r="L56" s="103"/>
      <c r="M56" s="103"/>
      <c r="N56" s="103"/>
      <c r="R56" s="11" t="s">
        <v>91</v>
      </c>
      <c r="S56" s="94" t="s">
        <v>279</v>
      </c>
    </row>
    <row r="57" spans="4:19" x14ac:dyDescent="0.25">
      <c r="D57" s="103"/>
      <c r="E57" s="103"/>
      <c r="F57" s="103"/>
      <c r="G57" s="103"/>
      <c r="H57" s="103"/>
      <c r="I57" s="103"/>
      <c r="J57" s="103"/>
      <c r="K57" s="103"/>
      <c r="L57" s="103"/>
      <c r="M57" s="103"/>
      <c r="N57" s="103"/>
      <c r="R57" s="11" t="s">
        <v>107</v>
      </c>
      <c r="S57" s="94" t="s">
        <v>275</v>
      </c>
    </row>
    <row r="58" spans="4:19" x14ac:dyDescent="0.25">
      <c r="D58" s="103"/>
      <c r="E58" s="103"/>
      <c r="F58" s="103"/>
      <c r="G58" s="103"/>
      <c r="H58" s="103"/>
      <c r="I58" s="103"/>
      <c r="J58" s="103"/>
      <c r="K58" s="103"/>
      <c r="L58" s="103"/>
      <c r="M58" s="103"/>
      <c r="N58" s="103"/>
      <c r="R58" s="11" t="s">
        <v>109</v>
      </c>
      <c r="S58" s="94" t="s">
        <v>280</v>
      </c>
    </row>
    <row r="59" spans="4:19" x14ac:dyDescent="0.25">
      <c r="D59" s="103"/>
      <c r="E59" s="103"/>
      <c r="F59" s="103"/>
      <c r="G59" s="103"/>
      <c r="H59" s="103"/>
      <c r="I59" s="103"/>
      <c r="J59" s="103"/>
      <c r="K59" s="103"/>
      <c r="L59" s="103"/>
      <c r="M59" s="103"/>
      <c r="N59" s="103"/>
      <c r="R59" s="11" t="s">
        <v>110</v>
      </c>
      <c r="S59" s="94" t="s">
        <v>281</v>
      </c>
    </row>
    <row r="60" spans="4:19" x14ac:dyDescent="0.25">
      <c r="D60" s="103"/>
      <c r="E60" s="103"/>
      <c r="F60" s="103"/>
      <c r="G60" s="103"/>
      <c r="H60" s="103"/>
      <c r="I60" s="103"/>
      <c r="J60" s="103"/>
      <c r="K60" s="103"/>
      <c r="L60" s="103"/>
      <c r="M60" s="103"/>
      <c r="N60" s="103"/>
      <c r="R60" s="11" t="s">
        <v>113</v>
      </c>
      <c r="S60" s="94" t="s">
        <v>276</v>
      </c>
    </row>
    <row r="61" spans="4:19" x14ac:dyDescent="0.25">
      <c r="D61" s="103"/>
      <c r="E61" s="103"/>
      <c r="F61" s="103"/>
      <c r="G61" s="103"/>
      <c r="H61" s="103"/>
      <c r="I61" s="103"/>
      <c r="J61" s="103"/>
      <c r="K61" s="103"/>
      <c r="L61" s="103"/>
      <c r="M61" s="103"/>
      <c r="N61" s="103"/>
      <c r="R61" s="11" t="s">
        <v>106</v>
      </c>
      <c r="S61" s="94" t="s">
        <v>274</v>
      </c>
    </row>
    <row r="62" spans="4:19" x14ac:dyDescent="0.25">
      <c r="D62" s="103"/>
      <c r="E62" s="103"/>
      <c r="F62" s="103"/>
      <c r="G62" s="103"/>
      <c r="H62" s="103"/>
      <c r="I62" s="103"/>
      <c r="J62" s="103"/>
      <c r="K62" s="103"/>
      <c r="L62" s="103"/>
      <c r="M62" s="103"/>
      <c r="N62" s="103"/>
      <c r="R62" s="11" t="s">
        <v>96</v>
      </c>
      <c r="S62" s="94" t="s">
        <v>282</v>
      </c>
    </row>
    <row r="63" spans="4:19" x14ac:dyDescent="0.25">
      <c r="D63" s="103"/>
      <c r="E63" s="103"/>
      <c r="F63" s="103"/>
      <c r="G63" s="103"/>
      <c r="H63" s="103"/>
      <c r="I63" s="103"/>
      <c r="J63" s="103"/>
      <c r="K63" s="103"/>
      <c r="L63" s="103"/>
      <c r="M63" s="103"/>
      <c r="N63" s="103"/>
      <c r="R63" s="11" t="s">
        <v>373</v>
      </c>
      <c r="S63" s="94" t="s">
        <v>374</v>
      </c>
    </row>
    <row r="64" spans="4:19" x14ac:dyDescent="0.25">
      <c r="D64" s="103"/>
      <c r="E64" s="103"/>
      <c r="F64" s="103"/>
      <c r="G64" s="103"/>
      <c r="H64" s="103"/>
      <c r="I64" s="103"/>
      <c r="J64" s="103"/>
      <c r="K64" s="103"/>
      <c r="L64" s="103"/>
      <c r="M64" s="103"/>
      <c r="N64" s="103"/>
      <c r="R64" s="11" t="s">
        <v>376</v>
      </c>
      <c r="S64" s="94" t="s">
        <v>377</v>
      </c>
    </row>
    <row r="65" spans="4:19" x14ac:dyDescent="0.25">
      <c r="D65" s="103"/>
      <c r="E65" s="103"/>
      <c r="F65" s="103"/>
      <c r="G65" s="103"/>
      <c r="H65" s="103"/>
      <c r="I65" s="103"/>
      <c r="J65" s="103"/>
      <c r="K65" s="103"/>
      <c r="L65" s="103"/>
      <c r="M65" s="103"/>
      <c r="N65" s="103"/>
      <c r="R65" s="11" t="s">
        <v>378</v>
      </c>
      <c r="S65" s="94" t="s">
        <v>379</v>
      </c>
    </row>
    <row r="66" spans="4:19" x14ac:dyDescent="0.25">
      <c r="D66" s="103"/>
      <c r="E66" s="103"/>
      <c r="F66" s="103"/>
      <c r="G66" s="103"/>
      <c r="H66" s="103"/>
      <c r="I66" s="103"/>
      <c r="J66" s="103"/>
      <c r="K66" s="103"/>
      <c r="L66" s="103"/>
      <c r="M66" s="103"/>
      <c r="N66" s="103"/>
      <c r="R66" s="11" t="s">
        <v>380</v>
      </c>
      <c r="S66" s="94" t="s">
        <v>381</v>
      </c>
    </row>
    <row r="67" spans="4:19" x14ac:dyDescent="0.25">
      <c r="D67" s="103"/>
      <c r="E67" s="103"/>
      <c r="F67" s="103"/>
      <c r="G67" s="103"/>
      <c r="H67" s="103"/>
      <c r="I67" s="103"/>
      <c r="J67" s="103"/>
      <c r="K67" s="103"/>
      <c r="L67" s="103"/>
      <c r="M67" s="103"/>
      <c r="N67" s="103"/>
      <c r="R67" s="11" t="s">
        <v>382</v>
      </c>
      <c r="S67" s="94" t="s">
        <v>383</v>
      </c>
    </row>
    <row r="68" spans="4:19" x14ac:dyDescent="0.25">
      <c r="D68" s="103"/>
      <c r="E68" s="103"/>
      <c r="F68" s="103"/>
      <c r="G68" s="103"/>
      <c r="H68" s="103"/>
      <c r="I68" s="103"/>
      <c r="J68" s="103"/>
      <c r="K68" s="103"/>
      <c r="L68" s="103"/>
      <c r="M68" s="103"/>
      <c r="N68" s="103"/>
      <c r="R68" s="11" t="s">
        <v>384</v>
      </c>
      <c r="S68" s="94" t="s">
        <v>385</v>
      </c>
    </row>
    <row r="69" spans="4:19" x14ac:dyDescent="0.25">
      <c r="D69" s="103"/>
      <c r="E69" s="103"/>
      <c r="F69" s="103"/>
      <c r="G69" s="103"/>
      <c r="H69" s="103"/>
      <c r="I69" s="103"/>
      <c r="J69" s="103"/>
      <c r="K69" s="103"/>
      <c r="L69" s="103"/>
      <c r="M69" s="103"/>
      <c r="N69" s="103"/>
      <c r="R69" s="11" t="s">
        <v>386</v>
      </c>
      <c r="S69" s="94" t="s">
        <v>387</v>
      </c>
    </row>
    <row r="70" spans="4:19" x14ac:dyDescent="0.25">
      <c r="D70" s="103"/>
      <c r="E70" s="103"/>
      <c r="F70" s="103"/>
      <c r="G70" s="103"/>
      <c r="H70" s="103"/>
      <c r="I70" s="103"/>
      <c r="J70" s="103"/>
      <c r="K70" s="103"/>
      <c r="L70" s="103"/>
      <c r="M70" s="103"/>
      <c r="N70" s="103"/>
      <c r="R70" s="11" t="s">
        <v>388</v>
      </c>
      <c r="S70" s="94" t="s">
        <v>389</v>
      </c>
    </row>
    <row r="71" spans="4:19" x14ac:dyDescent="0.25">
      <c r="D71" s="103"/>
      <c r="E71" s="103"/>
      <c r="F71" s="103"/>
      <c r="G71" s="103"/>
      <c r="H71" s="103"/>
      <c r="I71" s="103"/>
      <c r="J71" s="103"/>
      <c r="K71" s="103"/>
      <c r="L71" s="103"/>
      <c r="M71" s="103"/>
      <c r="N71" s="103"/>
      <c r="R71" s="124" t="s">
        <v>535</v>
      </c>
      <c r="S71" s="94" t="s">
        <v>536</v>
      </c>
    </row>
    <row r="72" spans="4:19" x14ac:dyDescent="0.25">
      <c r="D72" s="103"/>
      <c r="E72" s="103"/>
      <c r="F72" s="103"/>
      <c r="G72" s="103"/>
      <c r="H72" s="103"/>
      <c r="I72" s="103"/>
      <c r="J72" s="103"/>
      <c r="K72" s="103"/>
      <c r="L72" s="103"/>
      <c r="M72" s="103"/>
      <c r="N72" s="103"/>
      <c r="R72" s="124" t="s">
        <v>537</v>
      </c>
      <c r="S72" s="94" t="s">
        <v>538</v>
      </c>
    </row>
    <row r="73" spans="4:19" x14ac:dyDescent="0.25">
      <c r="D73" s="103"/>
      <c r="E73" s="103"/>
      <c r="F73" s="103"/>
      <c r="G73" s="103"/>
      <c r="H73" s="103"/>
      <c r="I73" s="103"/>
      <c r="J73" s="103"/>
      <c r="K73" s="103"/>
      <c r="L73" s="103"/>
      <c r="M73" s="103"/>
      <c r="N73" s="103"/>
      <c r="R73" s="124" t="s">
        <v>540</v>
      </c>
      <c r="S73" s="94" t="s">
        <v>542</v>
      </c>
    </row>
    <row r="74" spans="4:19" x14ac:dyDescent="0.25">
      <c r="D74" s="103"/>
      <c r="E74" s="103"/>
      <c r="F74" s="103"/>
      <c r="G74" s="103"/>
      <c r="H74" s="103"/>
      <c r="I74" s="103"/>
      <c r="J74" s="103"/>
      <c r="K74" s="103"/>
      <c r="L74" s="103"/>
      <c r="M74" s="103"/>
      <c r="N74" s="103"/>
      <c r="R74" s="124" t="s">
        <v>541</v>
      </c>
      <c r="S74" s="94" t="s">
        <v>543</v>
      </c>
    </row>
    <row r="75" spans="4:19" x14ac:dyDescent="0.25">
      <c r="D75" s="103"/>
      <c r="E75" s="103"/>
      <c r="F75" s="103"/>
      <c r="G75" s="103"/>
      <c r="H75" s="103"/>
      <c r="I75" s="103"/>
      <c r="J75" s="103"/>
      <c r="K75" s="103"/>
      <c r="L75" s="103"/>
      <c r="M75" s="103"/>
      <c r="N75" s="103"/>
      <c r="R75" s="11" t="s">
        <v>608</v>
      </c>
      <c r="S75" s="94" t="s">
        <v>611</v>
      </c>
    </row>
    <row r="76" spans="4:19" x14ac:dyDescent="0.25">
      <c r="D76" s="103"/>
      <c r="E76" s="103"/>
      <c r="F76" s="103"/>
      <c r="G76" s="103"/>
      <c r="H76" s="103"/>
      <c r="I76" s="103"/>
      <c r="J76" s="103"/>
      <c r="K76" s="103"/>
      <c r="L76" s="103"/>
      <c r="M76" s="103"/>
      <c r="N76" s="103"/>
      <c r="R76" s="11" t="s">
        <v>609</v>
      </c>
      <c r="S76" s="94" t="s">
        <v>374</v>
      </c>
    </row>
    <row r="77" spans="4:19" x14ac:dyDescent="0.25">
      <c r="D77" s="103"/>
      <c r="E77" s="103"/>
      <c r="F77" s="103"/>
      <c r="G77" s="103"/>
      <c r="H77" s="103"/>
      <c r="I77" s="103"/>
      <c r="J77" s="103"/>
      <c r="K77" s="103"/>
      <c r="L77" s="103"/>
      <c r="M77" s="103"/>
      <c r="N77" s="103"/>
      <c r="R77" s="11" t="s">
        <v>610</v>
      </c>
      <c r="S77" s="94" t="s">
        <v>240</v>
      </c>
    </row>
    <row r="78" spans="4:19" x14ac:dyDescent="0.25">
      <c r="D78" s="103"/>
      <c r="E78" s="103"/>
      <c r="F78" s="103"/>
      <c r="G78" s="103"/>
      <c r="H78" s="103"/>
      <c r="I78" s="103"/>
      <c r="J78" s="103"/>
      <c r="K78" s="103"/>
      <c r="L78" s="103"/>
      <c r="M78" s="103"/>
      <c r="N78" s="103"/>
      <c r="R78" s="11" t="s">
        <v>612</v>
      </c>
      <c r="S78" s="94" t="s">
        <v>613</v>
      </c>
    </row>
    <row r="79" spans="4:19" x14ac:dyDescent="0.25">
      <c r="D79" s="103"/>
      <c r="E79" s="103"/>
      <c r="F79" s="103"/>
      <c r="G79" s="103"/>
      <c r="H79" s="103"/>
      <c r="I79" s="103"/>
      <c r="J79" s="103"/>
      <c r="K79" s="103"/>
      <c r="L79" s="103"/>
      <c r="M79" s="103"/>
      <c r="N79" s="103"/>
      <c r="R79" s="11" t="s">
        <v>615</v>
      </c>
      <c r="S79" s="94" t="s">
        <v>614</v>
      </c>
    </row>
    <row r="80" spans="4:19" x14ac:dyDescent="0.25">
      <c r="D80" s="103"/>
      <c r="E80" s="103"/>
      <c r="F80" s="103"/>
      <c r="G80" s="103"/>
      <c r="H80" s="103"/>
      <c r="I80" s="103"/>
      <c r="J80" s="103"/>
      <c r="K80" s="103"/>
      <c r="L80" s="103"/>
      <c r="M80" s="103"/>
      <c r="N80" s="103"/>
      <c r="R80" s="11" t="s">
        <v>671</v>
      </c>
      <c r="S80" s="94" t="s">
        <v>672</v>
      </c>
    </row>
    <row r="81" spans="4:19" x14ac:dyDescent="0.25">
      <c r="D81" s="103"/>
      <c r="E81" s="103"/>
      <c r="F81" s="103"/>
      <c r="G81" s="103"/>
      <c r="H81" s="103"/>
      <c r="I81" s="103"/>
      <c r="J81" s="103"/>
      <c r="K81" s="103"/>
      <c r="L81" s="103"/>
      <c r="M81" s="103"/>
      <c r="N81" s="103"/>
      <c r="R81" s="11" t="s">
        <v>673</v>
      </c>
      <c r="S81" s="94" t="s">
        <v>674</v>
      </c>
    </row>
    <row r="82" spans="4:19" x14ac:dyDescent="0.25">
      <c r="D82" s="103"/>
      <c r="E82" s="103"/>
      <c r="F82" s="103"/>
      <c r="G82" s="103"/>
      <c r="H82" s="103"/>
      <c r="I82" s="103"/>
      <c r="J82" s="103"/>
      <c r="K82" s="103"/>
      <c r="L82" s="103"/>
      <c r="M82" s="103"/>
      <c r="N82" s="103"/>
      <c r="R82" s="11"/>
      <c r="S82" s="11"/>
    </row>
    <row r="83" spans="4:19" x14ac:dyDescent="0.25">
      <c r="D83" s="103"/>
      <c r="E83" s="103"/>
      <c r="F83" s="103"/>
      <c r="G83" s="103"/>
      <c r="H83" s="103"/>
      <c r="I83" s="103"/>
      <c r="J83" s="103"/>
      <c r="K83" s="103"/>
      <c r="L83" s="103"/>
      <c r="M83" s="103"/>
      <c r="N83" s="103"/>
      <c r="R83" s="11"/>
      <c r="S83" s="11"/>
    </row>
    <row r="84" spans="4:19" x14ac:dyDescent="0.25">
      <c r="D84" s="103"/>
      <c r="E84" s="103"/>
      <c r="F84" s="103"/>
      <c r="G84" s="103"/>
      <c r="H84" s="103"/>
      <c r="I84" s="103"/>
      <c r="J84" s="103"/>
      <c r="K84" s="103"/>
      <c r="L84" s="103"/>
      <c r="M84" s="103"/>
      <c r="N84" s="103"/>
      <c r="R84" s="11"/>
      <c r="S84" s="11"/>
    </row>
    <row r="85" spans="4:19" x14ac:dyDescent="0.25">
      <c r="D85" s="103"/>
      <c r="E85" s="103"/>
      <c r="F85" s="103"/>
      <c r="G85" s="103"/>
      <c r="H85" s="103"/>
      <c r="I85" s="103"/>
      <c r="J85" s="103"/>
      <c r="K85" s="103"/>
      <c r="L85" s="103"/>
      <c r="M85" s="103"/>
      <c r="N85" s="103"/>
      <c r="R85" s="11"/>
      <c r="S85" s="11"/>
    </row>
    <row r="86" spans="4:19" x14ac:dyDescent="0.25">
      <c r="D86" s="103"/>
      <c r="E86" s="103"/>
      <c r="F86" s="103"/>
      <c r="G86" s="103"/>
      <c r="H86" s="103"/>
      <c r="I86" s="103"/>
      <c r="J86" s="103"/>
      <c r="K86" s="103"/>
      <c r="L86" s="103"/>
      <c r="M86" s="103"/>
      <c r="N86" s="103"/>
      <c r="R86" s="11"/>
      <c r="S86" s="11"/>
    </row>
    <row r="87" spans="4:19" x14ac:dyDescent="0.25">
      <c r="D87" s="103"/>
      <c r="E87" s="103"/>
      <c r="F87" s="103"/>
      <c r="G87" s="103"/>
      <c r="H87" s="103"/>
      <c r="I87" s="103"/>
      <c r="J87" s="103"/>
      <c r="K87" s="103"/>
      <c r="L87" s="103"/>
      <c r="M87" s="103"/>
      <c r="N87" s="103"/>
      <c r="R87" s="11"/>
      <c r="S87" s="11"/>
    </row>
    <row r="88" spans="4:19" x14ac:dyDescent="0.25">
      <c r="D88" s="103"/>
      <c r="E88" s="103"/>
      <c r="F88" s="103"/>
      <c r="G88" s="103"/>
      <c r="H88" s="103"/>
      <c r="I88" s="103"/>
      <c r="J88" s="103"/>
      <c r="K88" s="103"/>
      <c r="L88" s="103"/>
      <c r="M88" s="103"/>
      <c r="N88" s="103"/>
      <c r="R88" s="11"/>
      <c r="S88" s="11"/>
    </row>
    <row r="89" spans="4:19" x14ac:dyDescent="0.25">
      <c r="D89" s="103"/>
      <c r="E89" s="103"/>
      <c r="F89" s="103"/>
      <c r="G89" s="103"/>
      <c r="H89" s="103"/>
      <c r="I89" s="103"/>
      <c r="J89" s="103"/>
      <c r="K89" s="103"/>
      <c r="L89" s="103"/>
      <c r="M89" s="103"/>
      <c r="N89" s="103"/>
      <c r="R89" s="11"/>
      <c r="S89" s="11"/>
    </row>
    <row r="90" spans="4:19" x14ac:dyDescent="0.25">
      <c r="D90" s="103"/>
      <c r="E90" s="103"/>
      <c r="F90" s="103"/>
      <c r="G90" s="103"/>
      <c r="H90" s="103"/>
      <c r="I90" s="103"/>
      <c r="J90" s="103"/>
      <c r="K90" s="103"/>
      <c r="L90" s="103"/>
      <c r="M90" s="103"/>
      <c r="N90" s="103"/>
      <c r="R90" s="11"/>
      <c r="S90" s="11"/>
    </row>
    <row r="91" spans="4:19" x14ac:dyDescent="0.25">
      <c r="D91" s="103"/>
      <c r="E91" s="103"/>
      <c r="F91" s="103"/>
      <c r="G91" s="103"/>
      <c r="H91" s="103"/>
      <c r="I91" s="103"/>
      <c r="J91" s="103"/>
      <c r="K91" s="103"/>
      <c r="L91" s="103"/>
      <c r="M91" s="103"/>
      <c r="N91" s="103"/>
      <c r="R91" s="11"/>
      <c r="S91" s="11"/>
    </row>
    <row r="92" spans="4:19" x14ac:dyDescent="0.25">
      <c r="D92" s="103"/>
      <c r="E92" s="103"/>
      <c r="F92" s="103"/>
      <c r="G92" s="103"/>
      <c r="H92" s="103"/>
      <c r="I92" s="103"/>
      <c r="J92" s="103"/>
      <c r="K92" s="103"/>
      <c r="L92" s="103"/>
      <c r="M92" s="103"/>
      <c r="N92" s="103"/>
      <c r="R92" s="11"/>
      <c r="S92" s="11"/>
    </row>
    <row r="93" spans="4:19" x14ac:dyDescent="0.25">
      <c r="D93" s="103"/>
      <c r="E93" s="103"/>
      <c r="F93" s="103"/>
      <c r="G93" s="103"/>
      <c r="H93" s="103"/>
      <c r="I93" s="103"/>
      <c r="J93" s="103"/>
      <c r="K93" s="103"/>
      <c r="L93" s="103"/>
      <c r="M93" s="103"/>
      <c r="N93" s="103"/>
      <c r="R93" s="11"/>
      <c r="S93" s="11"/>
    </row>
    <row r="94" spans="4:19" x14ac:dyDescent="0.25">
      <c r="D94" s="103"/>
      <c r="E94" s="103"/>
      <c r="F94" s="103"/>
      <c r="G94" s="103"/>
      <c r="H94" s="103"/>
      <c r="I94" s="103"/>
      <c r="J94" s="103"/>
      <c r="K94" s="103"/>
      <c r="L94" s="103"/>
      <c r="M94" s="103"/>
      <c r="N94" s="103"/>
      <c r="R94" s="11"/>
      <c r="S94" s="11"/>
    </row>
    <row r="95" spans="4:19" x14ac:dyDescent="0.25">
      <c r="D95" s="103"/>
      <c r="E95" s="103"/>
      <c r="F95" s="103"/>
      <c r="G95" s="103"/>
      <c r="H95" s="103"/>
      <c r="I95" s="103"/>
      <c r="J95" s="103"/>
      <c r="K95" s="103"/>
      <c r="L95" s="103"/>
      <c r="M95" s="103"/>
      <c r="N95" s="103"/>
      <c r="R95" s="11"/>
      <c r="S95" s="11"/>
    </row>
    <row r="96" spans="4:19" x14ac:dyDescent="0.25">
      <c r="D96" s="103"/>
      <c r="E96" s="103"/>
      <c r="F96" s="103"/>
      <c r="G96" s="103"/>
      <c r="H96" s="103"/>
      <c r="I96" s="103"/>
      <c r="J96" s="103"/>
      <c r="K96" s="103"/>
      <c r="L96" s="103"/>
      <c r="M96" s="103"/>
      <c r="N96" s="103"/>
      <c r="R96" s="11"/>
      <c r="S96" s="11"/>
    </row>
    <row r="97" spans="4:19" x14ac:dyDescent="0.25">
      <c r="D97" s="103"/>
      <c r="E97" s="103"/>
      <c r="F97" s="103"/>
      <c r="G97" s="103"/>
      <c r="H97" s="103"/>
      <c r="I97" s="103"/>
      <c r="J97" s="103"/>
      <c r="K97" s="103"/>
      <c r="L97" s="103"/>
      <c r="M97" s="103"/>
      <c r="N97" s="103"/>
      <c r="R97" s="11"/>
      <c r="S97" s="11"/>
    </row>
    <row r="98" spans="4:19" x14ac:dyDescent="0.25">
      <c r="D98" s="103"/>
      <c r="E98" s="103"/>
      <c r="F98" s="103"/>
      <c r="G98" s="103"/>
      <c r="H98" s="103"/>
      <c r="I98" s="103"/>
      <c r="J98" s="103"/>
      <c r="K98" s="103"/>
      <c r="L98" s="103"/>
      <c r="M98" s="103"/>
      <c r="N98" s="103"/>
      <c r="R98" s="11"/>
      <c r="S98" s="11"/>
    </row>
    <row r="99" spans="4:19" x14ac:dyDescent="0.25">
      <c r="D99" s="103"/>
      <c r="E99" s="103"/>
      <c r="F99" s="103"/>
      <c r="G99" s="103"/>
      <c r="H99" s="103"/>
      <c r="I99" s="103"/>
      <c r="J99" s="103"/>
      <c r="K99" s="103"/>
      <c r="L99" s="103"/>
      <c r="M99" s="103"/>
      <c r="N99" s="103"/>
      <c r="R99" s="11"/>
      <c r="S99" s="11"/>
    </row>
    <row r="100" spans="4:19" x14ac:dyDescent="0.25">
      <c r="D100" s="103"/>
      <c r="E100" s="103"/>
      <c r="F100" s="103"/>
      <c r="G100" s="103"/>
      <c r="H100" s="103"/>
      <c r="I100" s="103"/>
      <c r="J100" s="103"/>
      <c r="K100" s="103"/>
      <c r="L100" s="103"/>
      <c r="M100" s="103"/>
      <c r="N100" s="103"/>
      <c r="R100" s="11"/>
      <c r="S100" s="11"/>
    </row>
    <row r="101" spans="4:19" x14ac:dyDescent="0.25">
      <c r="D101" s="103"/>
      <c r="E101" s="103"/>
      <c r="F101" s="103"/>
      <c r="G101" s="103"/>
      <c r="H101" s="103"/>
      <c r="I101" s="103"/>
      <c r="J101" s="103"/>
      <c r="K101" s="103"/>
      <c r="L101" s="103"/>
      <c r="M101" s="103"/>
      <c r="N101" s="103"/>
      <c r="R101" s="11"/>
      <c r="S101" s="11"/>
    </row>
    <row r="102" spans="4:19" x14ac:dyDescent="0.25">
      <c r="D102" s="103"/>
      <c r="E102" s="103"/>
      <c r="F102" s="103"/>
      <c r="G102" s="103"/>
      <c r="H102" s="103"/>
      <c r="I102" s="103"/>
      <c r="J102" s="103"/>
      <c r="K102" s="103"/>
      <c r="L102" s="103"/>
      <c r="M102" s="103"/>
      <c r="N102" s="103"/>
      <c r="R102" s="11"/>
      <c r="S102" s="11"/>
    </row>
    <row r="103" spans="4:19" x14ac:dyDescent="0.25">
      <c r="D103" s="103"/>
      <c r="E103" s="103"/>
      <c r="F103" s="103"/>
      <c r="G103" s="103"/>
      <c r="H103" s="103"/>
      <c r="I103" s="103"/>
      <c r="J103" s="103"/>
      <c r="K103" s="103"/>
      <c r="L103" s="103"/>
      <c r="M103" s="103"/>
      <c r="N103" s="103"/>
      <c r="R103" s="11"/>
      <c r="S103" s="11"/>
    </row>
    <row r="104" spans="4:19" x14ac:dyDescent="0.25">
      <c r="D104" s="103"/>
      <c r="E104" s="103"/>
      <c r="F104" s="103"/>
      <c r="G104" s="103"/>
      <c r="H104" s="103"/>
      <c r="I104" s="103"/>
      <c r="J104" s="103"/>
      <c r="K104" s="103"/>
      <c r="L104" s="103"/>
      <c r="M104" s="103"/>
      <c r="N104" s="103"/>
      <c r="R104" s="11"/>
      <c r="S104" s="11"/>
    </row>
    <row r="105" spans="4:19" x14ac:dyDescent="0.25">
      <c r="D105" s="103"/>
      <c r="E105" s="103"/>
      <c r="F105" s="103"/>
      <c r="G105" s="103"/>
      <c r="H105" s="103"/>
      <c r="I105" s="103"/>
      <c r="J105" s="103"/>
      <c r="K105" s="103"/>
      <c r="L105" s="103"/>
      <c r="M105" s="103"/>
      <c r="N105" s="103"/>
    </row>
    <row r="106" spans="4:19" x14ac:dyDescent="0.25">
      <c r="D106" s="103"/>
      <c r="E106" s="103"/>
      <c r="F106" s="103"/>
      <c r="G106" s="103"/>
      <c r="H106" s="103"/>
      <c r="I106" s="103"/>
      <c r="J106" s="103"/>
      <c r="K106" s="103"/>
      <c r="L106" s="103"/>
      <c r="M106" s="103"/>
      <c r="N106" s="103"/>
    </row>
    <row r="107" spans="4:19" x14ac:dyDescent="0.25">
      <c r="D107" s="103"/>
      <c r="E107" s="103"/>
      <c r="F107" s="103"/>
      <c r="G107" s="103"/>
      <c r="H107" s="103"/>
      <c r="I107" s="103"/>
      <c r="J107" s="103"/>
      <c r="K107" s="103"/>
      <c r="L107" s="103"/>
      <c r="M107" s="103"/>
      <c r="N107" s="103"/>
    </row>
    <row r="108" spans="4:19" x14ac:dyDescent="0.25">
      <c r="D108" s="103"/>
      <c r="E108" s="103"/>
      <c r="F108" s="103"/>
      <c r="G108" s="103"/>
      <c r="H108" s="103"/>
      <c r="I108" s="103"/>
      <c r="J108" s="103"/>
      <c r="K108" s="103"/>
      <c r="L108" s="103"/>
      <c r="M108" s="103"/>
      <c r="N108" s="103"/>
    </row>
    <row r="109" spans="4:19" x14ac:dyDescent="0.25">
      <c r="D109" s="103"/>
      <c r="E109" s="103"/>
      <c r="F109" s="103"/>
      <c r="G109" s="103"/>
      <c r="H109" s="103"/>
      <c r="I109" s="103"/>
      <c r="J109" s="103"/>
      <c r="K109" s="103"/>
      <c r="L109" s="103"/>
      <c r="M109" s="103"/>
      <c r="N109" s="103"/>
    </row>
    <row r="110" spans="4:19" x14ac:dyDescent="0.25">
      <c r="D110" s="103"/>
      <c r="E110" s="103"/>
      <c r="F110" s="103"/>
      <c r="G110" s="103"/>
      <c r="H110" s="103"/>
      <c r="I110" s="103"/>
      <c r="J110" s="103"/>
      <c r="K110" s="103"/>
      <c r="L110" s="103"/>
      <c r="M110" s="103"/>
      <c r="N110" s="103"/>
    </row>
    <row r="111" spans="4:19" x14ac:dyDescent="0.25">
      <c r="D111" s="103"/>
      <c r="E111" s="103"/>
      <c r="F111" s="103"/>
      <c r="G111" s="103"/>
      <c r="H111" s="103"/>
      <c r="I111" s="103"/>
      <c r="J111" s="103"/>
      <c r="K111" s="103"/>
      <c r="L111" s="103"/>
      <c r="M111" s="103"/>
      <c r="N111" s="103"/>
    </row>
    <row r="112" spans="4:19" x14ac:dyDescent="0.25">
      <c r="D112" s="103"/>
      <c r="E112" s="103"/>
      <c r="F112" s="103"/>
      <c r="G112" s="103"/>
      <c r="H112" s="103"/>
      <c r="I112" s="103"/>
      <c r="J112" s="103"/>
      <c r="K112" s="103"/>
      <c r="L112" s="103"/>
      <c r="M112" s="103"/>
      <c r="N112" s="103"/>
    </row>
    <row r="113" spans="4:14" x14ac:dyDescent="0.25">
      <c r="D113" s="103"/>
      <c r="E113" s="103"/>
      <c r="F113" s="103"/>
      <c r="G113" s="103"/>
      <c r="H113" s="103"/>
      <c r="I113" s="103"/>
      <c r="J113" s="103"/>
      <c r="K113" s="103"/>
      <c r="L113" s="103"/>
      <c r="M113" s="103"/>
      <c r="N113" s="103"/>
    </row>
    <row r="114" spans="4:14" x14ac:dyDescent="0.25">
      <c r="D114" s="103"/>
      <c r="E114" s="103"/>
      <c r="F114" s="103"/>
      <c r="G114" s="103"/>
      <c r="H114" s="103"/>
      <c r="I114" s="103"/>
      <c r="J114" s="103"/>
      <c r="K114" s="103"/>
      <c r="L114" s="103"/>
      <c r="M114" s="103"/>
      <c r="N114" s="103"/>
    </row>
    <row r="115" spans="4:14" x14ac:dyDescent="0.25">
      <c r="D115" s="103"/>
      <c r="E115" s="103"/>
      <c r="F115" s="103"/>
      <c r="G115" s="103"/>
      <c r="H115" s="103"/>
      <c r="I115" s="103"/>
      <c r="J115" s="103"/>
      <c r="K115" s="103"/>
      <c r="L115" s="103"/>
      <c r="M115" s="103"/>
      <c r="N115" s="103"/>
    </row>
    <row r="116" spans="4:14" x14ac:dyDescent="0.25">
      <c r="D116" s="103"/>
      <c r="E116" s="103"/>
      <c r="F116" s="103"/>
      <c r="G116" s="103"/>
      <c r="H116" s="103"/>
      <c r="I116" s="103"/>
      <c r="J116" s="103"/>
      <c r="K116" s="103"/>
      <c r="L116" s="103"/>
      <c r="M116" s="103"/>
      <c r="N116" s="103"/>
    </row>
    <row r="117" spans="4:14" x14ac:dyDescent="0.25">
      <c r="D117" s="103"/>
      <c r="E117" s="103"/>
      <c r="F117" s="103"/>
      <c r="G117" s="103"/>
      <c r="H117" s="103"/>
      <c r="I117" s="103"/>
      <c r="J117" s="103"/>
      <c r="K117" s="103"/>
      <c r="L117" s="103"/>
      <c r="M117" s="103"/>
      <c r="N117" s="103"/>
    </row>
    <row r="118" spans="4:14" x14ac:dyDescent="0.25">
      <c r="D118" s="103"/>
      <c r="E118" s="103"/>
      <c r="F118" s="103"/>
      <c r="G118" s="103"/>
      <c r="H118" s="103"/>
      <c r="I118" s="103"/>
      <c r="J118" s="103"/>
      <c r="K118" s="103"/>
      <c r="L118" s="103"/>
      <c r="M118" s="103"/>
      <c r="N118" s="103"/>
    </row>
    <row r="119" spans="4:14" x14ac:dyDescent="0.25">
      <c r="D119" s="103"/>
      <c r="E119" s="103"/>
      <c r="F119" s="103"/>
      <c r="G119" s="103"/>
      <c r="H119" s="103"/>
      <c r="I119" s="103"/>
      <c r="J119" s="103"/>
      <c r="K119" s="103"/>
      <c r="L119" s="103"/>
      <c r="M119" s="103"/>
      <c r="N119" s="103"/>
    </row>
  </sheetData>
  <mergeCells count="30">
    <mergeCell ref="D10:P10"/>
    <mergeCell ref="D16:P16"/>
    <mergeCell ref="B2:P2"/>
    <mergeCell ref="B3:P3"/>
    <mergeCell ref="C4:P4"/>
    <mergeCell ref="C5:P5"/>
    <mergeCell ref="C11:P11"/>
    <mergeCell ref="C12:P12"/>
    <mergeCell ref="B14:P14"/>
    <mergeCell ref="C15:P15"/>
    <mergeCell ref="D6:P6"/>
    <mergeCell ref="D7:P7"/>
    <mergeCell ref="D8:P8"/>
    <mergeCell ref="D9:P9"/>
    <mergeCell ref="D34:P34"/>
    <mergeCell ref="D31:P31"/>
    <mergeCell ref="D26:P26"/>
    <mergeCell ref="C28:P28"/>
    <mergeCell ref="D30:P30"/>
    <mergeCell ref="D29:P29"/>
    <mergeCell ref="D32:P32"/>
    <mergeCell ref="D33:P33"/>
    <mergeCell ref="D25:P25"/>
    <mergeCell ref="D24:P24"/>
    <mergeCell ref="D18:P18"/>
    <mergeCell ref="D19:P19"/>
    <mergeCell ref="D20:P20"/>
    <mergeCell ref="D21:P21"/>
    <mergeCell ref="D23:P23"/>
    <mergeCell ref="D22:P22"/>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0"/>
  <sheetViews>
    <sheetView topLeftCell="M10" zoomScale="90" zoomScaleNormal="90" workbookViewId="0">
      <selection activeCell="T42" sqref="T42"/>
    </sheetView>
  </sheetViews>
  <sheetFormatPr defaultRowHeight="15" x14ac:dyDescent="0.25"/>
  <cols>
    <col min="1" max="1" width="3.28515625" style="104" customWidth="1"/>
    <col min="2" max="2" width="6.140625" style="104" customWidth="1"/>
    <col min="3" max="3" width="7.7109375" style="104" customWidth="1"/>
    <col min="4" max="15" width="9.140625" style="104"/>
    <col min="16" max="16" width="10.5703125" style="104" customWidth="1"/>
    <col min="17" max="17" width="9.140625" style="104"/>
    <col min="18" max="18" width="53.42578125" style="104" customWidth="1"/>
    <col min="19" max="19" width="13.5703125" style="104" customWidth="1"/>
    <col min="20" max="20" width="10.140625" style="104" customWidth="1"/>
    <col min="21" max="16384" width="9.140625" style="104"/>
  </cols>
  <sheetData>
    <row r="1" spans="2:20" ht="15.75" thickBot="1" x14ac:dyDescent="0.3"/>
    <row r="2" spans="2:20" ht="13.5" customHeight="1" x14ac:dyDescent="0.25">
      <c r="B2" s="182" t="s">
        <v>32</v>
      </c>
      <c r="C2" s="183"/>
      <c r="D2" s="183"/>
      <c r="E2" s="183"/>
      <c r="F2" s="183"/>
      <c r="G2" s="183"/>
      <c r="H2" s="183"/>
      <c r="I2" s="183"/>
      <c r="J2" s="183"/>
      <c r="K2" s="183"/>
      <c r="L2" s="183"/>
      <c r="M2" s="183"/>
      <c r="N2" s="183"/>
      <c r="O2" s="183"/>
      <c r="P2" s="184"/>
      <c r="R2" s="11" t="s">
        <v>98</v>
      </c>
      <c r="S2" s="94" t="s">
        <v>164</v>
      </c>
      <c r="T2" s="59" t="s">
        <v>178</v>
      </c>
    </row>
    <row r="3" spans="2:20" ht="13.5" customHeight="1" x14ac:dyDescent="0.25">
      <c r="B3" s="179" t="s">
        <v>33</v>
      </c>
      <c r="C3" s="180"/>
      <c r="D3" s="180"/>
      <c r="E3" s="180"/>
      <c r="F3" s="180"/>
      <c r="G3" s="180"/>
      <c r="H3" s="180"/>
      <c r="I3" s="180"/>
      <c r="J3" s="180"/>
      <c r="K3" s="180"/>
      <c r="L3" s="180"/>
      <c r="M3" s="180"/>
      <c r="N3" s="180"/>
      <c r="O3" s="180"/>
      <c r="P3" s="181"/>
      <c r="R3" s="11" t="s">
        <v>100</v>
      </c>
      <c r="S3" s="94" t="s">
        <v>165</v>
      </c>
      <c r="T3" s="59" t="s">
        <v>179</v>
      </c>
    </row>
    <row r="4" spans="2:20" ht="13.5" customHeight="1" x14ac:dyDescent="0.25">
      <c r="B4" s="105"/>
      <c r="C4" s="185" t="s">
        <v>34</v>
      </c>
      <c r="D4" s="185"/>
      <c r="E4" s="185"/>
      <c r="F4" s="185"/>
      <c r="G4" s="185"/>
      <c r="H4" s="185"/>
      <c r="I4" s="185"/>
      <c r="J4" s="185"/>
      <c r="K4" s="185"/>
      <c r="L4" s="185"/>
      <c r="M4" s="185"/>
      <c r="N4" s="185"/>
      <c r="O4" s="185"/>
      <c r="P4" s="186"/>
      <c r="R4" s="11" t="s">
        <v>153</v>
      </c>
      <c r="S4" s="94" t="s">
        <v>166</v>
      </c>
      <c r="T4" s="59" t="s">
        <v>180</v>
      </c>
    </row>
    <row r="5" spans="2:20" ht="13.5" customHeight="1" x14ac:dyDescent="0.25">
      <c r="B5" s="105"/>
      <c r="C5" s="185" t="s">
        <v>41</v>
      </c>
      <c r="D5" s="185"/>
      <c r="E5" s="185"/>
      <c r="F5" s="185"/>
      <c r="G5" s="185"/>
      <c r="H5" s="185"/>
      <c r="I5" s="185"/>
      <c r="J5" s="185"/>
      <c r="K5" s="185"/>
      <c r="L5" s="185"/>
      <c r="M5" s="185"/>
      <c r="N5" s="185"/>
      <c r="O5" s="185"/>
      <c r="P5" s="186"/>
      <c r="R5" s="11" t="s">
        <v>146</v>
      </c>
      <c r="S5" s="94" t="s">
        <v>167</v>
      </c>
      <c r="T5" s="59" t="s">
        <v>181</v>
      </c>
    </row>
    <row r="6" spans="2:20" ht="13.5" customHeight="1" x14ac:dyDescent="0.25">
      <c r="B6" s="105"/>
      <c r="C6" s="106"/>
      <c r="D6" s="187" t="s">
        <v>73</v>
      </c>
      <c r="E6" s="187"/>
      <c r="F6" s="187"/>
      <c r="G6" s="187"/>
      <c r="H6" s="187"/>
      <c r="I6" s="187"/>
      <c r="J6" s="187"/>
      <c r="K6" s="187"/>
      <c r="L6" s="187"/>
      <c r="M6" s="187"/>
      <c r="N6" s="187"/>
      <c r="O6" s="187"/>
      <c r="P6" s="188"/>
      <c r="R6" s="11" t="s">
        <v>162</v>
      </c>
      <c r="S6" s="94" t="s">
        <v>168</v>
      </c>
      <c r="T6" s="59" t="s">
        <v>182</v>
      </c>
    </row>
    <row r="7" spans="2:20" ht="13.5" customHeight="1" x14ac:dyDescent="0.25">
      <c r="B7" s="105"/>
      <c r="C7" s="106"/>
      <c r="D7" s="185" t="s">
        <v>70</v>
      </c>
      <c r="E7" s="187"/>
      <c r="F7" s="187"/>
      <c r="G7" s="187"/>
      <c r="H7" s="187"/>
      <c r="I7" s="187"/>
      <c r="J7" s="187"/>
      <c r="K7" s="187"/>
      <c r="L7" s="187"/>
      <c r="M7" s="187"/>
      <c r="N7" s="187"/>
      <c r="O7" s="187"/>
      <c r="P7" s="188"/>
      <c r="R7" s="11" t="s">
        <v>151</v>
      </c>
      <c r="S7" s="94" t="s">
        <v>169</v>
      </c>
      <c r="T7" s="59" t="s">
        <v>183</v>
      </c>
    </row>
    <row r="8" spans="2:20" ht="13.5" customHeight="1" x14ac:dyDescent="0.25">
      <c r="B8" s="105"/>
      <c r="C8" s="106"/>
      <c r="D8" s="185" t="s">
        <v>71</v>
      </c>
      <c r="E8" s="187"/>
      <c r="F8" s="187"/>
      <c r="G8" s="187"/>
      <c r="H8" s="187"/>
      <c r="I8" s="187"/>
      <c r="J8" s="187"/>
      <c r="K8" s="187"/>
      <c r="L8" s="187"/>
      <c r="M8" s="187"/>
      <c r="N8" s="187"/>
      <c r="O8" s="187"/>
      <c r="P8" s="188"/>
      <c r="R8" s="11" t="s">
        <v>148</v>
      </c>
      <c r="S8" s="94" t="s">
        <v>170</v>
      </c>
      <c r="T8" s="94" t="s">
        <v>254</v>
      </c>
    </row>
    <row r="9" spans="2:20" ht="13.5" customHeight="1" x14ac:dyDescent="0.25">
      <c r="B9" s="105"/>
      <c r="C9" s="106"/>
      <c r="D9" s="185" t="s">
        <v>72</v>
      </c>
      <c r="E9" s="187"/>
      <c r="F9" s="187"/>
      <c r="G9" s="187"/>
      <c r="H9" s="187"/>
      <c r="I9" s="187"/>
      <c r="J9" s="187"/>
      <c r="K9" s="187"/>
      <c r="L9" s="187"/>
      <c r="M9" s="187"/>
      <c r="N9" s="187"/>
      <c r="O9" s="187"/>
      <c r="P9" s="188"/>
      <c r="R9" s="62" t="s">
        <v>289</v>
      </c>
      <c r="S9" s="94" t="s">
        <v>171</v>
      </c>
      <c r="T9" s="59" t="s">
        <v>184</v>
      </c>
    </row>
    <row r="10" spans="2:20" ht="13.5" customHeight="1" x14ac:dyDescent="0.25">
      <c r="B10" s="105"/>
      <c r="C10" s="106"/>
      <c r="D10" s="185" t="s">
        <v>40</v>
      </c>
      <c r="E10" s="187"/>
      <c r="F10" s="187"/>
      <c r="G10" s="187"/>
      <c r="H10" s="187"/>
      <c r="I10" s="187"/>
      <c r="J10" s="187"/>
      <c r="K10" s="187"/>
      <c r="L10" s="187"/>
      <c r="M10" s="187"/>
      <c r="N10" s="187"/>
      <c r="O10" s="187"/>
      <c r="P10" s="188"/>
      <c r="R10" s="11" t="s">
        <v>155</v>
      </c>
      <c r="S10" s="94" t="s">
        <v>172</v>
      </c>
      <c r="T10" s="59" t="s">
        <v>185</v>
      </c>
    </row>
    <row r="11" spans="2:20" ht="13.5" customHeight="1" x14ac:dyDescent="0.25">
      <c r="B11" s="105"/>
      <c r="C11" s="185" t="s">
        <v>35</v>
      </c>
      <c r="D11" s="185"/>
      <c r="E11" s="185"/>
      <c r="F11" s="185"/>
      <c r="G11" s="185"/>
      <c r="H11" s="185"/>
      <c r="I11" s="185"/>
      <c r="J11" s="185"/>
      <c r="K11" s="185"/>
      <c r="L11" s="185"/>
      <c r="M11" s="185"/>
      <c r="N11" s="185"/>
      <c r="O11" s="185"/>
      <c r="P11" s="186"/>
      <c r="R11" s="11" t="s">
        <v>97</v>
      </c>
      <c r="S11" s="94" t="s">
        <v>173</v>
      </c>
      <c r="T11" s="59" t="s">
        <v>186</v>
      </c>
    </row>
    <row r="12" spans="2:20" ht="13.5" customHeight="1" x14ac:dyDescent="0.25">
      <c r="B12" s="105"/>
      <c r="C12" s="185" t="s">
        <v>36</v>
      </c>
      <c r="D12" s="185"/>
      <c r="E12" s="185"/>
      <c r="F12" s="185"/>
      <c r="G12" s="185"/>
      <c r="H12" s="185"/>
      <c r="I12" s="185"/>
      <c r="J12" s="185"/>
      <c r="K12" s="185"/>
      <c r="L12" s="185"/>
      <c r="M12" s="185"/>
      <c r="N12" s="185"/>
      <c r="O12" s="185"/>
      <c r="P12" s="186"/>
      <c r="R12" s="62" t="s">
        <v>99</v>
      </c>
      <c r="S12" s="94" t="s">
        <v>174</v>
      </c>
      <c r="T12" s="59" t="s">
        <v>187</v>
      </c>
    </row>
    <row r="13" spans="2:20" ht="13.5" customHeight="1" x14ac:dyDescent="0.25">
      <c r="B13" s="105"/>
      <c r="C13" s="106"/>
      <c r="D13" s="106"/>
      <c r="E13" s="106"/>
      <c r="F13" s="106"/>
      <c r="G13" s="106"/>
      <c r="H13" s="106"/>
      <c r="I13" s="106"/>
      <c r="J13" s="106"/>
      <c r="K13" s="106"/>
      <c r="L13" s="106"/>
      <c r="M13" s="106"/>
      <c r="N13" s="106"/>
      <c r="O13" s="106"/>
      <c r="P13" s="107"/>
      <c r="R13" s="11" t="s">
        <v>152</v>
      </c>
      <c r="S13" s="94" t="s">
        <v>175</v>
      </c>
      <c r="T13" s="59" t="s">
        <v>188</v>
      </c>
    </row>
    <row r="14" spans="2:20" ht="13.5" customHeight="1" x14ac:dyDescent="0.25">
      <c r="B14" s="179" t="s">
        <v>37</v>
      </c>
      <c r="C14" s="180"/>
      <c r="D14" s="180"/>
      <c r="E14" s="180"/>
      <c r="F14" s="180"/>
      <c r="G14" s="180"/>
      <c r="H14" s="180"/>
      <c r="I14" s="180"/>
      <c r="J14" s="180"/>
      <c r="K14" s="180"/>
      <c r="L14" s="180"/>
      <c r="M14" s="180"/>
      <c r="N14" s="180"/>
      <c r="O14" s="180"/>
      <c r="P14" s="181"/>
      <c r="R14" s="11" t="s">
        <v>89</v>
      </c>
      <c r="S14" s="94" t="s">
        <v>176</v>
      </c>
      <c r="T14" s="59" t="s">
        <v>189</v>
      </c>
    </row>
    <row r="15" spans="2:20" ht="13.5" customHeight="1" x14ac:dyDescent="0.25">
      <c r="B15" s="105"/>
      <c r="C15" s="185" t="s">
        <v>38</v>
      </c>
      <c r="D15" s="185"/>
      <c r="E15" s="185"/>
      <c r="F15" s="185"/>
      <c r="G15" s="185"/>
      <c r="H15" s="185"/>
      <c r="I15" s="185"/>
      <c r="J15" s="185"/>
      <c r="K15" s="185"/>
      <c r="L15" s="185"/>
      <c r="M15" s="185"/>
      <c r="N15" s="185"/>
      <c r="O15" s="185"/>
      <c r="P15" s="186"/>
      <c r="R15" s="11" t="s">
        <v>163</v>
      </c>
      <c r="S15" s="94" t="s">
        <v>177</v>
      </c>
      <c r="T15" s="59" t="s">
        <v>190</v>
      </c>
    </row>
    <row r="16" spans="2:20" ht="13.5" customHeight="1" x14ac:dyDescent="0.25">
      <c r="B16" s="105"/>
      <c r="C16" s="108"/>
      <c r="D16" s="187" t="s">
        <v>74</v>
      </c>
      <c r="E16" s="187"/>
      <c r="F16" s="187"/>
      <c r="G16" s="187"/>
      <c r="H16" s="187"/>
      <c r="I16" s="187"/>
      <c r="J16" s="187"/>
      <c r="K16" s="187"/>
      <c r="L16" s="187"/>
      <c r="M16" s="187"/>
      <c r="N16" s="187"/>
      <c r="O16" s="187"/>
      <c r="P16" s="188"/>
      <c r="R16" s="11" t="s">
        <v>149</v>
      </c>
      <c r="S16" s="94" t="s">
        <v>251</v>
      </c>
      <c r="T16" s="94" t="s">
        <v>252</v>
      </c>
    </row>
    <row r="17" spans="2:20" ht="13.5" customHeight="1" x14ac:dyDescent="0.25">
      <c r="B17" s="105"/>
      <c r="C17" s="108"/>
      <c r="D17" s="109" t="s">
        <v>47</v>
      </c>
      <c r="E17" s="109"/>
      <c r="F17" s="109"/>
      <c r="G17" s="109"/>
      <c r="H17" s="109"/>
      <c r="I17" s="109"/>
      <c r="J17" s="109"/>
      <c r="K17" s="109"/>
      <c r="L17" s="109"/>
      <c r="M17" s="109"/>
      <c r="N17" s="109"/>
      <c r="O17" s="109"/>
      <c r="P17" s="110"/>
      <c r="R17" s="62" t="s">
        <v>161</v>
      </c>
      <c r="S17" s="94" t="s">
        <v>248</v>
      </c>
      <c r="T17" s="59" t="s">
        <v>249</v>
      </c>
    </row>
    <row r="18" spans="2:20" ht="13.5" customHeight="1" x14ac:dyDescent="0.25">
      <c r="B18" s="105"/>
      <c r="C18" s="106"/>
      <c r="D18" s="187" t="s">
        <v>48</v>
      </c>
      <c r="E18" s="187"/>
      <c r="F18" s="187"/>
      <c r="G18" s="187"/>
      <c r="H18" s="187"/>
      <c r="I18" s="187"/>
      <c r="J18" s="187"/>
      <c r="K18" s="187"/>
      <c r="L18" s="187"/>
      <c r="M18" s="187"/>
      <c r="N18" s="187"/>
      <c r="O18" s="187"/>
      <c r="P18" s="188"/>
      <c r="R18" s="62" t="s">
        <v>156</v>
      </c>
      <c r="S18" s="94" t="s">
        <v>255</v>
      </c>
      <c r="T18" s="94" t="s">
        <v>256</v>
      </c>
    </row>
    <row r="19" spans="2:20" ht="13.5" customHeight="1" x14ac:dyDescent="0.25">
      <c r="B19" s="105"/>
      <c r="C19" s="106"/>
      <c r="D19" s="187" t="s">
        <v>49</v>
      </c>
      <c r="E19" s="187"/>
      <c r="F19" s="187"/>
      <c r="G19" s="187"/>
      <c r="H19" s="187"/>
      <c r="I19" s="187"/>
      <c r="J19" s="187"/>
      <c r="K19" s="187"/>
      <c r="L19" s="187"/>
      <c r="M19" s="187"/>
      <c r="N19" s="187"/>
      <c r="O19" s="187"/>
      <c r="P19" s="188"/>
      <c r="R19" s="62" t="s">
        <v>87</v>
      </c>
      <c r="S19" s="94" t="s">
        <v>257</v>
      </c>
      <c r="T19" s="94" t="s">
        <v>180</v>
      </c>
    </row>
    <row r="20" spans="2:20" x14ac:dyDescent="0.25">
      <c r="B20" s="105"/>
      <c r="C20" s="106"/>
      <c r="D20" s="187" t="s">
        <v>75</v>
      </c>
      <c r="E20" s="187"/>
      <c r="F20" s="187"/>
      <c r="G20" s="187"/>
      <c r="H20" s="187"/>
      <c r="I20" s="187"/>
      <c r="J20" s="187"/>
      <c r="K20" s="187"/>
      <c r="L20" s="187"/>
      <c r="M20" s="187"/>
      <c r="N20" s="187"/>
      <c r="O20" s="187"/>
      <c r="P20" s="188"/>
      <c r="R20" s="62" t="s">
        <v>154</v>
      </c>
      <c r="S20" s="94" t="s">
        <v>259</v>
      </c>
      <c r="T20" s="94" t="s">
        <v>260</v>
      </c>
    </row>
    <row r="21" spans="2:20" x14ac:dyDescent="0.25">
      <c r="B21" s="105"/>
      <c r="C21" s="106"/>
      <c r="D21" s="187" t="s">
        <v>76</v>
      </c>
      <c r="E21" s="187"/>
      <c r="F21" s="187"/>
      <c r="G21" s="187"/>
      <c r="H21" s="187"/>
      <c r="I21" s="187"/>
      <c r="J21" s="187"/>
      <c r="K21" s="187"/>
      <c r="L21" s="187"/>
      <c r="M21" s="187"/>
      <c r="N21" s="187"/>
      <c r="O21" s="187"/>
      <c r="P21" s="188"/>
      <c r="R21" s="62" t="s">
        <v>158</v>
      </c>
      <c r="S21" s="94" t="s">
        <v>261</v>
      </c>
      <c r="T21" s="94" t="s">
        <v>262</v>
      </c>
    </row>
    <row r="22" spans="2:20" x14ac:dyDescent="0.25">
      <c r="B22" s="105"/>
      <c r="C22" s="106"/>
      <c r="D22" s="187" t="s">
        <v>77</v>
      </c>
      <c r="E22" s="187"/>
      <c r="F22" s="187"/>
      <c r="G22" s="187"/>
      <c r="H22" s="187"/>
      <c r="I22" s="187"/>
      <c r="J22" s="187"/>
      <c r="K22" s="187"/>
      <c r="L22" s="187"/>
      <c r="M22" s="187"/>
      <c r="N22" s="187"/>
      <c r="O22" s="187"/>
      <c r="P22" s="188"/>
      <c r="R22" s="62" t="s">
        <v>101</v>
      </c>
      <c r="S22" s="94" t="s">
        <v>263</v>
      </c>
      <c r="T22" s="94" t="s">
        <v>258</v>
      </c>
    </row>
    <row r="23" spans="2:20" x14ac:dyDescent="0.25">
      <c r="B23" s="105"/>
      <c r="C23" s="106"/>
      <c r="D23" s="187" t="s">
        <v>53</v>
      </c>
      <c r="E23" s="187"/>
      <c r="F23" s="187"/>
      <c r="G23" s="187"/>
      <c r="H23" s="187"/>
      <c r="I23" s="187"/>
      <c r="J23" s="187"/>
      <c r="K23" s="187"/>
      <c r="L23" s="187"/>
      <c r="M23" s="187"/>
      <c r="N23" s="187"/>
      <c r="O23" s="187"/>
      <c r="P23" s="188"/>
      <c r="R23" s="62" t="s">
        <v>157</v>
      </c>
      <c r="S23" s="94" t="s">
        <v>246</v>
      </c>
      <c r="T23" s="94" t="s">
        <v>247</v>
      </c>
    </row>
    <row r="24" spans="2:20" x14ac:dyDescent="0.25">
      <c r="B24" s="105"/>
      <c r="C24" s="106"/>
      <c r="D24" s="187" t="s">
        <v>54</v>
      </c>
      <c r="E24" s="187"/>
      <c r="F24" s="187"/>
      <c r="G24" s="187"/>
      <c r="H24" s="187"/>
      <c r="I24" s="187"/>
      <c r="J24" s="187"/>
      <c r="K24" s="187"/>
      <c r="L24" s="187"/>
      <c r="M24" s="187"/>
      <c r="N24" s="187"/>
      <c r="O24" s="187"/>
      <c r="P24" s="188"/>
      <c r="R24" s="62" t="s">
        <v>291</v>
      </c>
      <c r="S24" s="94" t="s">
        <v>268</v>
      </c>
      <c r="T24" s="94" t="s">
        <v>269</v>
      </c>
    </row>
    <row r="25" spans="2:20" x14ac:dyDescent="0.25">
      <c r="B25" s="105"/>
      <c r="C25" s="106"/>
      <c r="D25" s="187" t="s">
        <v>78</v>
      </c>
      <c r="E25" s="187"/>
      <c r="F25" s="187"/>
      <c r="G25" s="187"/>
      <c r="H25" s="187"/>
      <c r="I25" s="187"/>
      <c r="J25" s="187"/>
      <c r="K25" s="187"/>
      <c r="L25" s="187"/>
      <c r="M25" s="187"/>
      <c r="N25" s="187"/>
      <c r="O25" s="187"/>
      <c r="P25" s="188"/>
      <c r="R25" s="62" t="s">
        <v>147</v>
      </c>
      <c r="S25" s="94" t="s">
        <v>253</v>
      </c>
      <c r="T25" s="94" t="s">
        <v>190</v>
      </c>
    </row>
    <row r="26" spans="2:20" x14ac:dyDescent="0.25">
      <c r="B26" s="105"/>
      <c r="C26" s="106"/>
      <c r="D26" s="187" t="s">
        <v>79</v>
      </c>
      <c r="E26" s="187"/>
      <c r="F26" s="187"/>
      <c r="G26" s="187"/>
      <c r="H26" s="187"/>
      <c r="I26" s="187"/>
      <c r="J26" s="187"/>
      <c r="K26" s="187"/>
      <c r="L26" s="187"/>
      <c r="M26" s="187"/>
      <c r="N26" s="187"/>
      <c r="O26" s="187"/>
      <c r="P26" s="188"/>
      <c r="R26" s="62" t="s">
        <v>159</v>
      </c>
      <c r="S26" s="94" t="s">
        <v>266</v>
      </c>
      <c r="T26" s="94" t="s">
        <v>267</v>
      </c>
    </row>
    <row r="27" spans="2:20" x14ac:dyDescent="0.25">
      <c r="B27" s="105"/>
      <c r="C27" s="106"/>
      <c r="D27" s="187" t="s">
        <v>80</v>
      </c>
      <c r="E27" s="187"/>
      <c r="F27" s="187"/>
      <c r="G27" s="187"/>
      <c r="H27" s="187"/>
      <c r="I27" s="187"/>
      <c r="J27" s="187"/>
      <c r="K27" s="187"/>
      <c r="L27" s="187"/>
      <c r="M27" s="187"/>
      <c r="N27" s="187"/>
      <c r="O27" s="187"/>
      <c r="P27" s="188"/>
      <c r="R27" s="62" t="s">
        <v>290</v>
      </c>
      <c r="S27" s="94" t="s">
        <v>264</v>
      </c>
      <c r="T27" s="94" t="s">
        <v>265</v>
      </c>
    </row>
    <row r="28" spans="2:20" x14ac:dyDescent="0.25">
      <c r="B28" s="105"/>
      <c r="C28" s="106"/>
      <c r="D28" s="106"/>
      <c r="E28" s="106"/>
      <c r="F28" s="106"/>
      <c r="G28" s="106"/>
      <c r="H28" s="106"/>
      <c r="I28" s="106"/>
      <c r="J28" s="106"/>
      <c r="K28" s="106"/>
      <c r="L28" s="106"/>
      <c r="M28" s="106"/>
      <c r="N28" s="106"/>
      <c r="O28" s="106"/>
      <c r="P28" s="107"/>
      <c r="R28" s="62" t="s">
        <v>160</v>
      </c>
      <c r="S28" s="94" t="s">
        <v>244</v>
      </c>
      <c r="T28" s="94" t="s">
        <v>245</v>
      </c>
    </row>
    <row r="29" spans="2:20" x14ac:dyDescent="0.25">
      <c r="B29" s="105"/>
      <c r="C29" s="185" t="s">
        <v>39</v>
      </c>
      <c r="D29" s="185"/>
      <c r="E29" s="185"/>
      <c r="F29" s="185"/>
      <c r="G29" s="185"/>
      <c r="H29" s="185"/>
      <c r="I29" s="185"/>
      <c r="J29" s="185"/>
      <c r="K29" s="185"/>
      <c r="L29" s="185"/>
      <c r="M29" s="185"/>
      <c r="N29" s="185"/>
      <c r="O29" s="185"/>
      <c r="P29" s="186"/>
      <c r="R29" s="62" t="s">
        <v>150</v>
      </c>
      <c r="S29" s="94" t="s">
        <v>270</v>
      </c>
      <c r="T29" s="94" t="s">
        <v>271</v>
      </c>
    </row>
    <row r="30" spans="2:20" x14ac:dyDescent="0.25">
      <c r="B30" s="105"/>
      <c r="C30" s="106"/>
      <c r="D30" s="187" t="s">
        <v>81</v>
      </c>
      <c r="E30" s="187"/>
      <c r="F30" s="187"/>
      <c r="G30" s="187"/>
      <c r="H30" s="187"/>
      <c r="I30" s="187"/>
      <c r="J30" s="187"/>
      <c r="K30" s="187"/>
      <c r="L30" s="187"/>
      <c r="M30" s="187"/>
      <c r="N30" s="187"/>
      <c r="O30" s="187"/>
      <c r="P30" s="188"/>
      <c r="R30" s="62" t="s">
        <v>88</v>
      </c>
      <c r="S30" s="94" t="s">
        <v>169</v>
      </c>
      <c r="T30" s="94" t="s">
        <v>250</v>
      </c>
    </row>
    <row r="31" spans="2:20" x14ac:dyDescent="0.25">
      <c r="B31" s="105"/>
      <c r="C31" s="106"/>
      <c r="D31" s="187" t="s">
        <v>82</v>
      </c>
      <c r="E31" s="187"/>
      <c r="F31" s="187"/>
      <c r="G31" s="187"/>
      <c r="H31" s="187"/>
      <c r="I31" s="187"/>
      <c r="J31" s="187"/>
      <c r="K31" s="187"/>
      <c r="L31" s="187"/>
      <c r="M31" s="187"/>
      <c r="N31" s="187"/>
      <c r="O31" s="187"/>
      <c r="P31" s="188"/>
      <c r="R31" s="62" t="s">
        <v>243</v>
      </c>
      <c r="S31" s="94" t="s">
        <v>272</v>
      </c>
      <c r="T31" s="94" t="s">
        <v>273</v>
      </c>
    </row>
    <row r="32" spans="2:20" x14ac:dyDescent="0.25">
      <c r="B32" s="105"/>
      <c r="C32" s="106"/>
      <c r="D32" s="187" t="s">
        <v>57</v>
      </c>
      <c r="E32" s="187"/>
      <c r="F32" s="187"/>
      <c r="G32" s="187"/>
      <c r="H32" s="187"/>
      <c r="I32" s="187"/>
      <c r="J32" s="187"/>
      <c r="K32" s="187"/>
      <c r="L32" s="187"/>
      <c r="M32" s="187"/>
      <c r="N32" s="187"/>
      <c r="O32" s="187"/>
      <c r="P32" s="188"/>
      <c r="R32" s="62" t="s">
        <v>312</v>
      </c>
      <c r="S32" s="11" t="s">
        <v>238</v>
      </c>
      <c r="T32" s="94" t="s">
        <v>444</v>
      </c>
    </row>
    <row r="33" spans="2:20" x14ac:dyDescent="0.25">
      <c r="B33" s="105"/>
      <c r="C33" s="106"/>
      <c r="D33" s="187" t="s">
        <v>61</v>
      </c>
      <c r="E33" s="187"/>
      <c r="F33" s="187"/>
      <c r="G33" s="187"/>
      <c r="H33" s="187"/>
      <c r="I33" s="187"/>
      <c r="J33" s="187"/>
      <c r="K33" s="187"/>
      <c r="L33" s="187"/>
      <c r="M33" s="187"/>
      <c r="N33" s="187"/>
      <c r="O33" s="187"/>
      <c r="P33" s="188"/>
      <c r="R33" s="122" t="s">
        <v>448</v>
      </c>
      <c r="S33" s="94" t="s">
        <v>244</v>
      </c>
      <c r="T33" s="94" t="s">
        <v>447</v>
      </c>
    </row>
    <row r="34" spans="2:20" ht="24" customHeight="1" x14ac:dyDescent="0.25">
      <c r="B34" s="105"/>
      <c r="C34" s="106"/>
      <c r="D34" s="189" t="s">
        <v>58</v>
      </c>
      <c r="E34" s="189"/>
      <c r="F34" s="189"/>
      <c r="G34" s="189"/>
      <c r="H34" s="189"/>
      <c r="I34" s="189"/>
      <c r="J34" s="189"/>
      <c r="K34" s="189"/>
      <c r="L34" s="189"/>
      <c r="M34" s="189"/>
      <c r="N34" s="189"/>
      <c r="O34" s="189"/>
      <c r="P34" s="190"/>
      <c r="R34" s="62" t="s">
        <v>603</v>
      </c>
      <c r="S34" s="94" t="s">
        <v>606</v>
      </c>
      <c r="T34" s="11" t="s">
        <v>607</v>
      </c>
    </row>
    <row r="35" spans="2:20" ht="16.5" customHeight="1" x14ac:dyDescent="0.25">
      <c r="B35" s="105"/>
      <c r="C35" s="106"/>
      <c r="D35" s="189" t="s">
        <v>83</v>
      </c>
      <c r="E35" s="189"/>
      <c r="F35" s="189"/>
      <c r="G35" s="189"/>
      <c r="H35" s="189"/>
      <c r="I35" s="189"/>
      <c r="J35" s="189"/>
      <c r="K35" s="189"/>
      <c r="L35" s="189"/>
      <c r="M35" s="189"/>
      <c r="N35" s="189"/>
      <c r="O35" s="189"/>
      <c r="P35" s="190"/>
      <c r="R35" s="62" t="s">
        <v>630</v>
      </c>
      <c r="S35" s="11"/>
      <c r="T35" s="11"/>
    </row>
    <row r="36" spans="2:20" ht="15" customHeight="1" thickBot="1" x14ac:dyDescent="0.3">
      <c r="B36" s="111"/>
      <c r="C36" s="112"/>
      <c r="D36" s="191" t="s">
        <v>84</v>
      </c>
      <c r="E36" s="191"/>
      <c r="F36" s="191"/>
      <c r="G36" s="191"/>
      <c r="H36" s="191"/>
      <c r="I36" s="191"/>
      <c r="J36" s="191"/>
      <c r="K36" s="191"/>
      <c r="L36" s="191"/>
      <c r="M36" s="191"/>
      <c r="N36" s="191"/>
      <c r="O36" s="191"/>
      <c r="P36" s="192"/>
      <c r="R36" s="62" t="s">
        <v>631</v>
      </c>
      <c r="S36" s="11"/>
      <c r="T36" s="11"/>
    </row>
    <row r="37" spans="2:20" x14ac:dyDescent="0.25">
      <c r="R37" s="62" t="s">
        <v>632</v>
      </c>
      <c r="S37" s="11"/>
      <c r="T37" s="11"/>
    </row>
    <row r="38" spans="2:20" x14ac:dyDescent="0.25">
      <c r="R38" s="62" t="s">
        <v>429</v>
      </c>
      <c r="S38" s="11"/>
      <c r="T38" s="11"/>
    </row>
    <row r="39" spans="2:20" x14ac:dyDescent="0.25">
      <c r="R39" s="62" t="s">
        <v>633</v>
      </c>
      <c r="S39" s="11"/>
      <c r="T39" s="11"/>
    </row>
    <row r="40" spans="2:20" x14ac:dyDescent="0.25">
      <c r="R40" s="122" t="s">
        <v>661</v>
      </c>
      <c r="S40" s="94" t="s">
        <v>667</v>
      </c>
      <c r="T40" s="11" t="s">
        <v>668</v>
      </c>
    </row>
    <row r="41" spans="2:20" x14ac:dyDescent="0.25">
      <c r="R41" s="62" t="s">
        <v>662</v>
      </c>
      <c r="S41" s="94" t="s">
        <v>669</v>
      </c>
      <c r="T41" s="11" t="s">
        <v>670</v>
      </c>
    </row>
    <row r="42" spans="2:20" x14ac:dyDescent="0.25">
      <c r="R42" s="11"/>
      <c r="S42" s="11"/>
      <c r="T42" s="11"/>
    </row>
    <row r="43" spans="2:20" x14ac:dyDescent="0.25">
      <c r="R43" s="11"/>
      <c r="S43" s="11"/>
      <c r="T43" s="11"/>
    </row>
    <row r="44" spans="2:20" x14ac:dyDescent="0.25">
      <c r="R44" s="11"/>
      <c r="S44" s="11"/>
      <c r="T44" s="11"/>
    </row>
    <row r="45" spans="2:20" x14ac:dyDescent="0.25">
      <c r="R45" s="11"/>
      <c r="S45" s="11"/>
      <c r="T45" s="11"/>
    </row>
    <row r="46" spans="2:20" x14ac:dyDescent="0.25">
      <c r="R46" s="11"/>
      <c r="S46" s="11"/>
      <c r="T46" s="11"/>
    </row>
    <row r="47" spans="2:20" x14ac:dyDescent="0.25">
      <c r="R47" s="11"/>
      <c r="S47" s="11"/>
      <c r="T47" s="11"/>
    </row>
    <row r="48" spans="2:20" x14ac:dyDescent="0.25">
      <c r="R48" s="11"/>
      <c r="S48" s="11"/>
      <c r="T48" s="11"/>
    </row>
    <row r="49" spans="18:20" x14ac:dyDescent="0.25">
      <c r="R49" s="11"/>
      <c r="S49" s="11"/>
      <c r="T49" s="11"/>
    </row>
    <row r="50" spans="18:20" x14ac:dyDescent="0.25">
      <c r="R50" s="11"/>
      <c r="S50" s="11"/>
      <c r="T50" s="11"/>
    </row>
  </sheetData>
  <mergeCells count="32">
    <mergeCell ref="D35:P35"/>
    <mergeCell ref="D36:P36"/>
    <mergeCell ref="C29:P29"/>
    <mergeCell ref="D30:P30"/>
    <mergeCell ref="D31:P31"/>
    <mergeCell ref="D32:P32"/>
    <mergeCell ref="D33:P33"/>
    <mergeCell ref="D34:P34"/>
    <mergeCell ref="D27:P27"/>
    <mergeCell ref="C15:P15"/>
    <mergeCell ref="D16:P16"/>
    <mergeCell ref="D18:P18"/>
    <mergeCell ref="D19:P19"/>
    <mergeCell ref="D20:P20"/>
    <mergeCell ref="D21:P21"/>
    <mergeCell ref="D22:P22"/>
    <mergeCell ref="D23:P23"/>
    <mergeCell ref="D24:P24"/>
    <mergeCell ref="D25:P25"/>
    <mergeCell ref="D26:P26"/>
    <mergeCell ref="B14:P14"/>
    <mergeCell ref="B2:P2"/>
    <mergeCell ref="B3:P3"/>
    <mergeCell ref="C4:P4"/>
    <mergeCell ref="C5:P5"/>
    <mergeCell ref="D6:P6"/>
    <mergeCell ref="D7:P7"/>
    <mergeCell ref="D8:P8"/>
    <mergeCell ref="D9:P9"/>
    <mergeCell ref="D10:P10"/>
    <mergeCell ref="C11:P11"/>
    <mergeCell ref="C12:P12"/>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TH-MV</vt:lpstr>
      <vt:lpstr>TH - BR</vt:lpstr>
      <vt:lpstr>Huong dan BR</vt:lpstr>
      <vt:lpstr>Huong dan MV</vt:lpstr>
      <vt:lpstr>DSBR</vt:lpstr>
      <vt:lpstr>DSMV</vt:lpstr>
      <vt:lpstr>'TH - BR'!Print_Area</vt:lpstr>
      <vt:lpstr>'TH-MV'!Print_Area</vt:lpstr>
      <vt:lpstr>'TH - BR'!Print_Titles</vt:lpstr>
      <vt:lpstr>'TH-MV'!Print_Titles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 1</cp:lastModifiedBy>
  <cp:lastPrinted>2017-09-25T02:18:04Z</cp:lastPrinted>
  <dcterms:created xsi:type="dcterms:W3CDTF">1996-10-14T23:33:28Z</dcterms:created>
  <dcterms:modified xsi:type="dcterms:W3CDTF">2017-09-25T02:18:26Z</dcterms:modified>
</cp:coreProperties>
</file>