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80" windowWidth="15105" windowHeight="7755" tabRatio="922" activeTab="17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2" r:id="rId12"/>
    <sheet name="Trung - Tokai" sheetId="64" r:id="rId13"/>
    <sheet name="CP-MỰC" sheetId="84" r:id="rId14"/>
    <sheet name="M.T.NAM" sheetId="76" r:id="rId15"/>
    <sheet name="NGHỊ HÒA" sheetId="75" r:id="rId16"/>
    <sheet name="PHÁT" sheetId="77" r:id="rId17"/>
    <sheet name="T.M.THƯ" sheetId="78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hidden="1">#REF!</definedName>
    <definedName name="_xlnm._FilterDatabase" localSheetId="8" hidden="1">AAAS!$A$11:$J$27</definedName>
    <definedName name="_xlnm._FilterDatabase" localSheetId="7" hidden="1">Asia!$A$11:$J$50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5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HOP'!$A$1:$G$27</definedName>
    <definedName name="_xlnm.Print_Area" localSheetId="12">'Trung - Tokai'!$A$157:$I$166</definedName>
  </definedNames>
  <calcPr calcId="144525"/>
</workbook>
</file>

<file path=xl/calcChain.xml><?xml version="1.0" encoding="utf-8"?>
<calcChain xmlns="http://schemas.openxmlformats.org/spreadsheetml/2006/main">
  <c r="H162" i="64" l="1"/>
  <c r="F162" i="64"/>
  <c r="H161" i="64"/>
  <c r="F161" i="64"/>
  <c r="I161" i="64" s="1"/>
  <c r="I160" i="64"/>
  <c r="H160" i="64"/>
  <c r="F160" i="64"/>
  <c r="H159" i="64"/>
  <c r="I159" i="64" s="1"/>
  <c r="F159" i="64"/>
  <c r="F164" i="64" s="1"/>
  <c r="G17" i="92"/>
  <c r="G15" i="92"/>
  <c r="G13" i="92"/>
  <c r="H33" i="92"/>
  <c r="F33" i="92"/>
  <c r="I32" i="92"/>
  <c r="I31" i="92"/>
  <c r="I30" i="92"/>
  <c r="I29" i="92"/>
  <c r="I28" i="92"/>
  <c r="I27" i="92"/>
  <c r="I26" i="92"/>
  <c r="I25" i="92"/>
  <c r="I24" i="92"/>
  <c r="I23" i="92"/>
  <c r="I22" i="92"/>
  <c r="I21" i="92"/>
  <c r="I20" i="92"/>
  <c r="I19" i="92"/>
  <c r="I18" i="92"/>
  <c r="G33" i="92"/>
  <c r="I12" i="92"/>
  <c r="I13" i="92" s="1"/>
  <c r="I14" i="92" s="1"/>
  <c r="G16" i="91"/>
  <c r="F123" i="50"/>
  <c r="F124" i="50"/>
  <c r="F125" i="50"/>
  <c r="F126" i="50"/>
  <c r="I162" i="64" l="1"/>
  <c r="I164" i="64" s="1"/>
  <c r="I166" i="64" s="1"/>
  <c r="H164" i="64"/>
  <c r="I15" i="92"/>
  <c r="I16" i="92" s="1"/>
  <c r="I17" i="92" s="1"/>
  <c r="I33" i="92"/>
  <c r="D35" i="92" s="1"/>
  <c r="I24" i="85"/>
  <c r="I25" i="85"/>
  <c r="I26" i="85"/>
  <c r="G14" i="85"/>
  <c r="I12" i="85"/>
  <c r="I148" i="49"/>
  <c r="I149" i="49"/>
  <c r="I150" i="49"/>
  <c r="I151" i="49"/>
  <c r="I152" i="49"/>
  <c r="I153" i="49"/>
  <c r="I154" i="49"/>
  <c r="I155" i="49"/>
  <c r="I156" i="49"/>
  <c r="I157" i="49"/>
  <c r="I158" i="49"/>
  <c r="I159" i="49"/>
  <c r="G142" i="49"/>
  <c r="G141" i="49"/>
  <c r="G134" i="49"/>
  <c r="G129" i="49"/>
  <c r="G123" i="49"/>
  <c r="G147" i="49"/>
  <c r="G146" i="49"/>
  <c r="G145" i="49"/>
  <c r="I44" i="81" l="1"/>
  <c r="I45" i="81"/>
  <c r="I46" i="81"/>
  <c r="I47" i="81"/>
  <c r="I48" i="81"/>
  <c r="I49" i="81"/>
  <c r="G23" i="85"/>
  <c r="I12" i="91"/>
  <c r="H33" i="91"/>
  <c r="F33" i="91"/>
  <c r="I32" i="91"/>
  <c r="I31" i="91"/>
  <c r="I30" i="91"/>
  <c r="I29" i="91"/>
  <c r="I28" i="91"/>
  <c r="I27" i="91"/>
  <c r="I26" i="91"/>
  <c r="I25" i="91"/>
  <c r="I24" i="91"/>
  <c r="I23" i="91"/>
  <c r="I22" i="91"/>
  <c r="I21" i="91"/>
  <c r="I20" i="91"/>
  <c r="I19" i="91"/>
  <c r="I18" i="91"/>
  <c r="I17" i="91"/>
  <c r="G13" i="91"/>
  <c r="G33" i="91" s="1"/>
  <c r="G21" i="85"/>
  <c r="G43" i="81"/>
  <c r="G41" i="81"/>
  <c r="G39" i="81"/>
  <c r="G37" i="81"/>
  <c r="I13" i="91" l="1"/>
  <c r="I14" i="91" s="1"/>
  <c r="I15" i="91" s="1"/>
  <c r="I16" i="91" s="1"/>
  <c r="I33" i="91"/>
  <c r="I319" i="77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D35" i="91" l="1"/>
  <c r="C23" i="34"/>
  <c r="G19" i="85"/>
  <c r="G11" i="34" l="1"/>
  <c r="G35" i="81" l="1"/>
  <c r="G32" i="81"/>
  <c r="G10" i="34" l="1"/>
  <c r="C22" i="34" l="1"/>
  <c r="G16" i="85" l="1"/>
  <c r="G13" i="85"/>
  <c r="I13" i="85" s="1"/>
  <c r="I14" i="85" s="1"/>
  <c r="I15" i="85" s="1"/>
  <c r="I16" i="85" s="1"/>
  <c r="I17" i="85" s="1"/>
  <c r="I18" i="85" s="1"/>
  <c r="I19" i="85" s="1"/>
  <c r="I20" i="85" s="1"/>
  <c r="I21" i="85" s="1"/>
  <c r="I22" i="85" s="1"/>
  <c r="I23" i="85" s="1"/>
  <c r="G140" i="49" l="1"/>
  <c r="G139" i="49"/>
  <c r="G57" i="78" l="1"/>
  <c r="I57" i="78"/>
  <c r="G58" i="78"/>
  <c r="I58" i="78"/>
  <c r="G59" i="78"/>
  <c r="I59" i="78"/>
  <c r="G60" i="78"/>
  <c r="I60" i="78"/>
  <c r="G61" i="78"/>
  <c r="I61" i="78"/>
  <c r="G62" i="78"/>
  <c r="I62" i="78"/>
  <c r="G63" i="78"/>
  <c r="I63" i="78"/>
  <c r="G64" i="78"/>
  <c r="I64" i="78"/>
  <c r="G65" i="78"/>
  <c r="I65" i="78"/>
  <c r="G66" i="78"/>
  <c r="I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H95" i="75" l="1"/>
  <c r="I95" i="75"/>
  <c r="H96" i="75"/>
  <c r="I96" i="75" s="1"/>
  <c r="H97" i="75"/>
  <c r="I97" i="75"/>
  <c r="H98" i="75"/>
  <c r="I98" i="75"/>
  <c r="H99" i="75"/>
  <c r="I99" i="75"/>
  <c r="H100" i="75"/>
  <c r="I100" i="75"/>
  <c r="H101" i="75"/>
  <c r="I101" i="75"/>
  <c r="H102" i="75"/>
  <c r="I102" i="75"/>
  <c r="K102" i="75"/>
  <c r="H103" i="75"/>
  <c r="I103" i="75"/>
  <c r="K103" i="75"/>
  <c r="H104" i="75"/>
  <c r="I104" i="75"/>
  <c r="K104" i="75"/>
  <c r="H105" i="75"/>
  <c r="I105" i="75"/>
  <c r="K105" i="75"/>
  <c r="H106" i="75"/>
  <c r="I106" i="75"/>
  <c r="K106" i="75"/>
  <c r="H107" i="75"/>
  <c r="I107" i="75"/>
  <c r="K107" i="75"/>
  <c r="H108" i="75"/>
  <c r="I108" i="75"/>
  <c r="K108" i="75"/>
  <c r="H109" i="75"/>
  <c r="I109" i="75"/>
  <c r="K109" i="75"/>
  <c r="G41" i="78" l="1"/>
  <c r="F42" i="78" l="1"/>
  <c r="G30" i="81" l="1"/>
  <c r="G28" i="81"/>
  <c r="G138" i="49" l="1"/>
  <c r="G143" i="49"/>
  <c r="G144" i="49"/>
  <c r="G148" i="49"/>
  <c r="G149" i="49"/>
  <c r="G150" i="49"/>
  <c r="G151" i="49"/>
  <c r="G152" i="49"/>
  <c r="G153" i="49"/>
  <c r="G154" i="49"/>
  <c r="G155" i="49"/>
  <c r="G156" i="49"/>
  <c r="G157" i="49"/>
  <c r="G158" i="49"/>
  <c r="A9" i="34"/>
  <c r="A10" i="34"/>
  <c r="A11" i="34"/>
  <c r="A12" i="34"/>
  <c r="A13" i="34"/>
  <c r="E10" i="34"/>
  <c r="E11" i="34"/>
  <c r="E12" i="34"/>
  <c r="G19" i="34" l="1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I14" i="88"/>
  <c r="G13" i="88"/>
  <c r="G33" i="88" s="1"/>
  <c r="I12" i="88"/>
  <c r="I13" i="88" s="1"/>
  <c r="I33" i="88" l="1"/>
  <c r="F148" i="64"/>
  <c r="F149" i="64"/>
  <c r="I149" i="64" s="1"/>
  <c r="F150" i="64"/>
  <c r="H148" i="64"/>
  <c r="H149" i="64"/>
  <c r="H150" i="64"/>
  <c r="H147" i="64"/>
  <c r="F147" i="64"/>
  <c r="I150" i="64" l="1"/>
  <c r="I148" i="64"/>
  <c r="D35" i="88"/>
  <c r="C21" i="34"/>
  <c r="H152" i="64"/>
  <c r="F152" i="64"/>
  <c r="I147" i="64"/>
  <c r="I152" i="64" l="1"/>
  <c r="I154" i="64" s="1"/>
  <c r="I91" i="75" l="1"/>
  <c r="H856" i="73" l="1"/>
  <c r="H760" i="73"/>
  <c r="G26" i="81" l="1"/>
  <c r="F27" i="85" l="1"/>
  <c r="G27" i="85"/>
  <c r="H27" i="85" l="1"/>
  <c r="I27" i="85" s="1"/>
  <c r="C20" i="34" s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H110" i="75"/>
  <c r="I110" i="75"/>
  <c r="K110" i="75"/>
  <c r="D29" i="85" l="1"/>
  <c r="G7" i="34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G333" i="77"/>
  <c r="G40" i="78" l="1"/>
  <c r="I84" i="75"/>
  <c r="G24" i="81" l="1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E20" i="34"/>
  <c r="E21" i="34"/>
  <c r="E22" i="34"/>
  <c r="E23" i="34"/>
  <c r="E24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F50" i="81"/>
  <c r="G50" i="81" l="1"/>
  <c r="I13" i="81"/>
  <c r="I14" i="81" s="1"/>
  <c r="I15" i="81" s="1"/>
  <c r="I16" i="81" s="1"/>
  <c r="I1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H18" i="81" l="1"/>
  <c r="I18" i="81" l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G277" i="77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H50" i="81" l="1"/>
  <c r="I50" i="81" s="1"/>
  <c r="I33" i="8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C19" i="34"/>
  <c r="D52" i="81"/>
  <c r="G104" i="59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19" i="34" l="1"/>
  <c r="E25" i="34"/>
  <c r="E18" i="34"/>
  <c r="A19" i="34"/>
  <c r="A20" i="34"/>
  <c r="A25" i="34"/>
  <c r="A18" i="34"/>
  <c r="E4" i="34"/>
  <c r="E5" i="34"/>
  <c r="E6" i="34"/>
  <c r="E7" i="34"/>
  <c r="E8" i="34"/>
  <c r="E9" i="34"/>
  <c r="E13" i="34"/>
  <c r="A4" i="34"/>
  <c r="A5" i="34"/>
  <c r="A6" i="34"/>
  <c r="A7" i="34"/>
  <c r="A8" i="34"/>
  <c r="A3" i="34"/>
  <c r="G39" i="78"/>
  <c r="G42" i="78"/>
  <c r="G43" i="78"/>
  <c r="G44" i="78"/>
  <c r="G55" i="78"/>
  <c r="G56" i="78"/>
  <c r="I56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111" i="75"/>
  <c r="I111" i="75"/>
  <c r="H111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15" i="75"/>
  <c r="C340" i="77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12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12" i="75" s="1"/>
  <c r="K112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E114" i="75"/>
  <c r="H37" i="78"/>
  <c r="H69" i="78" s="1"/>
  <c r="I69" i="78" s="1"/>
  <c r="C7" i="34" s="1"/>
  <c r="I37" i="78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E71" i="78" l="1"/>
  <c r="C72" i="78"/>
  <c r="E16" i="74" l="1"/>
  <c r="E19" i="74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C18" i="34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60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60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60" i="49" l="1"/>
  <c r="I160" i="49" s="1"/>
  <c r="G3" i="34" s="1"/>
  <c r="E88" i="50"/>
  <c r="F88" i="50" s="1"/>
  <c r="F89" i="50" s="1"/>
  <c r="F90" i="50" s="1"/>
  <c r="E91" i="50" s="1"/>
  <c r="A42" i="34" a="1"/>
  <c r="A42" i="34" s="1"/>
  <c r="F91" i="50" l="1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E127" i="50"/>
  <c r="F127" i="50" s="1"/>
  <c r="G4" i="34" s="1"/>
  <c r="G14" i="34" s="1"/>
</calcChain>
</file>

<file path=xl/sharedStrings.xml><?xml version="1.0" encoding="utf-8"?>
<sst xmlns="http://schemas.openxmlformats.org/spreadsheetml/2006/main" count="7521" uniqueCount="2163">
  <si>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</si>
  <si>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</si>
  <si>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</si>
  <si>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</si>
  <si>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</si>
  <si>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</si>
  <si>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</si>
  <si>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</si>
  <si>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</si>
  <si>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</si>
  <si>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</si>
  <si>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</si>
  <si>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</si>
  <si>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</si>
  <si>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</si>
  <si>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</si>
  <si>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</si>
  <si>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</si>
  <si>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</si>
  <si>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</si>
  <si>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</si>
  <si>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</si>
  <si>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</si>
  <si>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</si>
  <si>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</si>
  <si>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</si>
  <si>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</si>
  <si>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</si>
  <si>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</si>
  <si>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</si>
  <si>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</si>
  <si>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</si>
  <si>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</si>
  <si>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</si>
  <si>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</si>
  <si>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</si>
  <si>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</si>
  <si>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</si>
  <si>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</si>
  <si>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</si>
  <si>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</si>
  <si>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</si>
  <si>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</si>
  <si>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</si>
  <si>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</si>
  <si>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</si>
  <si>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</si>
  <si>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</si>
  <si>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</si>
  <si>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</si>
  <si>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</si>
  <si>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</si>
  <si>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</si>
  <si>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</si>
  <si>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</si>
  <si>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</si>
  <si>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</si>
  <si>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</si>
  <si>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</si>
  <si>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</si>
  <si>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</si>
  <si>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</si>
  <si>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</si>
  <si>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</si>
  <si>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</si>
  <si>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</si>
  <si>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</si>
  <si>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</si>
  <si>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</si>
  <si>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</si>
  <si>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</si>
  <si>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</si>
  <si>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</si>
  <si>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</si>
  <si>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</si>
  <si>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</si>
  <si>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</si>
  <si>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</si>
  <si>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</si>
  <si>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</si>
  <si>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</si>
  <si>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</si>
  <si>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</si>
  <si>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</si>
  <si>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</si>
  <si>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</si>
  <si>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</si>
  <si>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</si>
  <si>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</si>
  <si>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</si>
  <si>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</si>
  <si>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</si>
  <si>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</si>
  <si>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</si>
  <si>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</si>
  <si>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</si>
  <si>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</si>
  <si>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</si>
  <si>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</si>
  <si>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</si>
  <si>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</si>
  <si>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</si>
  <si>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</si>
  <si>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</si>
  <si>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</si>
  <si>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</si>
  <si>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</si>
  <si>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</si>
  <si>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</si>
  <si>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</si>
  <si>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</si>
  <si>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</si>
  <si>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</si>
  <si>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</si>
  <si>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</si>
  <si>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</si>
  <si>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</si>
  <si>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</si>
  <si>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</si>
  <si>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</si>
  <si>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</si>
  <si>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</si>
  <si>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</si>
  <si>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</si>
  <si>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</si>
  <si>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</si>
  <si>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</si>
  <si>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</si>
  <si>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</si>
  <si>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</si>
  <si>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</si>
  <si>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</si>
  <si>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</si>
  <si>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</si>
  <si>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</si>
  <si>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</si>
  <si>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</si>
  <si>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</si>
  <si>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</si>
  <si>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</si>
  <si>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</si>
  <si>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</si>
  <si>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</si>
  <si>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</si>
  <si>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</si>
  <si>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</si>
  <si>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</si>
  <si>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</si>
  <si>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</si>
  <si>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</si>
  <si>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</si>
  <si>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</si>
  <si>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</si>
  <si>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</si>
  <si>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</si>
  <si>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</si>
  <si>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</si>
  <si>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</si>
  <si>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</si>
  <si>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</si>
  <si>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</si>
  <si>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</si>
  <si>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</si>
  <si>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</si>
  <si>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</si>
  <si>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</si>
  <si>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</si>
  <si>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</si>
  <si>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</si>
  <si>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</si>
  <si>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</si>
  <si>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</si>
  <si>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</si>
  <si>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</si>
  <si>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</si>
  <si>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</si>
  <si>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</si>
  <si>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</si>
  <si>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</si>
  <si>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</si>
  <si>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</si>
  <si>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</si>
  <si>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</si>
  <si>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</si>
  <si>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</si>
  <si>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</si>
  <si>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</si>
  <si>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</si>
  <si>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</si>
  <si>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</si>
  <si>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</si>
  <si>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</si>
  <si>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</si>
  <si>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</si>
  <si>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</si>
  <si>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</si>
  <si>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</si>
  <si>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</si>
  <si>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</si>
  <si>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</si>
  <si>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</si>
  <si>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</si>
  <si>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</si>
  <si>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</si>
  <si>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</si>
  <si>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</si>
  <si>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</si>
  <si>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</si>
  <si>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</si>
  <si>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</si>
  <si>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</si>
  <si>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</si>
  <si>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</si>
  <si>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</si>
  <si>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</si>
  <si>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</si>
  <si>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</si>
  <si>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</si>
  <si>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</si>
  <si>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</si>
  <si>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</si>
  <si>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</si>
  <si>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</si>
  <si>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</si>
  <si>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</si>
  <si>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</si>
  <si>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</si>
  <si>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</si>
  <si>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</si>
  <si>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</si>
  <si>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</si>
  <si>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</si>
  <si>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</si>
  <si>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</si>
  <si>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</si>
  <si>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</si>
  <si>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</si>
  <si>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</si>
  <si>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</si>
  <si>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</si>
  <si>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</si>
  <si>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</si>
  <si>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</si>
  <si>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</si>
  <si>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</si>
  <si>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</si>
  <si>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</si>
  <si>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</si>
  <si>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</si>
  <si>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</si>
  <si>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</si>
  <si>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</si>
  <si>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</si>
  <si>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</si>
  <si>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</si>
  <si>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</si>
  <si>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</si>
  <si>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</si>
  <si>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</si>
  <si>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</si>
  <si>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</si>
  <si>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</si>
  <si>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</si>
  <si>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</si>
  <si>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</si>
  <si>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</si>
  <si>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</si>
  <si>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</si>
  <si>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</si>
  <si>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</si>
  <si>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</si>
  <si>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</si>
  <si>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</si>
  <si>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</si>
  <si>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</si>
  <si>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</si>
  <si>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</si>
  <si>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</si>
  <si>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</si>
  <si>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</si>
  <si>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</si>
  <si>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</si>
  <si>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</si>
  <si>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</si>
  <si>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</si>
  <si>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</si>
  <si>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</si>
  <si>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</si>
  <si>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</si>
  <si>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</si>
  <si>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</si>
  <si>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</si>
  <si>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</si>
  <si>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</si>
  <si>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</si>
  <si>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</si>
  <si>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</si>
  <si>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</si>
  <si>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</si>
  <si>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</si>
  <si>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</si>
  <si>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</si>
  <si>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</si>
  <si>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</si>
  <si>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</si>
  <si>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</si>
  <si>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</si>
  <si>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</si>
  <si>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</si>
  <si>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</si>
  <si>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</si>
  <si>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</si>
  <si>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</si>
  <si>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</si>
  <si>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</si>
  <si>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</si>
  <si>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</si>
  <si>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</si>
  <si>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</si>
  <si>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</si>
  <si>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</si>
  <si>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</si>
  <si>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</si>
  <si>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</si>
  <si>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</si>
  <si>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</si>
  <si>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</si>
  <si>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</si>
  <si>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</si>
  <si>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</si>
  <si>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</si>
  <si>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</si>
  <si>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</si>
  <si>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</si>
  <si>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</si>
  <si>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</si>
  <si>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</si>
  <si>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</si>
  <si>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</si>
  <si>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</si>
  <si>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</si>
  <si>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</si>
  <si>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</si>
  <si>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</si>
  <si>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</si>
  <si>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</si>
  <si>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</si>
  <si>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</si>
  <si>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</si>
  <si>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</si>
  <si>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</si>
  <si>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</si>
  <si>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</si>
  <si>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</si>
  <si>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</si>
  <si>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</si>
  <si>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</si>
  <si>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</si>
  <si>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</si>
  <si>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</si>
  <si>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</si>
  <si>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</si>
  <si>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</si>
  <si>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</si>
  <si>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</si>
  <si>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</si>
  <si>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</si>
  <si>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</si>
  <si>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</si>
  <si>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</si>
  <si>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</si>
  <si>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</si>
  <si>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</si>
  <si>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</si>
  <si>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</si>
  <si>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</si>
  <si>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</si>
  <si>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</si>
  <si>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</si>
  <si>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</si>
  <si>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</si>
  <si>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</si>
  <si>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</si>
  <si>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</si>
  <si>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</si>
  <si>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</si>
  <si>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</si>
  <si>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</si>
  <si>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</si>
  <si>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</si>
  <si>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</si>
  <si>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</si>
  <si>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</si>
  <si>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</si>
  <si>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</si>
  <si>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</si>
  <si>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</si>
  <si>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</si>
  <si>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</si>
  <si>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</si>
  <si>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</si>
  <si>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</si>
  <si>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</si>
  <si>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</si>
  <si>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</si>
  <si>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</si>
  <si>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</si>
  <si>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</si>
  <si>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</si>
  <si>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</si>
  <si>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</si>
  <si>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</si>
  <si>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</si>
  <si>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</si>
  <si>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</si>
  <si>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</si>
  <si>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</si>
  <si>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</si>
  <si>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</si>
  <si>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</si>
  <si>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</si>
  <si>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</si>
  <si>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</si>
  <si>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</si>
  <si>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</si>
  <si>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</si>
  <si>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</si>
  <si>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</si>
  <si>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</si>
  <si>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</si>
  <si>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</si>
  <si>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</si>
  <si>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</si>
  <si>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</si>
  <si>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</si>
  <si>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</si>
  <si>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</si>
  <si>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</si>
  <si>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</si>
  <si>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</si>
  <si>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</si>
  <si>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</si>
  <si>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</si>
  <si>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</si>
  <si>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</si>
  <si>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</si>
  <si>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</si>
  <si>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</si>
  <si>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</si>
  <si>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</si>
  <si>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</si>
  <si>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</si>
  <si>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</si>
  <si>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</si>
  <si>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</si>
  <si>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</si>
  <si>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</si>
  <si>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</si>
  <si>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</si>
  <si>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</si>
  <si>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</si>
  <si>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</si>
  <si>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</si>
  <si>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</si>
  <si>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</si>
  <si>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</si>
  <si>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</si>
  <si>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</si>
  <si>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</si>
  <si>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</si>
  <si>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</si>
  <si>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</si>
  <si>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</si>
  <si>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</si>
  <si>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</si>
  <si>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</si>
  <si>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</si>
  <si>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</si>
  <si>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</si>
  <si>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</si>
  <si>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</si>
  <si>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</si>
  <si>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</si>
  <si>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</si>
  <si>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</si>
  <si>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</si>
  <si>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</si>
  <si>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</si>
  <si>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</si>
  <si>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</si>
  <si>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</si>
  <si>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</si>
  <si>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</si>
  <si>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</si>
  <si>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</si>
  <si>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</si>
  <si>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</si>
  <si>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</si>
  <si>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</si>
  <si>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</si>
  <si>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</si>
  <si>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</si>
  <si>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</si>
  <si>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</si>
  <si>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</si>
  <si>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</si>
  <si>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</si>
  <si>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</si>
  <si>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</si>
  <si>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</si>
  <si>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</si>
  <si>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</si>
  <si>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</si>
  <si>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</si>
  <si>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</si>
  <si>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</si>
  <si>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</si>
  <si>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</si>
  <si>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</si>
  <si>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</si>
  <si>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</si>
  <si>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</si>
  <si>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</si>
  <si>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</si>
  <si>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</si>
  <si>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</si>
  <si>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</si>
  <si>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</si>
  <si>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</si>
  <si>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</si>
  <si>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</si>
  <si>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</si>
  <si>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</si>
  <si>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</si>
  <si>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</si>
  <si>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</si>
  <si>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</si>
  <si>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</si>
  <si>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</si>
  <si>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</si>
  <si>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</si>
  <si>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</si>
  <si>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</si>
  <si>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</si>
  <si>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</si>
  <si>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</si>
  <si>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</si>
  <si>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</si>
  <si>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</si>
  <si>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</si>
  <si>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</si>
  <si>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</si>
  <si>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</si>
  <si>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</si>
  <si>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</si>
  <si>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</si>
  <si>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</si>
  <si>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</si>
  <si>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</si>
  <si>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</si>
  <si>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</si>
  <si>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</si>
  <si>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</si>
  <si>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</si>
  <si>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</si>
  <si>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</si>
  <si>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</si>
  <si>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</si>
  <si>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</si>
  <si>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</si>
  <si>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</si>
  <si>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</si>
  <si>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</si>
  <si>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</si>
  <si>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</si>
  <si>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</si>
  <si>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</si>
  <si>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</si>
  <si>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</si>
  <si>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</si>
  <si>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</si>
  <si>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</si>
  <si>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</si>
  <si>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</si>
  <si>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</si>
  <si>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</si>
  <si>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</si>
  <si>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</si>
  <si>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</si>
  <si>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</si>
  <si>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</si>
  <si>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</si>
  <si>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</si>
  <si>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</si>
  <si>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</si>
  <si>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</si>
  <si>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</si>
  <si>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</si>
  <si>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</si>
  <si>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</si>
  <si>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</si>
  <si>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</si>
  <si>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</si>
  <si>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</si>
  <si>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</si>
  <si>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</si>
  <si>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</si>
  <si>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</si>
  <si>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</si>
  <si>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</si>
  <si>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</si>
  <si>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</si>
  <si>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</si>
  <si>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</si>
  <si>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</si>
  <si>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</si>
  <si>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</si>
  <si>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</si>
  <si>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</si>
  <si>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</si>
  <si>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</si>
  <si>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</si>
  <si>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</si>
  <si>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</si>
  <si>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</si>
  <si>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</si>
  <si>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</si>
  <si>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</si>
  <si>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</si>
  <si>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</si>
  <si>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</si>
  <si>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</si>
  <si>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</si>
  <si>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</si>
  <si>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</si>
  <si>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</si>
  <si>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</si>
  <si>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</si>
  <si>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</si>
  <si>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</si>
  <si>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</si>
  <si>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</si>
  <si>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</si>
  <si>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</si>
  <si>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</si>
  <si>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</si>
  <si>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</si>
  <si>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</si>
  <si>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</si>
  <si>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</si>
  <si>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</si>
  <si>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</si>
  <si>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</si>
  <si>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</si>
  <si>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</si>
  <si>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</si>
  <si>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</si>
  <si>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</si>
  <si>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</si>
  <si>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</si>
  <si>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</si>
  <si>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</si>
  <si>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</si>
  <si>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</si>
  <si>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</si>
  <si>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</si>
  <si>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</si>
  <si>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</si>
  <si>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</si>
  <si>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</si>
  <si>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</si>
  <si>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</si>
  <si>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</si>
  <si>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</si>
  <si>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</si>
  <si>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</si>
  <si>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</si>
  <si>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</si>
  <si>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</si>
  <si>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</si>
  <si>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</si>
  <si>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</si>
  <si>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</si>
  <si>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</si>
  <si>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</si>
  <si>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</si>
  <si>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</si>
  <si>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</si>
  <si>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</si>
  <si>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</si>
  <si>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</si>
  <si>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</si>
  <si>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</si>
  <si>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</si>
  <si>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</si>
  <si>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</si>
  <si>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</si>
  <si>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</si>
  <si>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</si>
  <si>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</si>
  <si>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</si>
  <si>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</si>
  <si>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</si>
  <si>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</si>
  <si>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</si>
  <si>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</si>
  <si>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</si>
  <si>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</si>
  <si>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</si>
  <si>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</si>
  <si>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</si>
  <si>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</si>
  <si>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</si>
  <si>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</si>
  <si>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</si>
  <si>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</si>
  <si>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</si>
  <si>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</si>
  <si>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</si>
  <si>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</si>
  <si>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</si>
  <si>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</si>
  <si>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</si>
  <si>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</si>
  <si>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</si>
  <si>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</si>
  <si>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</si>
  <si>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</si>
  <si>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</si>
  <si>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</si>
  <si>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</si>
  <si>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</si>
  <si>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</si>
  <si>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</si>
  <si>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</si>
  <si>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</si>
  <si>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</si>
  <si>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</si>
  <si>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</si>
  <si>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</si>
  <si>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</si>
  <si>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</si>
  <si>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</si>
  <si>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</si>
  <si>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</si>
  <si>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</si>
  <si>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</si>
  <si>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</si>
  <si>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</si>
  <si>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</si>
  <si>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</si>
  <si>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</si>
  <si>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</si>
  <si>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</si>
  <si>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</si>
  <si>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</si>
  <si>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</si>
  <si>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</si>
  <si>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</si>
  <si>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</si>
  <si>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</si>
  <si>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</si>
  <si>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</si>
  <si>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</si>
  <si>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</si>
  <si>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</si>
  <si>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</si>
  <si>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</si>
  <si>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</si>
  <si>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</si>
  <si>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</si>
  <si>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</si>
  <si>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</si>
  <si>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</si>
  <si>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</si>
  <si>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</si>
  <si>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</si>
  <si>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</si>
  <si>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</si>
  <si>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</si>
  <si>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</si>
  <si>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</si>
  <si>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</si>
  <si>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</si>
  <si>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</si>
  <si>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</si>
  <si>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</si>
  <si>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</si>
  <si>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</si>
  <si>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</si>
  <si>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</si>
  <si>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</si>
  <si>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</si>
  <si>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</si>
  <si>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</si>
  <si>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</si>
  <si>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</si>
  <si>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</si>
  <si>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</si>
  <si>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</si>
  <si>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</si>
  <si>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</si>
  <si>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</si>
  <si>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</si>
  <si>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</si>
  <si>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</si>
  <si>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</si>
  <si>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</si>
  <si>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</si>
  <si>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</si>
  <si>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</si>
  <si>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</si>
  <si>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</si>
  <si>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</si>
  <si>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</si>
  <si>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</si>
  <si>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</si>
  <si>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</si>
  <si>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</si>
  <si>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</si>
  <si>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</si>
  <si>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</si>
  <si>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</si>
  <si>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</si>
  <si>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</si>
  <si>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</si>
  <si>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</si>
  <si>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</si>
  <si>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</si>
  <si>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</si>
  <si>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</si>
  <si>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</si>
  <si>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</si>
  <si>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</si>
  <si>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</si>
  <si>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</si>
  <si>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</si>
  <si>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</si>
  <si>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</si>
  <si>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</si>
  <si>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</si>
  <si>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</si>
  <si>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</si>
  <si>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</si>
  <si>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</si>
  <si>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</si>
  <si>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</si>
  <si>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</si>
  <si>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</si>
  <si>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</si>
  <si>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</si>
  <si>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</si>
  <si>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</si>
  <si>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</si>
  <si>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</si>
  <si>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</si>
  <si>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</si>
  <si>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</si>
  <si>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</si>
  <si>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</si>
  <si>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</si>
  <si>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</si>
  <si>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</si>
  <si>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</si>
  <si>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</si>
  <si>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</si>
  <si>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</si>
  <si>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</si>
  <si>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</si>
  <si>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</si>
  <si>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</si>
  <si>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</si>
  <si>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</si>
  <si>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</si>
  <si>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</si>
  <si>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</si>
  <si>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</si>
  <si>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</si>
  <si>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</si>
  <si>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</si>
  <si>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</si>
  <si>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</si>
  <si>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</si>
  <si>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</si>
  <si>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</si>
  <si>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</si>
  <si>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</si>
  <si>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</si>
  <si>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</si>
  <si>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</si>
  <si>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</si>
  <si>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</si>
  <si>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</si>
  <si>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</si>
  <si>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</si>
  <si>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</si>
  <si>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</si>
  <si>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</si>
  <si>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</si>
  <si>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</si>
  <si>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</si>
  <si>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</si>
  <si>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</si>
  <si>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</si>
  <si>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</si>
  <si>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</si>
  <si>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</si>
  <si>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</si>
  <si>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</si>
  <si>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</si>
  <si>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</si>
  <si>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</si>
  <si>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</si>
  <si>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</si>
  <si>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</si>
  <si>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</si>
  <si>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</si>
  <si>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</si>
  <si>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</si>
  <si>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</si>
  <si>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</si>
  <si>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</si>
  <si>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</si>
  <si>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</si>
  <si>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</si>
  <si>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</si>
  <si>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</si>
  <si>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</si>
  <si>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</si>
  <si>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</si>
  <si>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</si>
  <si>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</si>
  <si>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</si>
  <si>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</si>
  <si>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</si>
  <si>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</si>
  <si>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</si>
  <si>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</si>
  <si>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</si>
  <si>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</si>
  <si>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</si>
  <si>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</si>
  <si>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</si>
  <si>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</si>
  <si>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</si>
  <si>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</si>
  <si>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</si>
  <si>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</si>
  <si>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</si>
  <si>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</si>
  <si>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</si>
  <si>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</si>
  <si>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</si>
  <si>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</si>
  <si>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</si>
  <si>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</si>
  <si>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</si>
  <si>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</si>
  <si>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</si>
  <si>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</si>
  <si>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</si>
  <si>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</si>
  <si>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</si>
  <si>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</si>
  <si>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</si>
  <si>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</si>
  <si>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</si>
  <si>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</si>
  <si>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</si>
  <si>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</si>
  <si>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</si>
  <si>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</si>
  <si>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</si>
  <si>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</si>
  <si>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</si>
  <si>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</si>
  <si>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</si>
  <si>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</si>
  <si>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</si>
  <si>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</si>
  <si>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</si>
  <si>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</si>
  <si>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</si>
  <si>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</si>
  <si>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</si>
  <si>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</si>
  <si>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</si>
  <si>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</si>
  <si>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</si>
  <si>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</si>
  <si>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</si>
  <si>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</si>
  <si>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</si>
  <si>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</si>
  <si>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</si>
  <si>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</si>
  <si>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</si>
  <si>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</si>
  <si>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</si>
  <si>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</si>
  <si>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</si>
  <si>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</si>
  <si>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</si>
  <si>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</si>
  <si>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</si>
  <si>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</si>
  <si>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</si>
  <si>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</si>
  <si>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</si>
  <si>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</si>
  <si>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</si>
  <si>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</si>
  <si>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</si>
  <si>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</si>
  <si>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</si>
  <si>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</si>
  <si>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</si>
  <si>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</si>
  <si>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</si>
  <si>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</si>
  <si>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</si>
  <si>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</si>
  <si>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</si>
  <si>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</si>
  <si>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</si>
  <si>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</si>
  <si>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</si>
  <si>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</si>
  <si>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</si>
  <si>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</si>
  <si>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</si>
  <si>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</si>
  <si>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</si>
  <si>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</si>
  <si>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</si>
  <si>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</si>
  <si>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</si>
  <si>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</si>
  <si>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</si>
  <si>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</si>
  <si>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</si>
  <si>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</si>
  <si>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</si>
  <si>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</si>
  <si>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</si>
  <si>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</si>
  <si>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</si>
  <si>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</si>
  <si>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</si>
  <si>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</si>
  <si>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</si>
  <si>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</si>
  <si>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</si>
  <si>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</si>
  <si>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</si>
  <si>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</si>
  <si>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</si>
  <si>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</si>
  <si>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</si>
  <si>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</si>
  <si>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</si>
  <si>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</si>
  <si>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</si>
  <si>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</si>
  <si>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</si>
  <si>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</si>
  <si>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</si>
  <si>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</si>
  <si>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</si>
  <si>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</si>
  <si>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</si>
  <si>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</si>
  <si>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</si>
  <si>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</si>
  <si>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</si>
  <si>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</si>
  <si>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</si>
  <si>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</si>
  <si>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</si>
  <si>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</si>
  <si>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</si>
  <si>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</si>
  <si>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</si>
  <si>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</si>
  <si>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</si>
  <si>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</si>
  <si>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</si>
  <si>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</si>
  <si>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</si>
  <si>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</si>
  <si>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</si>
  <si>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</si>
  <si>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</si>
  <si>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</si>
  <si>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</si>
  <si>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</si>
  <si>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</si>
  <si>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</si>
  <si>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</si>
  <si>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</si>
  <si>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</si>
  <si>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</si>
  <si>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</si>
  <si>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</si>
  <si>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</si>
  <si>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</si>
  <si>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</si>
  <si>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</si>
  <si>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</si>
  <si>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</si>
  <si>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</si>
  <si>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</si>
  <si>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</si>
  <si>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</si>
  <si>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</si>
  <si>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</si>
  <si>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</si>
  <si>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</si>
  <si>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</si>
  <si>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</si>
  <si>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</si>
  <si>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</si>
  <si>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</si>
  <si>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</si>
  <si>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</si>
  <si>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</si>
  <si>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</si>
  <si>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</si>
  <si>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</si>
  <si>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</si>
  <si>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</si>
  <si>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</si>
  <si>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</si>
  <si>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</si>
  <si>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</si>
  <si>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</si>
  <si>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</si>
  <si>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</si>
  <si>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</si>
  <si>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</si>
  <si>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</si>
  <si>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</si>
  <si>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</si>
  <si>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</si>
  <si>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</si>
  <si>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</si>
  <si>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</si>
  <si>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</si>
  <si>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</si>
  <si>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</si>
  <si>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</si>
  <si>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</si>
  <si>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</si>
  <si>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</si>
  <si>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</si>
  <si>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</si>
  <si>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</si>
  <si>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</si>
  <si>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</si>
  <si>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</si>
  <si>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</si>
  <si>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</si>
  <si>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</si>
  <si>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</si>
  <si>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</si>
  <si>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</si>
  <si>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</si>
  <si>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</si>
  <si>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</si>
  <si>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</si>
  <si>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</si>
  <si>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</si>
  <si>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</si>
  <si>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</si>
  <si>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</si>
  <si>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</si>
  <si>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</si>
  <si>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</si>
  <si>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</si>
  <si>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</si>
  <si>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</si>
  <si>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</si>
  <si>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</si>
  <si>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</si>
  <si>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</si>
  <si>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</si>
  <si>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</si>
  <si>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</si>
  <si>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</si>
  <si>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</si>
  <si>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</si>
  <si>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</si>
  <si>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</si>
  <si>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</si>
  <si>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</si>
  <si>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</si>
  <si>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</si>
  <si>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</si>
  <si>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</si>
  <si>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</si>
  <si>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</si>
  <si>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</si>
  <si>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</si>
  <si>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</si>
  <si>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</si>
  <si>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</si>
  <si>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</si>
  <si>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</si>
  <si>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</si>
  <si>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</si>
  <si>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</si>
  <si>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</si>
  <si>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</si>
  <si>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</si>
  <si>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</si>
  <si>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</si>
  <si>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</si>
  <si>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</si>
  <si>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</si>
  <si>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</si>
  <si>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</si>
  <si>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</si>
  <si>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</si>
  <si>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</si>
  <si>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</si>
  <si>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</si>
  <si>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</si>
  <si>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</si>
  <si>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</si>
  <si>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</si>
  <si>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</si>
  <si>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</si>
  <si>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</si>
  <si>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</si>
  <si>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</si>
  <si>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</si>
  <si>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</si>
  <si>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</si>
  <si>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</si>
  <si>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</si>
  <si>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</si>
  <si>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</si>
  <si>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</si>
  <si>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</si>
  <si>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</si>
  <si>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</si>
  <si>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</si>
  <si>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</si>
  <si>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</si>
  <si>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</si>
  <si>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</si>
  <si>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</si>
  <si>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</si>
  <si>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</si>
  <si>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</si>
  <si>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</si>
  <si>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</si>
  <si>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</si>
  <si>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</si>
  <si>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</si>
  <si>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</si>
  <si>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</si>
  <si>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</si>
  <si>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</si>
  <si>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</si>
  <si>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</si>
  <si>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</si>
  <si>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</si>
  <si>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</si>
  <si>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</si>
  <si>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</si>
  <si>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</si>
  <si>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</si>
  <si>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</si>
  <si>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</si>
  <si>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</si>
  <si>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</si>
  <si>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</si>
  <si>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</si>
  <si>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</si>
  <si>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</si>
  <si>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</si>
  <si>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</si>
  <si>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</si>
  <si>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</si>
  <si>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</si>
  <si>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</si>
  <si>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</si>
  <si>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</si>
  <si>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</si>
  <si>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</si>
  <si>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</si>
  <si>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</si>
  <si>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</si>
  <si>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</si>
  <si>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</si>
  <si>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</si>
  <si>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</si>
  <si>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</si>
  <si>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</si>
  <si>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</si>
  <si>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</si>
  <si>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</si>
  <si>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</si>
  <si>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</si>
  <si>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</si>
  <si>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</si>
  <si>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</si>
  <si>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</si>
  <si>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</si>
  <si>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</si>
  <si>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</si>
  <si>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</si>
  <si>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</si>
  <si>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</si>
  <si>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</si>
  <si>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</si>
  <si>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</si>
  <si>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</si>
  <si>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</si>
  <si>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</si>
  <si>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</si>
  <si>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</si>
  <si>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</si>
  <si>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</si>
  <si>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</si>
  <si>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</si>
  <si>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</si>
  <si>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</si>
  <si>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</si>
  <si>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</si>
  <si>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</si>
  <si>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</si>
  <si>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</si>
  <si>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</si>
  <si>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</si>
  <si>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</si>
  <si>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</si>
  <si>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</si>
  <si>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</si>
  <si>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</si>
  <si>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</si>
  <si>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</si>
  <si>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</si>
  <si>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</si>
  <si>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</si>
  <si>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</si>
  <si>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</si>
  <si>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</si>
  <si>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</si>
  <si>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</si>
  <si>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</si>
  <si>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</si>
  <si>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</si>
  <si>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</si>
  <si>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</si>
  <si>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</si>
  <si>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</si>
  <si>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</si>
  <si>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</si>
  <si>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</si>
  <si>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</si>
  <si>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</si>
  <si>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</si>
  <si>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</si>
  <si>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</si>
  <si>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</si>
  <si>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</si>
  <si>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</si>
  <si>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</si>
  <si>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</si>
  <si>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</si>
  <si>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</si>
  <si>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</si>
  <si>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</si>
  <si>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</si>
  <si>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</si>
  <si>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</si>
  <si>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</si>
  <si>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</si>
  <si>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</si>
  <si>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</si>
  <si>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</si>
  <si>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</si>
  <si>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</si>
  <si>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</si>
  <si>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</si>
  <si>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</si>
  <si>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</si>
  <si>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</si>
  <si>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</si>
  <si>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</si>
  <si>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</si>
  <si>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</si>
  <si>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</si>
  <si>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</si>
  <si>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</si>
  <si>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</si>
  <si>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</si>
  <si>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</si>
  <si>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</si>
  <si>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</si>
  <si>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</si>
  <si>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</si>
  <si>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</si>
  <si>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</si>
  <si>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</si>
  <si>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</si>
  <si>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</si>
  <si>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</si>
  <si>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</si>
  <si>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</si>
  <si>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</si>
  <si>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</si>
  <si>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</si>
  <si>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</si>
  <si>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</si>
  <si>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</si>
  <si>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</si>
  <si>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</si>
  <si>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</si>
  <si>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</si>
  <si>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</si>
  <si>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</si>
  <si>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</si>
  <si>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</si>
  <si>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</si>
  <si>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</si>
  <si>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</si>
  <si>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</si>
  <si>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</si>
  <si>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</si>
  <si>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</si>
  <si>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</si>
  <si>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</si>
  <si>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</si>
  <si>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</si>
  <si>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</si>
  <si>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</si>
  <si>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</si>
  <si>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</si>
  <si>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</si>
  <si>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</si>
  <si>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</si>
  <si>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</si>
  <si>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</si>
  <si>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</si>
  <si>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</si>
  <si>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</si>
  <si>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</si>
  <si>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</si>
  <si>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</si>
  <si>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</si>
  <si>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</si>
  <si>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</si>
  <si>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</si>
  <si>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</si>
  <si>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</si>
  <si>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</si>
  <si>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</si>
  <si>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</si>
  <si>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</si>
  <si>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</si>
  <si>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</si>
  <si>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</si>
  <si>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</si>
  <si>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</si>
  <si>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</si>
  <si>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</si>
  <si>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</si>
  <si>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</si>
  <si>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</si>
  <si>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</si>
  <si>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</si>
  <si>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</si>
  <si>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</si>
  <si>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</si>
  <si>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</si>
  <si>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</si>
  <si>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</si>
  <si>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</si>
  <si>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</si>
  <si>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</si>
  <si>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</si>
  <si>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</si>
  <si>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</si>
  <si>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</si>
  <si>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</si>
  <si>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</si>
  <si>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</si>
  <si>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</si>
  <si>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</si>
  <si>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</si>
  <si>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</si>
  <si>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</si>
  <si>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</si>
  <si>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</si>
  <si>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</si>
  <si>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</si>
  <si>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</si>
  <si>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</si>
  <si>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</si>
  <si>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</si>
  <si>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</si>
  <si>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</si>
  <si>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</si>
  <si>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</si>
  <si>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</si>
  <si>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</si>
  <si>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</si>
  <si>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</si>
  <si>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</si>
  <si>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</si>
  <si>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</si>
  <si>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</si>
  <si>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</si>
  <si>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</si>
  <si>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</si>
  <si>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</si>
  <si>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</si>
  <si>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</si>
  <si>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</si>
  <si>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</si>
  <si>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</si>
  <si>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</si>
  <si>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</si>
  <si>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</si>
  <si>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</si>
  <si>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</si>
  <si>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</si>
  <si>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</si>
  <si>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</si>
  <si>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</si>
  <si>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</si>
  <si>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</si>
  <si>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</si>
  <si>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</si>
  <si>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</si>
  <si>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</si>
  <si>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</si>
  <si>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</si>
  <si>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</si>
  <si>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</si>
  <si>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</si>
  <si>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</si>
  <si>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</si>
  <si>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</si>
  <si>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</si>
  <si>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</si>
  <si>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</si>
  <si>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</si>
  <si>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</si>
  <si>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</si>
  <si>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</si>
  <si>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</si>
  <si>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</si>
  <si>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</si>
  <si>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</si>
  <si>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</si>
  <si>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</si>
  <si>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</si>
  <si>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</si>
  <si>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</si>
  <si>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</si>
  <si>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</si>
  <si>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</si>
  <si>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</si>
  <si>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</si>
  <si>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</si>
  <si>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</si>
  <si>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</si>
  <si>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</si>
  <si>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</si>
  <si>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</si>
  <si>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</si>
  <si>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</si>
  <si>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</si>
  <si>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</si>
  <si>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</si>
  <si>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</si>
  <si>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</si>
  <si>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</si>
  <si>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</si>
  <si>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</si>
  <si>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</si>
  <si>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</si>
  <si>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</si>
  <si>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</si>
  <si>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</si>
  <si>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</si>
  <si>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</si>
  <si>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</si>
  <si>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</si>
  <si>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</si>
  <si>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</si>
  <si>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</si>
  <si>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</si>
  <si>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</si>
  <si>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</si>
  <si>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</si>
  <si>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</si>
  <si>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</si>
  <si>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</si>
  <si>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</si>
  <si>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</si>
  <si>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</si>
  <si>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</si>
  <si>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</si>
  <si>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</si>
  <si>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</si>
  <si>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</si>
  <si>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</si>
  <si>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</si>
  <si>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</si>
  <si>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</si>
  <si>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</si>
  <si>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</si>
  <si>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</si>
  <si>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</si>
  <si>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</si>
  <si>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</si>
  <si>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</si>
  <si>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</si>
  <si>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</si>
  <si>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</si>
  <si>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</si>
  <si>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</si>
  <si>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</si>
  <si>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</si>
  <si>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</si>
  <si>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</si>
  <si>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</si>
  <si>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</si>
  <si>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</si>
  <si>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</si>
  <si>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</si>
  <si>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</si>
  <si>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</si>
  <si>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</si>
  <si>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</si>
  <si>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</si>
  <si>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</si>
  <si>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</si>
  <si>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</si>
  <si>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</si>
  <si>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</si>
  <si>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</si>
  <si>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</si>
  <si>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</si>
  <si>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</si>
  <si>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</si>
  <si>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</si>
  <si>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</si>
  <si>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</si>
  <si>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</si>
  <si>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</si>
  <si>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</si>
  <si>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</si>
  <si>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</si>
  <si>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</si>
  <si>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</si>
  <si>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</si>
  <si>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</si>
  <si>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</si>
  <si>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</si>
  <si>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</si>
  <si>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</si>
  <si>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</si>
  <si>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</si>
  <si>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</si>
  <si>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</si>
  <si>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</si>
  <si>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</si>
  <si>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</si>
  <si>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</si>
  <si>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</si>
  <si>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</si>
  <si>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</si>
  <si>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</si>
  <si>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</si>
  <si>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</si>
  <si>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</si>
  <si>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</si>
  <si>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</si>
  <si>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</si>
  <si>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</si>
  <si>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</si>
  <si>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</si>
  <si>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</si>
  <si>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</si>
  <si>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</si>
  <si>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</si>
  <si>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</si>
  <si>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</si>
  <si>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</si>
  <si>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</si>
  <si>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</si>
  <si>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</si>
  <si>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</si>
  <si>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</si>
  <si>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</si>
  <si>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</si>
  <si>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</si>
  <si>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</si>
  <si>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</si>
  <si>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</si>
  <si>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</si>
  <si>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</si>
  <si>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</si>
  <si>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</si>
  <si>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</si>
  <si>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</si>
  <si>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</si>
  <si>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</si>
  <si>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</si>
  <si>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</si>
  <si>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</si>
  <si>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</si>
  <si>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</si>
  <si>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</si>
  <si>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</si>
  <si>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</si>
  <si>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</si>
  <si>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</si>
  <si>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</si>
  <si>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</si>
  <si>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</si>
  <si>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</si>
  <si>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</si>
  <si>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</si>
  <si>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</si>
  <si>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</si>
  <si>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</si>
  <si>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</si>
  <si>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</si>
  <si>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</si>
  <si>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</si>
  <si>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</si>
  <si>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</si>
  <si>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</si>
  <si>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</si>
  <si>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</si>
  <si>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</si>
  <si>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</si>
  <si>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</si>
  <si>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</si>
  <si>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</si>
  <si>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</si>
  <si>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</si>
  <si>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</si>
  <si>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</si>
  <si>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</si>
  <si>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</si>
  <si>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</si>
  <si>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</si>
  <si>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</si>
  <si>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</si>
  <si>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</si>
  <si>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</si>
  <si>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</si>
  <si>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</si>
  <si>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</si>
  <si>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</si>
  <si>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</si>
  <si>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</si>
  <si>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</si>
  <si>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</si>
  <si>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</si>
  <si>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</si>
  <si>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</si>
  <si>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</si>
  <si>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</si>
  <si>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</si>
  <si>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</si>
  <si>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</si>
  <si>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</si>
  <si>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</si>
  <si>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</si>
  <si>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</si>
  <si>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</si>
  <si>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</si>
  <si>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</si>
  <si>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</si>
  <si>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</si>
  <si>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</si>
  <si>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</si>
  <si>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</si>
  <si>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</si>
  <si>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</si>
  <si>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</si>
  <si>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</si>
  <si>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</si>
  <si>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</si>
  <si>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</si>
  <si>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</si>
  <si>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</si>
  <si>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</si>
  <si>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</si>
  <si>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</si>
  <si>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</si>
  <si>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</si>
  <si>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</si>
  <si>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</si>
  <si>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</si>
  <si>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</si>
  <si>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</si>
  <si>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</si>
  <si>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</si>
  <si>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</si>
  <si>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</si>
  <si>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</si>
  <si>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</si>
  <si>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</si>
  <si>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</si>
  <si>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</si>
  <si>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</si>
  <si>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</si>
  <si>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</si>
  <si>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</si>
  <si>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</si>
  <si>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</si>
  <si>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</si>
  <si>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</si>
  <si>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</si>
  <si>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</si>
  <si>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</si>
  <si>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</si>
  <si>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</si>
  <si>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</si>
  <si>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</si>
  <si>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</si>
  <si>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</si>
  <si>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</si>
  <si>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</si>
  <si>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</si>
  <si>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</si>
  <si>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</si>
  <si>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</si>
  <si>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</si>
  <si>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</si>
  <si>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</si>
  <si>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</si>
  <si>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</si>
  <si>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</si>
  <si>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</si>
  <si>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</si>
  <si>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</si>
  <si>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</si>
  <si>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</si>
  <si>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</si>
  <si>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</si>
  <si>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</si>
  <si>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</si>
  <si>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</si>
  <si>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</si>
  <si>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</si>
  <si>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</si>
  <si>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</si>
  <si>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</si>
  <si>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</si>
  <si>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</si>
  <si>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</si>
  <si>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</si>
  <si>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</si>
  <si>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</si>
  <si>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</si>
  <si>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</si>
  <si>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</si>
  <si>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</si>
  <si>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</si>
  <si>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</si>
  <si>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</si>
  <si>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</si>
  <si>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</si>
  <si>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</si>
  <si>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</si>
  <si>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</si>
  <si>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</si>
  <si>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</si>
  <si>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</si>
  <si>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</si>
  <si>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</si>
  <si>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</si>
  <si>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</si>
  <si>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</si>
  <si>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</si>
  <si>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</si>
  <si>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</si>
  <si>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</si>
  <si>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</si>
  <si>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</si>
  <si>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</si>
  <si>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</si>
  <si>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</si>
  <si>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</si>
  <si>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</si>
  <si>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</si>
  <si>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</si>
  <si>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</si>
  <si>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</si>
  <si>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</si>
  <si>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</si>
  <si>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</si>
  <si>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</si>
  <si>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</si>
  <si>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</si>
  <si>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</si>
  <si>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</si>
  <si>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</si>
  <si>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</si>
  <si>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</si>
  <si>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</si>
  <si>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</si>
  <si>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</si>
  <si>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</si>
  <si>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</si>
  <si>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</si>
  <si>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</si>
  <si>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</si>
  <si>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</si>
  <si>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</si>
  <si>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</si>
  <si>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</si>
  <si>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</si>
  <si>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</si>
  <si>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</si>
  <si>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</si>
  <si>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</si>
  <si>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</si>
  <si>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</si>
  <si>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</si>
  <si>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</si>
  <si>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</si>
  <si>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</si>
  <si>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</si>
  <si>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</si>
  <si>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</si>
  <si>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</si>
  <si>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</si>
  <si>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</si>
  <si>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</si>
  <si>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</si>
  <si>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</si>
  <si>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</si>
  <si>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</si>
  <si>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</si>
  <si>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</si>
  <si>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</si>
  <si>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</si>
  <si>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</si>
  <si>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</si>
  <si>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</si>
  <si>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</si>
  <si>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</si>
  <si>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</si>
  <si>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</si>
  <si>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</si>
  <si>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</si>
  <si>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</si>
  <si>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</si>
  <si>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</si>
  <si>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</si>
  <si>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</si>
  <si>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</si>
  <si>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</si>
  <si>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</si>
  <si>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</si>
  <si>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</si>
  <si>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</si>
  <si>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</si>
  <si>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</si>
  <si>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</si>
  <si>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</si>
  <si>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</si>
  <si>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</si>
  <si>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</si>
  <si>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</si>
  <si>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</si>
  <si>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</si>
  <si>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</si>
  <si>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</si>
  <si>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</si>
  <si>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</si>
  <si>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</si>
  <si>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</si>
  <si>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</si>
  <si>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</si>
  <si>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</si>
  <si>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</si>
  <si>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</si>
  <si>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</si>
  <si>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</si>
  <si>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</si>
  <si>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</si>
  <si>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</si>
  <si>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</si>
  <si>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</si>
  <si>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</si>
  <si>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</si>
  <si>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</si>
  <si>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</si>
  <si>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</si>
  <si>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</si>
  <si>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</si>
  <si>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</si>
  <si>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</si>
  <si>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</si>
  <si>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</si>
  <si>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</si>
  <si>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</si>
  <si>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</si>
  <si>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</si>
  <si>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</si>
  <si>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</si>
  <si>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</si>
  <si>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</si>
  <si>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</si>
  <si>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</si>
  <si>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</si>
  <si>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</si>
  <si>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</si>
  <si>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</si>
  <si>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</si>
  <si>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</si>
  <si>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</si>
  <si>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</si>
  <si>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</si>
  <si>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</si>
  <si>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</si>
  <si>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</si>
  <si>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</si>
  <si>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</si>
  <si>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</si>
  <si>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</si>
  <si>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</si>
  <si>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</si>
  <si>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</si>
  <si>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</si>
  <si>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</si>
  <si>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</si>
  <si>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</si>
  <si>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</si>
  <si>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</si>
  <si>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</si>
  <si>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</si>
  <si>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</si>
  <si>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</si>
  <si>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</si>
  <si>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</si>
  <si>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</si>
  <si>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</si>
  <si>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</si>
  <si>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</si>
  <si>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</si>
  <si>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</si>
  <si>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</si>
  <si>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</si>
  <si>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</si>
  <si>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</si>
  <si>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</si>
  <si>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</si>
  <si>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</si>
  <si>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</si>
  <si>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</si>
  <si>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</si>
  <si>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</si>
  <si>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</si>
  <si>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</si>
  <si>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</si>
  <si>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</si>
  <si>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</si>
  <si>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</si>
  <si>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</si>
  <si>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</si>
  <si>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</si>
  <si>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</si>
  <si>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</si>
  <si>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</si>
  <si>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</si>
  <si>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</si>
  <si>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</si>
  <si>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</si>
  <si>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</si>
  <si>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</si>
  <si>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</si>
  <si>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</si>
  <si>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</si>
  <si>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</si>
  <si>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</si>
  <si>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</si>
  <si>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</si>
  <si>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</si>
  <si>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</si>
  <si>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</si>
  <si>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</si>
  <si>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</si>
  <si>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</si>
  <si>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</si>
  <si>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</si>
  <si>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</si>
  <si>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</si>
  <si>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</si>
  <si>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</si>
  <si>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</si>
  <si>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</si>
  <si>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</si>
  <si>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</si>
  <si>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</si>
  <si>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</si>
  <si>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</si>
  <si>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</si>
  <si>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</si>
  <si>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</si>
  <si>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</si>
  <si>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</si>
  <si>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</si>
  <si>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</si>
  <si>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</si>
  <si>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</si>
  <si>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</si>
  <si>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</si>
  <si>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</si>
  <si>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</si>
  <si>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</si>
  <si>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</si>
  <si>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</si>
  <si>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</si>
  <si>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</si>
  <si>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</si>
  <si>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</si>
  <si>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</si>
  <si>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</si>
  <si>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</si>
  <si>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</si>
  <si>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</si>
  <si>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</si>
  <si>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</si>
  <si>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</si>
  <si>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</si>
  <si>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</si>
  <si>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</si>
  <si>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</si>
  <si>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</si>
  <si>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</si>
  <si>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</si>
  <si>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</si>
  <si>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</si>
  <si>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</si>
  <si>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</si>
  <si>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</si>
  <si>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</si>
  <si>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</si>
  <si>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</si>
  <si>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</si>
  <si>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</si>
  <si>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Zhoushan 03</t>
  </si>
  <si>
    <t>Xăng dầu Trà Vinh</t>
  </si>
  <si>
    <t>Dầu</t>
  </si>
  <si>
    <t>BẢNG ĐỐI CHIẾU CÔNG NỢ THÁNG NĂM 2016</t>
  </si>
  <si>
    <t>Ánh Dương</t>
  </si>
  <si>
    <t>Phí dịch vụ</t>
  </si>
  <si>
    <t>Cước vận tải QT</t>
  </si>
  <si>
    <t>Cont ngày 28/09/16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</si>
</sst>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54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46" fillId="4" borderId="5" xfId="3" applyNumberFormat="1" applyFont="1" applyFill="1" applyBorder="1" applyAlignment="1">
      <alignment horizontal="center"/>
    </xf>
    <xf numFmtId="14" fontId="49" fillId="0" borderId="9" xfId="12" applyNumberFormat="1" applyFont="1" applyBorder="1" applyAlignment="1">
      <alignment horizontal="center"/>
    </xf>
    <xf numFmtId="0" fontId="49" fillId="0" borderId="9" xfId="3" applyNumberFormat="1" applyFont="1" applyBorder="1" applyAlignment="1">
      <alignment horizontal="center"/>
    </xf>
    <xf numFmtId="168" fontId="49" fillId="0" borderId="9" xfId="3" applyNumberFormat="1" applyFont="1" applyBorder="1" applyAlignment="1">
      <alignment horizontal="center"/>
    </xf>
    <xf numFmtId="1" fontId="49" fillId="0" borderId="5" xfId="3" applyNumberFormat="1" applyFont="1" applyBorder="1" applyAlignment="1">
      <alignment horizontal="center"/>
    </xf>
    <xf numFmtId="167" fontId="49" fillId="0" borderId="9" xfId="3" applyNumberFormat="1" applyFont="1" applyBorder="1" applyAlignment="1">
      <alignment horizontal="center"/>
    </xf>
    <xf numFmtId="167" fontId="49" fillId="4" borderId="5" xfId="3" applyNumberFormat="1" applyFont="1" applyFill="1" applyBorder="1" applyAlignment="1">
      <alignment horizontal="center"/>
    </xf>
    <xf numFmtId="167" fontId="49" fillId="0" borderId="9" xfId="3" applyNumberFormat="1" applyFont="1" applyBorder="1" applyAlignment="1">
      <alignment vertical="center"/>
    </xf>
    <xf numFmtId="0" fontId="49" fillId="0" borderId="0" xfId="12" applyFont="1"/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490" t="s">
        <v>127</v>
      </c>
      <c r="F1" s="490"/>
      <c r="G1" s="490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491" t="s">
        <v>128</v>
      </c>
      <c r="F2" s="491"/>
      <c r="G2" s="491"/>
    </row>
    <row r="3" spans="1:8" s="174" customFormat="1" ht="16.5" customHeight="1">
      <c r="A3" s="176" t="s">
        <v>129</v>
      </c>
      <c r="B3" s="175"/>
      <c r="C3" s="175"/>
      <c r="E3" s="491"/>
      <c r="F3" s="491"/>
      <c r="G3" s="491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492" t="s">
        <v>130</v>
      </c>
      <c r="B5" s="492"/>
      <c r="C5" s="492"/>
      <c r="D5" s="492"/>
      <c r="E5" s="492"/>
      <c r="F5" s="492"/>
      <c r="G5" s="492"/>
    </row>
    <row r="6" spans="1:8">
      <c r="A6" s="493" t="s">
        <v>131</v>
      </c>
      <c r="B6" s="493"/>
      <c r="C6" s="493"/>
      <c r="D6" s="493"/>
      <c r="E6" s="493"/>
      <c r="F6" s="493"/>
      <c r="G6" s="493"/>
    </row>
    <row r="7" spans="1:8">
      <c r="A7" s="493" t="s">
        <v>132</v>
      </c>
      <c r="B7" s="493"/>
      <c r="C7" s="493"/>
      <c r="D7" s="493"/>
      <c r="E7" s="493"/>
      <c r="F7" s="493"/>
      <c r="G7" s="493"/>
    </row>
    <row r="8" spans="1:8">
      <c r="A8" s="180"/>
      <c r="F8" s="180" t="s">
        <v>133</v>
      </c>
    </row>
    <row r="9" spans="1:8" ht="24" customHeight="1">
      <c r="A9" s="494" t="s">
        <v>134</v>
      </c>
      <c r="B9" s="494" t="s">
        <v>135</v>
      </c>
      <c r="C9" s="489" t="s">
        <v>14</v>
      </c>
      <c r="D9" s="489" t="s">
        <v>136</v>
      </c>
      <c r="E9" s="489"/>
      <c r="F9" s="489" t="s">
        <v>137</v>
      </c>
      <c r="G9" s="489" t="s">
        <v>19</v>
      </c>
    </row>
    <row r="10" spans="1:8" ht="20.25" customHeight="1">
      <c r="A10" s="495"/>
      <c r="B10" s="495"/>
      <c r="C10" s="489"/>
      <c r="D10" s="182" t="s">
        <v>138</v>
      </c>
      <c r="E10" s="183" t="s">
        <v>139</v>
      </c>
      <c r="F10" s="489"/>
      <c r="G10" s="489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490" t="s">
        <v>127</v>
      </c>
      <c r="F1" s="490"/>
      <c r="G1" s="490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491" t="s">
        <v>128</v>
      </c>
      <c r="F2" s="491"/>
      <c r="G2" s="491"/>
    </row>
    <row r="3" spans="1:8" s="174" customFormat="1" ht="16.5" customHeight="1">
      <c r="A3" s="176" t="s">
        <v>129</v>
      </c>
      <c r="B3" s="290"/>
      <c r="C3" s="290"/>
      <c r="E3" s="491"/>
      <c r="F3" s="491"/>
      <c r="G3" s="491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492" t="s">
        <v>130</v>
      </c>
      <c r="B5" s="492"/>
      <c r="C5" s="492"/>
      <c r="D5" s="492"/>
      <c r="E5" s="492"/>
      <c r="F5" s="492"/>
      <c r="G5" s="492"/>
    </row>
    <row r="6" spans="1:8">
      <c r="A6" s="493" t="s">
        <v>131</v>
      </c>
      <c r="B6" s="493"/>
      <c r="C6" s="493"/>
      <c r="D6" s="493"/>
      <c r="E6" s="493"/>
      <c r="F6" s="493"/>
      <c r="G6" s="493"/>
    </row>
    <row r="7" spans="1:8">
      <c r="A7" s="493" t="s">
        <v>132</v>
      </c>
      <c r="B7" s="493"/>
      <c r="C7" s="493"/>
      <c r="D7" s="493"/>
      <c r="E7" s="493"/>
      <c r="F7" s="493"/>
      <c r="G7" s="493"/>
    </row>
    <row r="8" spans="1:8">
      <c r="A8" s="180"/>
      <c r="F8" s="180" t="s">
        <v>133</v>
      </c>
    </row>
    <row r="9" spans="1:8" ht="24" customHeight="1">
      <c r="A9" s="494" t="s">
        <v>134</v>
      </c>
      <c r="B9" s="494" t="s">
        <v>135</v>
      </c>
      <c r="C9" s="489" t="s">
        <v>14</v>
      </c>
      <c r="D9" s="489" t="s">
        <v>136</v>
      </c>
      <c r="E9" s="489"/>
      <c r="F9" s="489" t="s">
        <v>137</v>
      </c>
      <c r="G9" s="489" t="s">
        <v>19</v>
      </c>
    </row>
    <row r="10" spans="1:8" ht="20.25" customHeight="1">
      <c r="A10" s="495"/>
      <c r="B10" s="495"/>
      <c r="C10" s="489"/>
      <c r="D10" s="289" t="s">
        <v>138</v>
      </c>
      <c r="E10" s="183" t="s">
        <v>139</v>
      </c>
      <c r="F10" s="489"/>
      <c r="G10" s="489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21/12/2016</v>
      </c>
      <c r="E1" s="23" t="str">
        <f ca="1">"CÔNG NỢ KHÁC - LONG AN : " &amp; DAY($I$1)&amp;"/"&amp;MONTH($I$1)&amp;"/"&amp;YEAR($I$1)</f>
        <v>CÔNG NỢ KHÁC - LONG AN : 21/12/2016</v>
      </c>
      <c r="I1" s="28">
        <f ca="1">TODAY()</f>
        <v>42725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PHÚ'!$I$160&lt;0,0,'AN PHÚ'!$I$160)</f>
        <v>50066431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-810000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2143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2144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2136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2156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497" t="s">
        <v>3</v>
      </c>
      <c r="F14" s="498"/>
      <c r="G14" s="25">
        <f>SUM(G3:G13)</f>
        <v>363342343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21/12/2016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21/12/2016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Asia!$I$50</f>
        <v>406027611.79999995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AAAS!I27</f>
        <v>50658716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2138</v>
      </c>
      <c r="C21" s="112">
        <f>'HOÀNG ANH'!I33</f>
        <v>27710536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2154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 t="s">
        <v>2159</v>
      </c>
      <c r="C23" s="112">
        <f>'ÁNH DƯƠNG'!I33</f>
        <v>68287606</v>
      </c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496" t="s">
        <v>3</v>
      </c>
      <c r="B26" s="496"/>
      <c r="C26" s="25">
        <f>SUM(C18:C25)</f>
        <v>561484469.79999995</v>
      </c>
      <c r="D26" s="21"/>
      <c r="E26" s="496" t="s">
        <v>3</v>
      </c>
      <c r="F26" s="496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21/12/2016</v>
      </c>
      <c r="B28" s="6"/>
      <c r="C28" s="7"/>
      <c r="D28" s="21"/>
      <c r="E28" s="13" t="str">
        <f ca="1">"CÔNG NỢ CÁ - TRÀ VINH: " &amp; DAY(I1)&amp;"/"&amp;MONTH(I1)&amp;"/"&amp;YEAR(I1)</f>
        <v>CÔNG NỢ CÁ - TRÀ VINH: 21/12/2016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496" t="s">
        <v>3</v>
      </c>
      <c r="B49" s="496"/>
      <c r="C49" s="10">
        <f>SUM(C30:C48)</f>
        <v>5397541.5</v>
      </c>
      <c r="E49" s="496" t="s">
        <v>3</v>
      </c>
      <c r="F49" s="496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499" t="s">
        <v>0</v>
      </c>
      <c r="B2" s="499" t="s">
        <v>1</v>
      </c>
      <c r="C2" s="499" t="s">
        <v>1294</v>
      </c>
      <c r="D2" s="501" t="s">
        <v>2</v>
      </c>
      <c r="E2" s="502"/>
      <c r="F2" s="503"/>
    </row>
    <row r="3" spans="1:6" s="301" customFormat="1" ht="37.5" customHeight="1">
      <c r="A3" s="500"/>
      <c r="B3" s="500"/>
      <c r="C3" s="500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04" t="s">
        <v>1316</v>
      </c>
      <c r="B19" s="505"/>
      <c r="C19" s="506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80"/>
  <sheetViews>
    <sheetView topLeftCell="A5" zoomScale="95" workbookViewId="0">
      <pane ySplit="7" topLeftCell="A135" activePane="bottomLeft" state="frozen"/>
      <selection activeCell="A5" sqref="A5"/>
      <selection pane="bottomLeft" activeCell="I139" sqref="I139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12" t="s">
        <v>10</v>
      </c>
      <c r="B2" s="512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14" t="s">
        <v>12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07" t="s">
        <v>41</v>
      </c>
      <c r="B12" s="508"/>
      <c r="C12" s="509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10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11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3"/>
      <c r="C156" s="96"/>
      <c r="D156" s="124"/>
      <c r="E156" s="125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3"/>
      <c r="C157" s="96"/>
      <c r="D157" s="124"/>
      <c r="E157" s="125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3"/>
      <c r="C158" s="96"/>
      <c r="D158" s="124"/>
      <c r="E158" s="125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513" t="s">
        <v>3</v>
      </c>
      <c r="B160" s="513"/>
      <c r="C160" s="513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12" t="s">
        <v>10</v>
      </c>
      <c r="B2" s="512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14" t="s">
        <v>12</v>
      </c>
      <c r="B5" s="514"/>
      <c r="C5" s="514"/>
      <c r="D5" s="514"/>
      <c r="E5" s="514"/>
      <c r="F5" s="514"/>
      <c r="G5" s="81"/>
    </row>
    <row r="6" spans="1:7" ht="9" hidden="1" customHeight="1">
      <c r="A6" s="515"/>
      <c r="B6" s="515"/>
      <c r="C6" s="515"/>
      <c r="D6" s="515"/>
      <c r="E6" s="515"/>
      <c r="F6" s="515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2160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/>
      <c r="D123" s="268"/>
      <c r="E123" s="268">
        <v>3040000</v>
      </c>
      <c r="F123" s="63">
        <f t="shared" si="5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5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513" t="s">
        <v>3</v>
      </c>
      <c r="B127" s="513"/>
      <c r="C127" s="513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9" activePane="bottomLeft" state="frozen"/>
      <selection activeCell="B61" sqref="B61"/>
      <selection pane="bottomLeft" activeCell="L106" sqref="L10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16" t="s">
        <v>10</v>
      </c>
      <c r="B2" s="516"/>
      <c r="C2" s="516"/>
      <c r="D2" s="516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14" t="s">
        <v>117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13" t="s">
        <v>3</v>
      </c>
      <c r="B116" s="513"/>
      <c r="C116" s="513"/>
      <c r="D116" s="513"/>
      <c r="E116" s="513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517">
        <f>I116</f>
        <v>0</v>
      </c>
      <c r="E118" s="517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0"/>
  <sheetViews>
    <sheetView topLeftCell="A5" zoomScale="90" workbookViewId="0">
      <pane ySplit="7" topLeftCell="A30" activePane="bottomLeft" state="frozen"/>
      <selection activeCell="B61" sqref="B61"/>
      <selection pane="bottomLeft" activeCell="I43" sqref="I4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16" t="s">
        <v>10</v>
      </c>
      <c r="B2" s="516"/>
      <c r="C2" s="516"/>
      <c r="D2" s="516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14" t="s">
        <v>117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23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49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1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f>F28*10%</f>
        <v>1935564.4000000001</v>
      </c>
      <c r="H28" s="142"/>
      <c r="I28" s="264">
        <f t="shared" si="1"/>
        <v>143504966</v>
      </c>
      <c r="J28" s="143"/>
    </row>
    <row r="29" spans="1:10" s="108" customFormat="1" ht="18" customHeight="1">
      <c r="A29" s="65">
        <v>42602</v>
      </c>
      <c r="B29" s="65" t="s">
        <v>2139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1"/>
        <v>169631066</v>
      </c>
      <c r="J29" s="143"/>
    </row>
    <row r="30" spans="1:10" s="108" customFormat="1" ht="18" customHeight="1">
      <c r="A30" s="65">
        <v>42602</v>
      </c>
      <c r="B30" s="65" t="s">
        <v>2139</v>
      </c>
      <c r="C30" s="140"/>
      <c r="D30" s="141"/>
      <c r="E30" s="73" t="s">
        <v>105</v>
      </c>
      <c r="F30" s="66">
        <v>19735254</v>
      </c>
      <c r="G30" s="142">
        <f>F30*10%</f>
        <v>1973525.4000000001</v>
      </c>
      <c r="H30" s="142"/>
      <c r="I30" s="264">
        <f t="shared" si="1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1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f>F32*10%</f>
        <v>850963.5</v>
      </c>
      <c r="H32" s="142"/>
      <c r="I32" s="264">
        <f t="shared" si="1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1"/>
        <v>121918694</v>
      </c>
      <c r="J33" s="284"/>
    </row>
    <row r="34" spans="1:10" s="108" customFormat="1" ht="18" customHeight="1">
      <c r="A34" s="65">
        <v>42669</v>
      </c>
      <c r="B34" s="65" t="s">
        <v>2155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1"/>
        <v>148091594</v>
      </c>
      <c r="J34" s="143"/>
    </row>
    <row r="35" spans="1:10" s="108" customFormat="1" ht="18" customHeight="1">
      <c r="A35" s="65">
        <v>42669</v>
      </c>
      <c r="B35" s="65" t="s">
        <v>2155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1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1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f>F37*10%</f>
        <v>1988248.5</v>
      </c>
      <c r="H37" s="142"/>
      <c r="I37" s="264">
        <f t="shared" si="1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1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1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1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1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1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1"/>
        <v>406027613</v>
      </c>
      <c r="J43" s="143"/>
    </row>
    <row r="44" spans="1:10" s="108" customFormat="1" ht="18" customHeight="1">
      <c r="A44" s="65"/>
      <c r="B44" s="65"/>
      <c r="C44" s="140"/>
      <c r="D44" s="141"/>
      <c r="E44" s="64"/>
      <c r="F44" s="66"/>
      <c r="G44" s="142"/>
      <c r="H44" s="142"/>
      <c r="I44" s="264">
        <f t="shared" si="1"/>
        <v>0</v>
      </c>
      <c r="J44" s="143"/>
    </row>
    <row r="45" spans="1:10" s="108" customFormat="1" ht="18" customHeight="1">
      <c r="A45" s="65"/>
      <c r="B45" s="65"/>
      <c r="C45" s="140"/>
      <c r="D45" s="141"/>
      <c r="E45" s="64"/>
      <c r="F45" s="66"/>
      <c r="G45" s="142"/>
      <c r="H45" s="142"/>
      <c r="I45" s="264">
        <f t="shared" si="1"/>
        <v>0</v>
      </c>
      <c r="J45" s="143"/>
    </row>
    <row r="46" spans="1:10" s="108" customFormat="1" ht="18" customHeight="1">
      <c r="A46" s="65"/>
      <c r="B46" s="65"/>
      <c r="C46" s="140"/>
      <c r="D46" s="141"/>
      <c r="E46" s="64"/>
      <c r="F46" s="66"/>
      <c r="G46" s="142"/>
      <c r="H46" s="142"/>
      <c r="I46" s="264">
        <f t="shared" si="1"/>
        <v>0</v>
      </c>
      <c r="J46" s="143"/>
    </row>
    <row r="47" spans="1:10" s="108" customFormat="1" ht="18" customHeight="1">
      <c r="A47" s="65"/>
      <c r="B47" s="65"/>
      <c r="C47" s="140"/>
      <c r="D47" s="141"/>
      <c r="E47" s="64"/>
      <c r="F47" s="66"/>
      <c r="G47" s="142"/>
      <c r="H47" s="142"/>
      <c r="I47" s="264">
        <f t="shared" si="1"/>
        <v>0</v>
      </c>
      <c r="J47" s="143"/>
    </row>
    <row r="48" spans="1:10" s="108" customFormat="1" ht="18" customHeight="1">
      <c r="A48" s="65"/>
      <c r="B48" s="65"/>
      <c r="C48" s="140"/>
      <c r="D48" s="141"/>
      <c r="E48" s="64"/>
      <c r="F48" s="66"/>
      <c r="G48" s="142"/>
      <c r="H48" s="142"/>
      <c r="I48" s="264">
        <f t="shared" si="1"/>
        <v>0</v>
      </c>
      <c r="J48" s="143"/>
    </row>
    <row r="49" spans="1:10" ht="18" customHeight="1">
      <c r="A49" s="65"/>
      <c r="B49" s="65"/>
      <c r="C49" s="74"/>
      <c r="D49" s="72"/>
      <c r="E49" s="71"/>
      <c r="F49" s="66"/>
      <c r="G49" s="66"/>
      <c r="H49" s="66"/>
      <c r="I49" s="264">
        <f t="shared" si="1"/>
        <v>0</v>
      </c>
      <c r="J49" s="82"/>
    </row>
    <row r="50" spans="1:10" s="68" customFormat="1" ht="18" customHeight="1">
      <c r="A50" s="513" t="s">
        <v>3</v>
      </c>
      <c r="B50" s="513"/>
      <c r="C50" s="513"/>
      <c r="D50" s="513"/>
      <c r="E50" s="513"/>
      <c r="F50" s="67">
        <f>SUM(F12:F49)</f>
        <v>547751478</v>
      </c>
      <c r="G50" s="67">
        <f>SUM(G12:G49)</f>
        <v>22651237.800000001</v>
      </c>
      <c r="H50" s="67">
        <f>SUM(H12:H49)</f>
        <v>164375104</v>
      </c>
      <c r="I50" s="418">
        <f>F50+G50-H50</f>
        <v>406027611.79999995</v>
      </c>
      <c r="J50" s="62"/>
    </row>
    <row r="51" spans="1:10" ht="18" customHeight="1"/>
    <row r="52" spans="1:10" ht="21" customHeight="1">
      <c r="D52" s="517">
        <f>I50</f>
        <v>406027611.79999995</v>
      </c>
      <c r="E52" s="517"/>
      <c r="F52" s="69" t="s">
        <v>20</v>
      </c>
      <c r="G52" s="69"/>
    </row>
    <row r="53" spans="1:10" ht="21" customHeight="1"/>
    <row r="54" spans="1:10" ht="21" customHeight="1"/>
    <row r="55" spans="1:10" ht="14.25" customHeight="1">
      <c r="H55" s="70" t="s">
        <v>21</v>
      </c>
    </row>
    <row r="56" spans="1:10" ht="21" customHeight="1">
      <c r="A56" s="55" t="s">
        <v>22</v>
      </c>
      <c r="B56" s="70"/>
      <c r="F56" s="55" t="s">
        <v>23</v>
      </c>
    </row>
    <row r="57" spans="1:10" ht="21" customHeight="1"/>
    <row r="58" spans="1:10" ht="21" customHeight="1"/>
    <row r="59" spans="1:10" ht="21" customHeight="1"/>
    <row r="60" spans="1:10" ht="21" customHeight="1"/>
    <row r="61" spans="1:10" ht="21" customHeight="1"/>
    <row r="62" spans="1:10" ht="21" customHeight="1"/>
    <row r="63" spans="1:10" s="54" customFormat="1" ht="21" customHeight="1">
      <c r="B63" s="129"/>
      <c r="C63" s="55"/>
      <c r="D63" s="56"/>
      <c r="E63" s="57"/>
      <c r="F63" s="55"/>
      <c r="G63" s="55"/>
      <c r="H63" s="55"/>
      <c r="I63" s="55"/>
      <c r="J63" s="50"/>
    </row>
    <row r="64" spans="1:10" s="54" customFormat="1" ht="21" customHeight="1">
      <c r="B64" s="129"/>
      <c r="C64" s="55"/>
      <c r="D64" s="56"/>
      <c r="E64" s="57"/>
      <c r="F64" s="55"/>
      <c r="G64" s="55"/>
      <c r="H64" s="55"/>
      <c r="I64" s="55"/>
      <c r="J64" s="50"/>
    </row>
    <row r="65" spans="2:10" s="54" customFormat="1" ht="21" customHeight="1">
      <c r="B65" s="129"/>
      <c r="C65" s="55"/>
      <c r="D65" s="56"/>
      <c r="E65" s="57"/>
      <c r="F65" s="55"/>
      <c r="G65" s="55"/>
      <c r="H65" s="55"/>
      <c r="I65" s="55"/>
      <c r="J65" s="50"/>
    </row>
    <row r="66" spans="2:10" s="54" customFormat="1" ht="21" customHeight="1">
      <c r="B66" s="129"/>
      <c r="C66" s="55"/>
      <c r="D66" s="56"/>
      <c r="E66" s="57"/>
      <c r="F66" s="55"/>
      <c r="G66" s="55"/>
      <c r="H66" s="55"/>
      <c r="I66" s="55"/>
      <c r="J66" s="50"/>
    </row>
    <row r="67" spans="2:10" s="54" customFormat="1" ht="21" customHeight="1">
      <c r="B67" s="129"/>
      <c r="C67" s="55"/>
      <c r="D67" s="56"/>
      <c r="E67" s="57"/>
      <c r="F67" s="55"/>
      <c r="G67" s="55"/>
      <c r="H67" s="55"/>
      <c r="I67" s="55"/>
      <c r="J67" s="50"/>
    </row>
    <row r="68" spans="2:10" s="54" customFormat="1" ht="21" customHeight="1">
      <c r="B68" s="129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9"/>
      <c r="C69" s="55"/>
      <c r="D69" s="56"/>
      <c r="E69" s="57"/>
      <c r="F69" s="55"/>
      <c r="G69" s="55"/>
      <c r="H69" s="55"/>
      <c r="I69" s="55"/>
      <c r="J69" s="50"/>
    </row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</sheetData>
  <autoFilter ref="A11:J50"/>
  <mergeCells count="5">
    <mergeCell ref="A2:D2"/>
    <mergeCell ref="A5:I5"/>
    <mergeCell ref="A6:I6"/>
    <mergeCell ref="A50:E50"/>
    <mergeCell ref="D52:E52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7"/>
  <sheetViews>
    <sheetView topLeftCell="A5" zoomScale="90" workbookViewId="0">
      <pane ySplit="7" topLeftCell="A12" activePane="bottomLeft" state="frozen"/>
      <selection activeCell="B61" sqref="B61"/>
      <selection pane="bottomLeft" activeCell="I14" sqref="I1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16" t="s">
        <v>10</v>
      </c>
      <c r="B2" s="516"/>
      <c r="C2" s="516"/>
      <c r="D2" s="516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14" t="s">
        <v>117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26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68" customFormat="1" ht="18" customHeight="1">
      <c r="A27" s="513" t="s">
        <v>3</v>
      </c>
      <c r="B27" s="513"/>
      <c r="C27" s="513"/>
      <c r="D27" s="513"/>
      <c r="E27" s="513"/>
      <c r="F27" s="67">
        <f>SUM(F12:F26)</f>
        <v>59137000</v>
      </c>
      <c r="G27" s="67">
        <f>SUM(G12:G26)</f>
        <v>2325410</v>
      </c>
      <c r="H27" s="67">
        <f>SUM(H12:H26)</f>
        <v>10803694</v>
      </c>
      <c r="I27" s="468">
        <f>F27+G27-H27</f>
        <v>50658716</v>
      </c>
      <c r="J27" s="62"/>
    </row>
    <row r="28" spans="1:10" ht="18" customHeight="1"/>
    <row r="29" spans="1:10" ht="21" customHeight="1">
      <c r="D29" s="517">
        <f>I27</f>
        <v>50658716</v>
      </c>
      <c r="E29" s="517"/>
      <c r="F29" s="69" t="s">
        <v>20</v>
      </c>
      <c r="G29" s="69"/>
    </row>
    <row r="30" spans="1:10" ht="21" customHeight="1"/>
    <row r="31" spans="1:10" ht="21" customHeight="1"/>
    <row r="32" spans="1:10" ht="14.25" customHeight="1">
      <c r="H32" s="70" t="s">
        <v>21</v>
      </c>
    </row>
    <row r="33" spans="1:10" ht="21" customHeight="1">
      <c r="A33" s="55" t="s">
        <v>22</v>
      </c>
      <c r="B33" s="70"/>
      <c r="F33" s="55" t="s">
        <v>23</v>
      </c>
    </row>
    <row r="34" spans="1:10" ht="21" customHeight="1"/>
    <row r="35" spans="1:10" ht="21" customHeight="1"/>
    <row r="36" spans="1:10" ht="21" customHeight="1"/>
    <row r="37" spans="1:10" ht="21" customHeight="1"/>
    <row r="38" spans="1:10" ht="21" customHeight="1"/>
    <row r="39" spans="1:10" ht="21" customHeight="1"/>
    <row r="40" spans="1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1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1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1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1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</sheetData>
  <autoFilter ref="A11:J27"/>
  <mergeCells count="5">
    <mergeCell ref="A2:D2"/>
    <mergeCell ref="A5:I5"/>
    <mergeCell ref="A6:I6"/>
    <mergeCell ref="A27:E27"/>
    <mergeCell ref="D29:E29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A5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16" t="s">
        <v>10</v>
      </c>
      <c r="B2" s="516"/>
      <c r="C2" s="516"/>
      <c r="D2" s="516"/>
      <c r="E2" s="134"/>
      <c r="F2" s="135"/>
      <c r="G2" s="135"/>
      <c r="H2" s="135"/>
      <c r="J2" s="136"/>
    </row>
    <row r="3" spans="1:10" s="19" customFormat="1" ht="18" customHeight="1">
      <c r="A3" s="47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14" t="s">
        <v>117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2137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13" t="s">
        <v>3</v>
      </c>
      <c r="B33" s="513"/>
      <c r="C33" s="513"/>
      <c r="D33" s="513"/>
      <c r="E33" s="513"/>
      <c r="F33" s="67">
        <f>SUM(F12:F32)</f>
        <v>27453626</v>
      </c>
      <c r="G33" s="67">
        <f>SUM(G12:G32)</f>
        <v>256910</v>
      </c>
      <c r="H33" s="67">
        <f>SUM(H12:H32)</f>
        <v>0</v>
      </c>
      <c r="I33" s="471">
        <f>F33+G33-H33</f>
        <v>27710536</v>
      </c>
      <c r="J33" s="62"/>
    </row>
    <row r="34" spans="1:10" ht="18" customHeight="1"/>
    <row r="35" spans="1:10" ht="21" customHeight="1">
      <c r="D35" s="517">
        <f>I33</f>
        <v>27710536</v>
      </c>
      <c r="E35" s="51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2" workbookViewId="0">
      <selection activeCell="A2"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7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16" t="s">
        <v>10</v>
      </c>
      <c r="B2" s="516"/>
      <c r="C2" s="516"/>
      <c r="D2" s="516"/>
      <c r="E2" s="134"/>
      <c r="F2" s="135"/>
      <c r="G2" s="135"/>
      <c r="H2" s="135"/>
      <c r="J2" s="136"/>
    </row>
    <row r="3" spans="1:10" s="19" customFormat="1" ht="18" customHeight="1">
      <c r="A3" s="477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14" t="s">
        <v>2158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:I31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480">
        <f t="shared" ref="I14:I16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264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" si="2">F16*10%</f>
        <v>2066146</v>
      </c>
      <c r="H16" s="142"/>
      <c r="I16" s="264">
        <f t="shared" si="1"/>
        <v>68287606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13" t="s">
        <v>3</v>
      </c>
      <c r="B33" s="513"/>
      <c r="C33" s="513"/>
      <c r="D33" s="513"/>
      <c r="E33" s="513"/>
      <c r="F33" s="67">
        <f>SUM(F12:F32)</f>
        <v>81968660</v>
      </c>
      <c r="G33" s="67">
        <f>SUM(G12:G32)</f>
        <v>2588066</v>
      </c>
      <c r="H33" s="67">
        <f>SUM(H12:H32)</f>
        <v>16269120</v>
      </c>
      <c r="I33" s="476">
        <f>F33+G33-H33</f>
        <v>68287606</v>
      </c>
      <c r="J33" s="62"/>
    </row>
    <row r="34" spans="1:10" ht="18" customHeight="1"/>
    <row r="35" spans="1:10" ht="21" customHeight="1">
      <c r="D35" s="517">
        <f>I33</f>
        <v>68287606</v>
      </c>
      <c r="E35" s="51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16" workbookViewId="0">
      <selection activeCell="G20" sqref="G20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16" t="s">
        <v>10</v>
      </c>
      <c r="B2" s="516"/>
      <c r="C2" s="516"/>
      <c r="D2" s="516"/>
      <c r="E2" s="134"/>
      <c r="F2" s="135"/>
      <c r="G2" s="135"/>
      <c r="H2" s="135"/>
      <c r="J2" s="136"/>
    </row>
    <row r="3" spans="1:10" s="19" customFormat="1" ht="18" customHeight="1">
      <c r="A3" s="47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14" t="s">
        <v>2158</v>
      </c>
      <c r="B5" s="514"/>
      <c r="C5" s="514"/>
      <c r="D5" s="514"/>
      <c r="E5" s="514"/>
      <c r="F5" s="514"/>
      <c r="G5" s="514"/>
      <c r="H5" s="514"/>
      <c r="I5" s="514"/>
      <c r="J5" s="81"/>
    </row>
    <row r="6" spans="1:10" ht="9" hidden="1" customHeight="1">
      <c r="A6" s="515"/>
      <c r="B6" s="515"/>
      <c r="C6" s="515"/>
      <c r="D6" s="515"/>
      <c r="E6" s="515"/>
      <c r="F6" s="515"/>
      <c r="G6" s="515"/>
      <c r="H6" s="515"/>
      <c r="I6" s="515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2161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1" si="0">ROUND(IF(E13&lt;&gt;"",I12+F13+G13-H13,0),0)</f>
        <v>34798772</v>
      </c>
      <c r="J13" s="143"/>
    </row>
    <row r="14" spans="1:10" s="488" customFormat="1" ht="18" customHeight="1">
      <c r="A14" s="481">
        <v>42688</v>
      </c>
      <c r="B14" s="481"/>
      <c r="C14" s="482"/>
      <c r="D14" s="483"/>
      <c r="E14" s="484" t="s">
        <v>2161</v>
      </c>
      <c r="F14" s="485">
        <v>22583600</v>
      </c>
      <c r="G14" s="485"/>
      <c r="H14" s="485"/>
      <c r="I14" s="486">
        <f t="shared" si="0"/>
        <v>57382372</v>
      </c>
      <c r="J14" s="487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26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2161</v>
      </c>
      <c r="F16" s="66">
        <v>46015600</v>
      </c>
      <c r="G16" s="142"/>
      <c r="H16" s="142"/>
      <c r="I16" s="26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264">
        <f t="shared" si="0"/>
        <v>139202224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0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0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0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0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0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0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0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0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13" t="s">
        <v>3</v>
      </c>
      <c r="B33" s="513"/>
      <c r="C33" s="513"/>
      <c r="D33" s="513"/>
      <c r="E33" s="513"/>
      <c r="F33" s="67">
        <f>SUM(F12:F32)</f>
        <v>134837740</v>
      </c>
      <c r="G33" s="67">
        <f>SUM(G12:G32)</f>
        <v>4364484</v>
      </c>
      <c r="H33" s="67">
        <f>SUM(H12:H32)</f>
        <v>0</v>
      </c>
      <c r="I33" s="478">
        <f>F33+G33-H33</f>
        <v>139202224</v>
      </c>
      <c r="J33" s="62"/>
    </row>
    <row r="34" spans="1:10" ht="18" customHeight="1"/>
    <row r="35" spans="1:10" ht="21" customHeight="1">
      <c r="D35" s="517">
        <f>I33</f>
        <v>139202224</v>
      </c>
      <c r="E35" s="51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opLeftCell="A148" workbookViewId="0">
      <selection activeCell="A158" sqref="A157:I166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20" t="s">
        <v>483</v>
      </c>
      <c r="B1" s="520"/>
      <c r="C1" s="520"/>
      <c r="D1" s="520"/>
      <c r="E1" s="520"/>
      <c r="F1" s="520"/>
      <c r="G1" s="520"/>
      <c r="H1" s="520"/>
      <c r="I1" s="520"/>
    </row>
    <row r="2" spans="1:16">
      <c r="A2" s="521" t="s">
        <v>484</v>
      </c>
      <c r="B2" s="521"/>
      <c r="C2" s="521"/>
      <c r="D2" s="521"/>
      <c r="E2" s="521"/>
      <c r="F2" s="521"/>
      <c r="G2" s="521"/>
      <c r="H2" s="521"/>
      <c r="I2" s="521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18" t="s">
        <v>485</v>
      </c>
      <c r="B4" s="518"/>
      <c r="C4" s="518"/>
      <c r="D4" s="518"/>
      <c r="E4" s="518"/>
      <c r="F4" s="518"/>
      <c r="G4" s="518"/>
      <c r="H4" s="518"/>
      <c r="I4" s="518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19" t="s">
        <v>3</v>
      </c>
      <c r="B9" s="519"/>
      <c r="C9" s="519"/>
      <c r="D9" s="519"/>
      <c r="E9" s="519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522"/>
      <c r="H11" s="522"/>
      <c r="I11" s="522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19" t="s">
        <v>3</v>
      </c>
      <c r="B17" s="519"/>
      <c r="C17" s="519"/>
      <c r="D17" s="519"/>
      <c r="E17" s="519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24" t="s">
        <v>499</v>
      </c>
      <c r="B18" s="524"/>
      <c r="C18" s="524"/>
      <c r="D18" s="524"/>
      <c r="E18" s="524"/>
      <c r="F18" s="524"/>
      <c r="G18" s="524"/>
      <c r="H18" s="524"/>
      <c r="I18" s="524"/>
    </row>
    <row r="20" spans="1:12">
      <c r="A20" s="525" t="s">
        <v>500</v>
      </c>
      <c r="B20" s="525"/>
      <c r="C20" s="525"/>
      <c r="D20" s="525"/>
      <c r="G20" s="522" t="s">
        <v>501</v>
      </c>
      <c r="H20" s="522"/>
      <c r="I20" s="522"/>
    </row>
    <row r="21" spans="1:12">
      <c r="A21" s="523" t="s">
        <v>502</v>
      </c>
      <c r="B21" s="523"/>
      <c r="C21" s="523"/>
      <c r="D21" s="523"/>
      <c r="G21" s="522"/>
      <c r="H21" s="522"/>
      <c r="I21" s="522"/>
    </row>
    <row r="22" spans="1:12">
      <c r="A22" s="523" t="s">
        <v>503</v>
      </c>
      <c r="B22" s="523"/>
      <c r="C22" s="523"/>
      <c r="D22" s="523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522"/>
      <c r="H24" s="522"/>
      <c r="I24" s="522"/>
    </row>
    <row r="25" spans="1:12">
      <c r="A25" s="523"/>
      <c r="B25" s="523"/>
      <c r="C25" s="523"/>
      <c r="D25" s="523"/>
    </row>
    <row r="26" spans="1:12" ht="22.5">
      <c r="A26" s="520" t="s">
        <v>483</v>
      </c>
      <c r="B26" s="520"/>
      <c r="C26" s="520"/>
      <c r="D26" s="520"/>
      <c r="E26" s="520"/>
      <c r="F26" s="520"/>
      <c r="G26" s="520"/>
      <c r="H26" s="520"/>
      <c r="I26" s="520"/>
    </row>
    <row r="27" spans="1:12">
      <c r="A27" s="521" t="s">
        <v>484</v>
      </c>
      <c r="B27" s="521"/>
      <c r="C27" s="521"/>
      <c r="D27" s="521"/>
      <c r="E27" s="521"/>
      <c r="F27" s="521"/>
      <c r="G27" s="521"/>
      <c r="H27" s="521"/>
      <c r="I27" s="521"/>
    </row>
    <row r="28" spans="1:12" ht="22.5">
      <c r="A28" s="518" t="s">
        <v>505</v>
      </c>
      <c r="B28" s="518"/>
      <c r="C28" s="518"/>
      <c r="D28" s="518"/>
      <c r="E28" s="518"/>
      <c r="F28" s="518"/>
      <c r="G28" s="518"/>
      <c r="H28" s="518"/>
      <c r="I28" s="518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19" t="s">
        <v>3</v>
      </c>
      <c r="B31" s="519"/>
      <c r="C31" s="519"/>
      <c r="D31" s="519"/>
      <c r="E31" s="519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522"/>
      <c r="H32" s="522"/>
      <c r="I32" s="522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19" t="s">
        <v>3</v>
      </c>
      <c r="B38" s="519"/>
      <c r="C38" s="519"/>
      <c r="D38" s="519"/>
      <c r="E38" s="519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19" t="s">
        <v>3</v>
      </c>
      <c r="B44" s="519"/>
      <c r="C44" s="519"/>
      <c r="D44" s="519"/>
      <c r="E44" s="519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520" t="s">
        <v>483</v>
      </c>
      <c r="B48" s="520"/>
      <c r="C48" s="520"/>
      <c r="D48" s="520"/>
      <c r="E48" s="520"/>
      <c r="F48" s="520"/>
      <c r="G48" s="520"/>
      <c r="H48" s="520"/>
      <c r="I48" s="520"/>
    </row>
    <row r="49" spans="1:16">
      <c r="A49" s="521" t="s">
        <v>484</v>
      </c>
      <c r="B49" s="521"/>
      <c r="C49" s="521"/>
      <c r="D49" s="521"/>
      <c r="E49" s="521"/>
      <c r="F49" s="521"/>
      <c r="G49" s="521"/>
      <c r="H49" s="521"/>
      <c r="I49" s="521"/>
    </row>
    <row r="50" spans="1:16" ht="22.5">
      <c r="A50" s="518" t="s">
        <v>509</v>
      </c>
      <c r="B50" s="518"/>
      <c r="C50" s="518"/>
      <c r="D50" s="518"/>
      <c r="E50" s="518"/>
      <c r="F50" s="518"/>
      <c r="G50" s="518"/>
      <c r="H50" s="518"/>
      <c r="I50" s="518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19" t="s">
        <v>3</v>
      </c>
      <c r="B54" s="519"/>
      <c r="C54" s="519"/>
      <c r="D54" s="519"/>
      <c r="E54" s="519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19" t="s">
        <v>3</v>
      </c>
      <c r="B61" s="519"/>
      <c r="C61" s="519"/>
      <c r="D61" s="519"/>
      <c r="E61" s="519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522"/>
      <c r="H63" s="522"/>
      <c r="I63" s="522"/>
    </row>
    <row r="65" spans="1:16" ht="22.5">
      <c r="A65" s="520" t="s">
        <v>483</v>
      </c>
      <c r="B65" s="520"/>
      <c r="C65" s="520"/>
      <c r="D65" s="520"/>
      <c r="E65" s="520"/>
      <c r="F65" s="520"/>
      <c r="G65" s="520"/>
      <c r="H65" s="520"/>
      <c r="I65" s="520"/>
    </row>
    <row r="66" spans="1:16">
      <c r="A66" s="521" t="s">
        <v>484</v>
      </c>
      <c r="B66" s="521"/>
      <c r="C66" s="521"/>
      <c r="D66" s="521"/>
      <c r="E66" s="521"/>
      <c r="F66" s="521"/>
      <c r="G66" s="521"/>
      <c r="H66" s="521"/>
      <c r="I66" s="521"/>
    </row>
    <row r="67" spans="1:16" ht="22.5" hidden="1">
      <c r="A67" s="518" t="s">
        <v>509</v>
      </c>
      <c r="B67" s="518"/>
      <c r="C67" s="518"/>
      <c r="D67" s="518"/>
      <c r="E67" s="518"/>
      <c r="F67" s="518"/>
      <c r="G67" s="518"/>
      <c r="H67" s="518"/>
      <c r="I67" s="518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19" t="s">
        <v>3</v>
      </c>
      <c r="B71" s="519"/>
      <c r="C71" s="519"/>
      <c r="D71" s="519"/>
      <c r="E71" s="519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19" t="s">
        <v>3</v>
      </c>
      <c r="B78" s="519"/>
      <c r="C78" s="519"/>
      <c r="D78" s="519"/>
      <c r="E78" s="519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522"/>
      <c r="H80" s="522"/>
      <c r="I80" s="522"/>
    </row>
    <row r="81" spans="1:16">
      <c r="A81" s="523"/>
      <c r="B81" s="523"/>
      <c r="C81" s="523"/>
      <c r="D81" s="523"/>
    </row>
    <row r="82" spans="1:16" ht="22.5">
      <c r="A82" s="520" t="s">
        <v>483</v>
      </c>
      <c r="B82" s="520"/>
      <c r="C82" s="520"/>
      <c r="D82" s="520"/>
      <c r="E82" s="520"/>
      <c r="F82" s="520"/>
      <c r="G82" s="520"/>
      <c r="H82" s="520"/>
      <c r="I82" s="520"/>
    </row>
    <row r="83" spans="1:16">
      <c r="A83" s="521" t="s">
        <v>484</v>
      </c>
      <c r="B83" s="521"/>
      <c r="C83" s="521"/>
      <c r="D83" s="521"/>
      <c r="E83" s="521"/>
      <c r="F83" s="521"/>
      <c r="G83" s="521"/>
      <c r="H83" s="521"/>
      <c r="I83" s="521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19" t="s">
        <v>3</v>
      </c>
      <c r="B94" s="519"/>
      <c r="C94" s="519"/>
      <c r="D94" s="519"/>
      <c r="E94" s="519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522"/>
      <c r="H96" s="522"/>
      <c r="I96" s="522"/>
    </row>
    <row r="99" spans="1:16" ht="22.5">
      <c r="A99" s="520" t="s">
        <v>483</v>
      </c>
      <c r="B99" s="520"/>
      <c r="C99" s="520"/>
      <c r="D99" s="520"/>
      <c r="E99" s="520"/>
      <c r="F99" s="520"/>
      <c r="G99" s="520"/>
      <c r="H99" s="520"/>
      <c r="I99" s="520"/>
    </row>
    <row r="100" spans="1:16">
      <c r="A100" s="521" t="s">
        <v>484</v>
      </c>
      <c r="B100" s="521"/>
      <c r="C100" s="521"/>
      <c r="D100" s="521"/>
      <c r="E100" s="521"/>
      <c r="F100" s="521"/>
      <c r="G100" s="521"/>
      <c r="H100" s="521"/>
      <c r="I100" s="521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19" t="s">
        <v>3</v>
      </c>
      <c r="B108" s="519"/>
      <c r="C108" s="519"/>
      <c r="D108" s="519"/>
      <c r="E108" s="519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522"/>
      <c r="H111" s="522"/>
      <c r="I111" s="522"/>
    </row>
    <row r="113" spans="1:16" ht="22.5">
      <c r="A113" s="520" t="s">
        <v>483</v>
      </c>
      <c r="B113" s="520"/>
      <c r="C113" s="520"/>
      <c r="D113" s="520"/>
      <c r="E113" s="520"/>
      <c r="F113" s="520"/>
      <c r="G113" s="520"/>
      <c r="H113" s="520"/>
      <c r="I113" s="520"/>
    </row>
    <row r="114" spans="1:16">
      <c r="A114" s="521" t="s">
        <v>484</v>
      </c>
      <c r="B114" s="521"/>
      <c r="C114" s="521"/>
      <c r="D114" s="521"/>
      <c r="E114" s="521"/>
      <c r="F114" s="521"/>
      <c r="G114" s="521"/>
      <c r="H114" s="521"/>
      <c r="I114" s="521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518" t="s">
        <v>1986</v>
      </c>
      <c r="B116" s="518"/>
      <c r="C116" s="518"/>
      <c r="D116" s="518"/>
      <c r="E116" s="518"/>
      <c r="F116" s="518"/>
      <c r="G116" s="518"/>
      <c r="H116" s="518"/>
      <c r="I116" s="518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519" t="s">
        <v>3</v>
      </c>
      <c r="B123" s="519"/>
      <c r="C123" s="519"/>
      <c r="D123" s="519"/>
      <c r="E123" s="519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2131</v>
      </c>
      <c r="B126" s="227"/>
      <c r="C126" s="228"/>
      <c r="D126" s="229"/>
      <c r="G126" s="522"/>
      <c r="H126" s="522"/>
      <c r="I126" s="522"/>
    </row>
    <row r="128" spans="1:16" ht="22.5">
      <c r="A128" s="520" t="s">
        <v>483</v>
      </c>
      <c r="B128" s="520"/>
      <c r="C128" s="520"/>
      <c r="D128" s="520"/>
      <c r="E128" s="520"/>
      <c r="F128" s="520"/>
      <c r="G128" s="520"/>
      <c r="H128" s="520"/>
      <c r="I128" s="520"/>
    </row>
    <row r="129" spans="1:16">
      <c r="A129" s="521" t="s">
        <v>484</v>
      </c>
      <c r="B129" s="521"/>
      <c r="C129" s="521"/>
      <c r="D129" s="521"/>
      <c r="E129" s="521"/>
      <c r="F129" s="521"/>
      <c r="G129" s="521"/>
      <c r="H129" s="521"/>
      <c r="I129" s="521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518" t="s">
        <v>1987</v>
      </c>
      <c r="B131" s="518"/>
      <c r="C131" s="518"/>
      <c r="D131" s="518"/>
      <c r="E131" s="518"/>
      <c r="F131" s="518"/>
      <c r="G131" s="518"/>
      <c r="H131" s="518"/>
      <c r="I131" s="518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519" t="s">
        <v>3</v>
      </c>
      <c r="B136" s="519"/>
      <c r="C136" s="519"/>
      <c r="D136" s="519"/>
      <c r="E136" s="519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2132</v>
      </c>
      <c r="B140" s="227"/>
      <c r="C140" s="228"/>
      <c r="D140" s="229"/>
      <c r="G140" s="522"/>
      <c r="H140" s="522"/>
      <c r="I140" s="522"/>
    </row>
    <row r="142" spans="1:16" ht="22.5">
      <c r="A142" s="520" t="s">
        <v>483</v>
      </c>
      <c r="B142" s="520"/>
      <c r="C142" s="520"/>
      <c r="D142" s="520"/>
      <c r="E142" s="520"/>
      <c r="F142" s="520"/>
      <c r="G142" s="520"/>
      <c r="H142" s="520"/>
      <c r="I142" s="520"/>
    </row>
    <row r="143" spans="1:16">
      <c r="A143" s="521" t="s">
        <v>484</v>
      </c>
      <c r="B143" s="521"/>
      <c r="C143" s="521"/>
      <c r="D143" s="521"/>
      <c r="E143" s="521"/>
      <c r="F143" s="521"/>
      <c r="G143" s="521"/>
      <c r="H143" s="521"/>
      <c r="I143" s="521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518" t="s">
        <v>2133</v>
      </c>
      <c r="B145" s="518"/>
      <c r="C145" s="518"/>
      <c r="D145" s="518"/>
      <c r="E145" s="518"/>
      <c r="F145" s="518"/>
      <c r="G145" s="518"/>
      <c r="H145" s="518"/>
      <c r="I145" s="518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2134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2135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519" t="s">
        <v>3</v>
      </c>
      <c r="B152" s="519"/>
      <c r="C152" s="519"/>
      <c r="D152" s="519"/>
      <c r="E152" s="519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22300</v>
      </c>
    </row>
    <row r="154" spans="1:16">
      <c r="H154" s="225" t="s">
        <v>1989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522"/>
      <c r="H156" s="522"/>
      <c r="I156" s="522"/>
    </row>
    <row r="157" spans="1:16" ht="22.5">
      <c r="A157" s="518" t="s">
        <v>2162</v>
      </c>
      <c r="B157" s="518"/>
      <c r="C157" s="518"/>
      <c r="D157" s="518"/>
      <c r="E157" s="518"/>
      <c r="F157" s="518"/>
      <c r="G157" s="518"/>
      <c r="H157" s="518"/>
      <c r="I157" s="518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2134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2135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519" t="s">
        <v>3</v>
      </c>
      <c r="B164" s="519"/>
      <c r="C164" s="519"/>
      <c r="D164" s="519"/>
      <c r="E164" s="519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1988</v>
      </c>
      <c r="I165" s="422">
        <v>22200</v>
      </c>
    </row>
    <row r="166" spans="1:16">
      <c r="H166" s="225" t="s">
        <v>1989</v>
      </c>
      <c r="I166" s="422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526" t="s">
        <v>1991</v>
      </c>
      <c r="B1" s="526"/>
      <c r="C1" s="526"/>
      <c r="D1" s="526"/>
      <c r="E1" s="526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527"/>
      <c r="D10" s="527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12" t="s">
        <v>9</v>
      </c>
      <c r="B1" s="512"/>
      <c r="C1" s="512"/>
      <c r="E1" s="359"/>
      <c r="F1" s="38"/>
      <c r="G1" s="39"/>
      <c r="H1" s="39"/>
    </row>
    <row r="2" spans="1:10" s="37" customFormat="1" ht="18" customHeight="1">
      <c r="A2" s="512" t="s">
        <v>10</v>
      </c>
      <c r="B2" s="512"/>
      <c r="C2" s="512"/>
      <c r="D2" s="512"/>
      <c r="E2" s="512"/>
      <c r="F2" s="38"/>
      <c r="G2" s="39"/>
      <c r="H2" s="39"/>
    </row>
    <row r="3" spans="1:10" s="37" customFormat="1" ht="18" customHeight="1">
      <c r="A3" s="512" t="s">
        <v>11</v>
      </c>
      <c r="B3" s="512"/>
      <c r="C3" s="533" t="s">
        <v>513</v>
      </c>
      <c r="D3" s="533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534" t="s">
        <v>12</v>
      </c>
      <c r="B5" s="534"/>
      <c r="C5" s="534"/>
      <c r="D5" s="534"/>
      <c r="E5" s="534"/>
      <c r="F5" s="534"/>
      <c r="G5" s="534"/>
      <c r="H5" s="534"/>
      <c r="I5" s="534"/>
    </row>
    <row r="6" spans="1:10" ht="9" customHeight="1">
      <c r="A6" s="535"/>
      <c r="B6" s="535"/>
      <c r="C6" s="535"/>
      <c r="D6" s="535"/>
      <c r="E6" s="535"/>
      <c r="F6" s="535"/>
      <c r="G6" s="535"/>
      <c r="H6" s="535"/>
      <c r="I6" s="535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528" t="s">
        <v>1322</v>
      </c>
      <c r="B12" s="529"/>
      <c r="C12" s="529"/>
      <c r="D12" s="529"/>
      <c r="E12" s="529"/>
      <c r="F12" s="529"/>
      <c r="G12" s="529"/>
      <c r="H12" s="530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531" t="s">
        <v>3</v>
      </c>
      <c r="B30" s="531"/>
      <c r="C30" s="531"/>
      <c r="D30" s="531"/>
      <c r="E30" s="531"/>
      <c r="F30" s="531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532">
        <f>I30</f>
        <v>9400000</v>
      </c>
      <c r="F32" s="532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92"/>
  <sheetViews>
    <sheetView topLeftCell="A5" zoomScale="95" workbookViewId="0">
      <pane ySplit="7" topLeftCell="A91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512" t="s">
        <v>9</v>
      </c>
      <c r="B1" s="512"/>
      <c r="C1" s="512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12" t="s">
        <v>11</v>
      </c>
      <c r="B3" s="512"/>
      <c r="C3" s="533" t="s">
        <v>513</v>
      </c>
      <c r="D3" s="533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34" t="s">
        <v>12</v>
      </c>
      <c r="B5" s="534"/>
      <c r="C5" s="534"/>
      <c r="D5" s="534"/>
      <c r="E5" s="534"/>
      <c r="F5" s="534"/>
      <c r="G5" s="534"/>
      <c r="H5" s="534"/>
      <c r="I5" s="534"/>
      <c r="J5" s="534"/>
      <c r="K5" s="534"/>
    </row>
    <row r="6" spans="1:12" ht="9" customHeight="1">
      <c r="A6" s="535"/>
      <c r="B6" s="535"/>
      <c r="C6" s="535"/>
      <c r="D6" s="535"/>
      <c r="E6" s="535"/>
      <c r="F6" s="535"/>
      <c r="G6" s="535"/>
      <c r="H6" s="535"/>
      <c r="I6" s="535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528" t="s">
        <v>1322</v>
      </c>
      <c r="B12" s="529"/>
      <c r="C12" s="529"/>
      <c r="D12" s="529"/>
      <c r="E12" s="529"/>
      <c r="F12" s="529"/>
      <c r="G12" s="529"/>
      <c r="H12" s="529"/>
      <c r="I12" s="529"/>
      <c r="J12" s="530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2140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2141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2142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536" t="s">
        <v>3</v>
      </c>
      <c r="B112" s="537"/>
      <c r="C112" s="537"/>
      <c r="D112" s="537"/>
      <c r="E112" s="537"/>
      <c r="F112" s="537"/>
      <c r="G112" s="537"/>
      <c r="H112" s="538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532">
        <f>K112</f>
        <v>232707623.5999999</v>
      </c>
      <c r="F114" s="532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opLeftCell="A5" zoomScale="95" workbookViewId="0">
      <pane ySplit="7" topLeftCell="A310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12" t="s">
        <v>9</v>
      </c>
      <c r="B1" s="512"/>
      <c r="C1" s="512"/>
      <c r="E1" s="359"/>
      <c r="F1" s="38"/>
      <c r="G1" s="39"/>
      <c r="H1" s="39"/>
    </row>
    <row r="2" spans="1:10" s="37" customFormat="1" ht="18" customHeight="1">
      <c r="A2" s="512" t="s">
        <v>10</v>
      </c>
      <c r="B2" s="512"/>
      <c r="C2" s="512"/>
      <c r="D2" s="512"/>
      <c r="E2" s="512"/>
      <c r="F2" s="38"/>
      <c r="G2" s="39"/>
      <c r="H2" s="39"/>
    </row>
    <row r="3" spans="1:10" s="37" customFormat="1" ht="18" customHeight="1">
      <c r="A3" s="512" t="s">
        <v>11</v>
      </c>
      <c r="B3" s="512"/>
      <c r="C3" s="533" t="s">
        <v>513</v>
      </c>
      <c r="D3" s="533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534" t="s">
        <v>12</v>
      </c>
      <c r="B5" s="534"/>
      <c r="C5" s="534"/>
      <c r="D5" s="534"/>
      <c r="E5" s="534"/>
      <c r="F5" s="534"/>
      <c r="G5" s="534"/>
      <c r="H5" s="534"/>
      <c r="I5" s="534"/>
    </row>
    <row r="6" spans="1:10" ht="9" customHeight="1">
      <c r="A6" s="535"/>
      <c r="B6" s="535"/>
      <c r="C6" s="535"/>
      <c r="D6" s="535"/>
      <c r="E6" s="535"/>
      <c r="F6" s="535"/>
      <c r="G6" s="535"/>
      <c r="H6" s="535"/>
      <c r="I6" s="535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528" t="s">
        <v>1322</v>
      </c>
      <c r="B12" s="529"/>
      <c r="C12" s="529"/>
      <c r="D12" s="529"/>
      <c r="E12" s="529"/>
      <c r="F12" s="529"/>
      <c r="G12" s="529"/>
      <c r="H12" s="530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475"/>
      <c r="B306" s="255" t="s">
        <v>2157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475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475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475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475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475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475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475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475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475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475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475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475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475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475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475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475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475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475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475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475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475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475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475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475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531" t="s">
        <v>3</v>
      </c>
      <c r="B337" s="531"/>
      <c r="C337" s="531"/>
      <c r="D337" s="531"/>
      <c r="E337" s="531"/>
      <c r="F337" s="531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532">
        <f>I337</f>
        <v>359299533</v>
      </c>
      <c r="F339" s="532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7"/>
  <sheetViews>
    <sheetView tabSelected="1" topLeftCell="A5" zoomScale="95" workbookViewId="0">
      <pane ySplit="7" topLeftCell="A39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541" t="s">
        <v>9</v>
      </c>
      <c r="B1" s="541"/>
      <c r="C1" s="541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542" t="s">
        <v>11</v>
      </c>
      <c r="B3" s="542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543" t="s">
        <v>12</v>
      </c>
      <c r="B5" s="543"/>
      <c r="C5" s="543"/>
      <c r="D5" s="543"/>
      <c r="E5" s="543"/>
      <c r="F5" s="543"/>
      <c r="G5" s="543"/>
      <c r="H5" s="543"/>
    </row>
    <row r="6" spans="1:10" ht="9" customHeight="1">
      <c r="A6" s="544"/>
      <c r="B6" s="544"/>
      <c r="C6" s="544"/>
      <c r="D6" s="544"/>
      <c r="E6" s="544"/>
      <c r="F6" s="544"/>
      <c r="G6" s="544"/>
      <c r="H6" s="544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540"/>
      <c r="B19" s="540"/>
      <c r="C19" s="540"/>
      <c r="D19" s="540"/>
      <c r="E19" s="540"/>
      <c r="F19" s="540"/>
      <c r="G19" s="540"/>
      <c r="H19" s="540"/>
      <c r="I19" s="540"/>
      <c r="J19" s="540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540"/>
      <c r="B35" s="540"/>
      <c r="C35" s="540"/>
      <c r="D35" s="540"/>
      <c r="E35" s="540"/>
      <c r="F35" s="540"/>
      <c r="G35" s="540"/>
      <c r="H35" s="540"/>
      <c r="I35" s="540"/>
      <c r="J35" s="540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47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2145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474">
        <v>42584</v>
      </c>
      <c r="B44" s="255" t="s">
        <v>2146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474">
        <v>42584</v>
      </c>
      <c r="B45" s="255" t="s">
        <v>2147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474">
        <v>42584</v>
      </c>
      <c r="B46" s="255" t="s">
        <v>2148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474">
        <v>42584</v>
      </c>
      <c r="B47" s="255" t="s">
        <v>2149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474">
        <v>42606</v>
      </c>
      <c r="B48" s="255" t="s">
        <v>2150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474">
        <v>42606</v>
      </c>
      <c r="B49" s="255" t="s">
        <v>2151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474">
        <v>42627</v>
      </c>
      <c r="B50" s="255" t="s">
        <v>2150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474">
        <v>42627</v>
      </c>
      <c r="B51" s="255" t="s">
        <v>2151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474">
        <v>42641</v>
      </c>
      <c r="B52" s="255" t="s">
        <v>2152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474">
        <v>42641</v>
      </c>
      <c r="B53" s="255" t="s">
        <v>2153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474">
        <v>42644</v>
      </c>
      <c r="B54" s="255" t="s">
        <v>2152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474">
        <v>42644</v>
      </c>
      <c r="B55" s="255" t="s">
        <v>2153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47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47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47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47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47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47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47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47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47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47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47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531" t="s">
        <v>3</v>
      </c>
      <c r="B69" s="531"/>
      <c r="C69" s="531"/>
      <c r="D69" s="531"/>
      <c r="E69" s="531"/>
      <c r="F69" s="531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539">
        <f>I69</f>
        <v>58222000</v>
      </c>
      <c r="F71" s="539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Trung - Tokai</vt:lpstr>
      <vt:lpstr>CP-MỰC</vt:lpstr>
      <vt:lpstr>M.T.NAM</vt:lpstr>
      <vt:lpstr>NGHỊ HÒA</vt:lpstr>
      <vt:lpstr>PHÁT</vt:lpstr>
      <vt:lpstr>T.M.THƯ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2016-12-12T08:29:53Z</cp:lastPrinted>
  <dcterms:created xsi:type="dcterms:W3CDTF">1996-10-14T23:33:28Z</dcterms:created>
  <dcterms:modified xsi:type="dcterms:W3CDTF">2016-12-21T08:12:35Z</dcterms:modified>
</cp:coreProperties>
</file>