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65" windowWidth="22995" windowHeight="9915" activeTab="6"/>
  </bookViews>
  <sheets>
    <sheet name="Tokai 03" sheetId="1" r:id="rId1"/>
    <sheet name="Q4 - 52.300" sheetId="2" r:id="rId2"/>
    <sheet name="Zhoushan" sheetId="3" r:id="rId3"/>
    <sheet name="Zhoushan (2)" sheetId="4" r:id="rId4"/>
    <sheet name="PV 61.000" sheetId="5" r:id="rId5"/>
    <sheet name="Hea Won 02" sheetId="6" r:id="rId6"/>
    <sheet name="PV 89.000" sheetId="7"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Nd1" localSheetId="6">#REF!</definedName>
    <definedName name="__Nd1">#REF!</definedName>
    <definedName name="__NEW2" localSheetId="6">[1]!OK_thke_thuchi_toan_bo_2_cap</definedName>
    <definedName name="__NEW2">[1]!OK_thke_thuchi_toan_bo_2_cap</definedName>
    <definedName name="_Fill" localSheetId="5" hidden="1">#REF!</definedName>
    <definedName name="_Fill" localSheetId="4" hidden="1">#REF!</definedName>
    <definedName name="_Fill" localSheetId="6" hidden="1">#REF!</definedName>
    <definedName name="_Fill" localSheetId="1" hidden="1">#REF!</definedName>
    <definedName name="_Fill" localSheetId="0" hidden="1">#REF!</definedName>
    <definedName name="_Fill" localSheetId="2" hidden="1">#REF!</definedName>
    <definedName name="_Fill" localSheetId="3" hidden="1">#REF!</definedName>
    <definedName name="_Fill" hidden="1">#REF!</definedName>
    <definedName name="_Nd1" localSheetId="5">#REF!</definedName>
    <definedName name="_Nd1" localSheetId="6">#REF!</definedName>
    <definedName name="_Nd1">#REF!</definedName>
    <definedName name="_NEW2" localSheetId="6">[1]!OK_thke_thuchi_toan_bo_2_cap</definedName>
    <definedName name="_NEW2">[1]!OK_thke_thuchi_toan_bo_2_cap</definedName>
    <definedName name="a" localSheetId="6">[2]!OK_thke_CHI_toan_bo_2_cap</definedName>
    <definedName name="a">[2]!OK_thke_CHI_toan_bo_2_cap</definedName>
    <definedName name="Bke" localSheetId="6">[3]ds!#REF!</definedName>
    <definedName name="Bke">[3]ds!#REF!</definedName>
    <definedName name="BKHDDV2SSCT" localSheetId="5">#REF!</definedName>
    <definedName name="BKHDDV2SSCT" localSheetId="6">#REF!</definedName>
    <definedName name="BKHDDV2SSCT">#REF!</definedName>
    <definedName name="Bt_add1_Chso" localSheetId="6">[4]!Bt_add1_Chso</definedName>
    <definedName name="Bt_add1_Chso">[4]!Bt_add1_Chso</definedName>
    <definedName name="Btkc" localSheetId="5">#REF!</definedName>
    <definedName name="Btkc" localSheetId="6">#REF!</definedName>
    <definedName name="Btkc">#REF!</definedName>
    <definedName name="Bust" localSheetId="5">#REF!</definedName>
    <definedName name="Bust" localSheetId="6">#REF!</definedName>
    <definedName name="Bust">#REF!</definedName>
    <definedName name="Button_Doi_nhom_chtu" localSheetId="6">[5]!Button_Doi_nhom_chtu</definedName>
    <definedName name="Button_Doi_nhom_chtu">[5]!Button_Doi_nhom_chtu</definedName>
    <definedName name="CgNo" localSheetId="5">#REF!</definedName>
    <definedName name="CgNo" localSheetId="6">#REF!</definedName>
    <definedName name="CgNo">#REF!</definedName>
    <definedName name="Change_ten_thuong_dung" localSheetId="6">[6]!Change_ten_thuong_dung</definedName>
    <definedName name="Change_ten_thuong_dung">[6]!Change_ten_thuong_dung</definedName>
    <definedName name="chi" localSheetId="6">[7]Sqt02!#REF!</definedName>
    <definedName name="chi">[7]Sqt02!#REF!</definedName>
    <definedName name="Chk_tieu_de_thke" localSheetId="6">[8]!Chk_tieu_de_thke</definedName>
    <definedName name="Chk_tieu_de_thke">[8]!Chk_tieu_de_thke</definedName>
    <definedName name="Chk_Tieude_thke" localSheetId="6">[5]!Chk_Tieude_thke</definedName>
    <definedName name="Chk_Tieude_thke">[5]!Chk_Tieude_thke</definedName>
    <definedName name="Chso" localSheetId="5">#REF!</definedName>
    <definedName name="Chso" localSheetId="6">#REF!</definedName>
    <definedName name="Chso">#REF!</definedName>
    <definedName name="Chtu" localSheetId="5">#REF!</definedName>
    <definedName name="Chtu" localSheetId="6">#REF!</definedName>
    <definedName name="Chtu">#REF!</definedName>
    <definedName name="Continue" localSheetId="5">#REF!</definedName>
    <definedName name="Continue" localSheetId="6">#REF!</definedName>
    <definedName name="Continue">#REF!</definedName>
    <definedName name="D_THU">[9]BANRA!$I$9:$I$25</definedName>
    <definedName name="DC">'[10]Danh muc'!$A$3</definedName>
    <definedName name="Dieãn_giaûi" localSheetId="6">[7]Sqt02!#REF!</definedName>
    <definedName name="Dieãn_giaûi">[7]Sqt02!#REF!</definedName>
    <definedName name="DOANH_SO" localSheetId="5">#REF!</definedName>
    <definedName name="DOANH_SO" localSheetId="6">#REF!</definedName>
    <definedName name="DOANH_SO">#REF!</definedName>
    <definedName name="DOANHSO_BAN" localSheetId="5">#REF!</definedName>
    <definedName name="DOANHSO_BAN" localSheetId="6">#REF!</definedName>
    <definedName name="DOANHSO_BAN">#REF!</definedName>
    <definedName name="DOANHSO_MUA" localSheetId="5">#REF!</definedName>
    <definedName name="DOANHSO_MUA" localSheetId="6">#REF!</definedName>
    <definedName name="DOANHSO_MUA">#REF!</definedName>
    <definedName name="Document_array" localSheetId="5">{"cuc2.xls","Sheet1"}</definedName>
    <definedName name="Document_array">{"cuc2.xls","Sheet1"}</definedName>
    <definedName name="Documents_array" localSheetId="6">#REF!</definedName>
    <definedName name="Documents_array">#REF!</definedName>
    <definedName name="Donvi" localSheetId="6">#REF!</definedName>
    <definedName name="Donvi">#REF!</definedName>
    <definedName name="Dr_Co_TK" localSheetId="6">[11]!Dr_Co_TK</definedName>
    <definedName name="Dr_Co_TK">[11]!Dr_Co_TK</definedName>
    <definedName name="Dr_Cot_lon" localSheetId="6">[5]!Dr_Cot_lon</definedName>
    <definedName name="Dr_Cot_lon">[5]!Dr_Cot_lon</definedName>
    <definedName name="Dr_Cot_nho" localSheetId="6">[5]!Dr_Cot_nho</definedName>
    <definedName name="Dr_Cot_nho">[5]!Dr_Cot_nho</definedName>
    <definedName name="Dr_Field_R1" localSheetId="6">[5]!Dr_Field_R1</definedName>
    <definedName name="Dr_Field_R1">[5]!Dr_Field_R1</definedName>
    <definedName name="Dr_Field_R2" localSheetId="6">[5]!Dr_Field_R2</definedName>
    <definedName name="Dr_Field_R2">[5]!Dr_Field_R2</definedName>
    <definedName name="Dr_mau_thke" localSheetId="6">[8]!Dr_mau_thke</definedName>
    <definedName name="Dr_mau_thke">[8]!Dr_mau_thke</definedName>
    <definedName name="Dr_Mau_trich" localSheetId="6">[5]!Dr_Mau_trich</definedName>
    <definedName name="Dr_Mau_trich">[5]!Dr_Mau_trich</definedName>
    <definedName name="Dr_Mauthke" localSheetId="6">[5]!Dr_Mauthke</definedName>
    <definedName name="Dr_Mauthke">[5]!Dr_Mauthke</definedName>
    <definedName name="Dr_Nd1_Chtu" localSheetId="6">[12]!Dr_Nd1_Chtu</definedName>
    <definedName name="Dr_Nd1_Chtu">[12]!Dr_Nd1_Chtu</definedName>
    <definedName name="Dr_nhom_chtu" localSheetId="6">[5]!Dr_nhom_chtu</definedName>
    <definedName name="Dr_nhom_chtu">[5]!Dr_nhom_chtu</definedName>
    <definedName name="Dr_Nhom_chung_tu" localSheetId="6">[13]!Dr_Nhom_chung_tu</definedName>
    <definedName name="Dr_Nhom_chung_tu">[13]!Dr_Nhom_chung_tu</definedName>
    <definedName name="Dr_No_TK" localSheetId="6">[11]!Dr_No_TK</definedName>
    <definedName name="Dr_No_TK">[11]!Dr_No_TK</definedName>
    <definedName name="Dr_Taikh_Co" localSheetId="6">[13]!Dr_Taikh_Co</definedName>
    <definedName name="Dr_Taikh_Co">[13]!Dr_Taikh_Co</definedName>
    <definedName name="Dr_Taikh_No" localSheetId="6">[13]!Dr_Taikh_No</definedName>
    <definedName name="Dr_Taikh_No">[13]!Dr_Taikh_No</definedName>
    <definedName name="Dr_trang" localSheetId="6">[5]!Dr_trang</definedName>
    <definedName name="Dr_trang">[5]!Dr_trang</definedName>
    <definedName name="Dr_trang_Chon" localSheetId="6">[5]!Dr_trang_Chon</definedName>
    <definedName name="Dr_trang_Chon">[5]!Dr_trang_Chon</definedName>
    <definedName name="duc" localSheetId="5">#REF!</definedName>
    <definedName name="duc" localSheetId="6">#REF!</definedName>
    <definedName name="duc">#REF!</definedName>
    <definedName name="DUCKY_CO_CD" localSheetId="5">#REF!</definedName>
    <definedName name="DUCKY_CO_CD" localSheetId="6">#REF!</definedName>
    <definedName name="DUCKY_CO_CD">#REF!</definedName>
    <definedName name="DUCKY_NO_CD" localSheetId="5">#REF!</definedName>
    <definedName name="DUCKY_NO_CD" localSheetId="6">#REF!</definedName>
    <definedName name="DUCKY_NO_CD">#REF!</definedName>
    <definedName name="DUDKY_CO_CD" localSheetId="6">#REF!</definedName>
    <definedName name="DUDKY_CO_CD">#REF!</definedName>
    <definedName name="DUDKY_NO_CD" localSheetId="6">#REF!</definedName>
    <definedName name="DUDKY_NO_CD">#REF!</definedName>
    <definedName name="Field" localSheetId="6">#REF!</definedName>
    <definedName name="Field">#REF!</definedName>
    <definedName name="Field_C2_Change" localSheetId="6">[14]!Field_C2_Change</definedName>
    <definedName name="Field_C2_Change">[14]!Field_C2_Change</definedName>
    <definedName name="Field_Chon_Change" localSheetId="6">[14]!Field_Chon_Change</definedName>
    <definedName name="Field_Chon_Change">[14]!Field_Chon_Change</definedName>
    <definedName name="Field_Cotlon_change" localSheetId="6">[14]!Field_Cotlon_change</definedName>
    <definedName name="Field_Cotlon_change">[14]!Field_Cotlon_change</definedName>
    <definedName name="GTGT_BAN" localSheetId="5">#REF!</definedName>
    <definedName name="GTGT_BAN" localSheetId="6">#REF!</definedName>
    <definedName name="GTGT_BAN">#REF!</definedName>
    <definedName name="GTGT_MUA" localSheetId="5">#REF!</definedName>
    <definedName name="GTGT_MUA" localSheetId="6">#REF!</definedName>
    <definedName name="GTGT_MUA">#REF!</definedName>
    <definedName name="Hello" localSheetId="5">#REF!</definedName>
    <definedName name="Hello" localSheetId="6">#REF!</definedName>
    <definedName name="Hello">#REF!</definedName>
    <definedName name="Hoten" localSheetId="6">#REF!</definedName>
    <definedName name="Hoten">#REF!</definedName>
    <definedName name="Leâ_Coâng_Minh" localSheetId="6">#REF!</definedName>
    <definedName name="Leâ_Coâng_Minh">#REF!</definedName>
    <definedName name="List_nguon" localSheetId="6">[15]!List_nguon</definedName>
    <definedName name="List_nguon">[15]!List_nguon</definedName>
    <definedName name="List_trich_lay" localSheetId="6">[5]!List_trich_lay</definedName>
    <definedName name="List_trich_lay">[5]!List_trich_lay</definedName>
    <definedName name="List_trich_xoa" localSheetId="6">[5]!List_trich_xoa</definedName>
    <definedName name="List_trich_xoa">[5]!List_trich_xoa</definedName>
    <definedName name="Lke" localSheetId="6">[16]ds!#REF!</definedName>
    <definedName name="Lke">[16]ds!#REF!</definedName>
    <definedName name="LOAI_BM" localSheetId="5">#REF!</definedName>
    <definedName name="LOAI_BM" localSheetId="6">#REF!</definedName>
    <definedName name="LOAI_BM">#REF!</definedName>
    <definedName name="Loai_Chtu_change" localSheetId="6">[14]!Loai_Chtu_change</definedName>
    <definedName name="Loai_Chtu_change">[14]!Loai_Chtu_change</definedName>
    <definedName name="LOAI_MB" localSheetId="5">#REF!</definedName>
    <definedName name="LOAI_MB" localSheetId="6">#REF!</definedName>
    <definedName name="LOAI_MB">#REF!</definedName>
    <definedName name="Loai_ngte_change" localSheetId="6">[17]!Loai_ngte_change</definedName>
    <definedName name="Loai_ngte_change">[17]!Loai_ngte_change</definedName>
    <definedName name="LoaiPh" localSheetId="5">#REF!</definedName>
    <definedName name="LoaiPh" localSheetId="6">#REF!</definedName>
    <definedName name="LoaiPh">#REF!</definedName>
    <definedName name="Loc" localSheetId="5">#REF!</definedName>
    <definedName name="Loc" localSheetId="6">#REF!</definedName>
    <definedName name="Loc">#REF!</definedName>
    <definedName name="Luu_thke" localSheetId="6">[8]!Luu_thke</definedName>
    <definedName name="Luu_thke">[8]!Luu_thke</definedName>
    <definedName name="MATK_CD" localSheetId="5">#REF!</definedName>
    <definedName name="MATK_CD" localSheetId="6">#REF!</definedName>
    <definedName name="MATK_CD">#REF!</definedName>
    <definedName name="MATK_M">[18]MATK!$A$6:$C$292</definedName>
    <definedName name="ModM.Field_C2_Change" localSheetId="6">[17]!ModM.Field_C2_Change</definedName>
    <definedName name="ModM.Field_C2_Change">[17]!ModM.Field_C2_Change</definedName>
    <definedName name="ModM.Field_Chon_Change" localSheetId="6">[17]!ModM.Field_Chon_Change</definedName>
    <definedName name="ModM.Field_Chon_Change">[17]!ModM.Field_Chon_Change</definedName>
    <definedName name="ModM.Field_Cotlon_change" localSheetId="6">[17]!ModM.Field_Cotlon_change</definedName>
    <definedName name="ModM.Field_Cotlon_change">[17]!ModM.Field_Cotlon_change</definedName>
    <definedName name="ModM.Muc_change" localSheetId="6">[17]!ModM.Muc_change</definedName>
    <definedName name="ModM.Muc_change">[17]!ModM.Muc_change</definedName>
    <definedName name="ModM.OK_Khung_chon_thke" localSheetId="6">[17]!ModM.OK_Khung_chon_thke</definedName>
    <definedName name="ModM.OK_Khung_chon_thke">[17]!ModM.OK_Khung_chon_thke</definedName>
    <definedName name="ModM.OK_Thong_bao_chtu_cuoi" localSheetId="6">[17]!ModM.OK_Thong_bao_chtu_cuoi</definedName>
    <definedName name="ModM.OK_Thong_bao_chtu_cuoi">[17]!ModM.OK_Thong_bao_chtu_cuoi</definedName>
    <definedName name="ModP.Loai_Chtu_change" localSheetId="6">[17]!ModP.Loai_Chtu_change</definedName>
    <definedName name="ModP.Loai_Chtu_change">[17]!ModP.Loai_Chtu_change</definedName>
    <definedName name="ModP.OK_Loc_Ctgs" localSheetId="6">[17]!ModP.OK_Loc_Ctgs</definedName>
    <definedName name="ModP.OK_Loc_Ctgs">[17]!ModP.OK_Loc_Ctgs</definedName>
    <definedName name="ModP.OK_nhap_chtu_goc" localSheetId="6">[17]!ModP.OK_nhap_chtu_goc</definedName>
    <definedName name="ModP.OK_nhap_chtu_goc">[17]!ModP.OK_nhap_chtu_goc</definedName>
    <definedName name="ModP.OK_Trich_1tk_1dv" localSheetId="6">[17]!ModP.OK_Trich_1tk_1dv</definedName>
    <definedName name="ModP.OK_Trich_1tk_1dv">[17]!ModP.OK_Trich_1tk_1dv</definedName>
    <definedName name="ModP.OK_Trich_chtu_1_Don_vi" localSheetId="6">[17]!ModP.OK_Trich_chtu_1_Don_vi</definedName>
    <definedName name="ModP.OK_Trich_chtu_1_Don_vi">[17]!ModP.OK_Trich_chtu_1_Don_vi</definedName>
    <definedName name="ModP.Taikh_Co_change" localSheetId="6">[17]!ModP.Taikh_Co_change</definedName>
    <definedName name="ModP.Taikh_Co_change">[17]!ModP.Taikh_Co_change</definedName>
    <definedName name="ModP.Taikh_No_change" localSheetId="6">[17]!ModP.Taikh_No_change</definedName>
    <definedName name="ModP.Taikh_No_change">[17]!ModP.Taikh_No_change</definedName>
    <definedName name="ModP.Xoa_dg_cuoi_chtu_ghi_so" localSheetId="6">[17]!ModP.Xoa_dg_cuoi_chtu_ghi_so</definedName>
    <definedName name="ModP.Xoa_dg_cuoi_chtu_ghi_so">[17]!ModP.Xoa_dg_cuoi_chtu_ghi_so</definedName>
    <definedName name="Muc_change" localSheetId="6">[14]!Muc_change</definedName>
    <definedName name="Muc_change">[14]!Muc_change</definedName>
    <definedName name="NEW" localSheetId="6">[1]!OK_thke_thuchi_toan_bo_2_cap</definedName>
    <definedName name="NEW">[1]!OK_thke_thuchi_toan_bo_2_cap</definedName>
    <definedName name="NGAYCTU_B" localSheetId="5">#REF!</definedName>
    <definedName name="NGAYCTU_B" localSheetId="6">#REF!</definedName>
    <definedName name="NGAYCTU_B">#REF!</definedName>
    <definedName name="NoiDung_1_change" localSheetId="6">[14]!NoiDung_1_change</definedName>
    <definedName name="NoiDung_1_change">[14]!NoiDung_1_change</definedName>
    <definedName name="OK_Chitiet_VNÑ_1_tieukh_co_Ngte_chua_DCTG" localSheetId="6">[17]!OK_Chitiet_VNÑ_1_tieukh_co_Ngte_chua_DCTG</definedName>
    <definedName name="OK_Chitiet_VNÑ_1_tieukh_co_Ngte_chua_DCTG">[17]!OK_Chitiet_VNÑ_1_tieukh_co_Ngte_chua_DCTG</definedName>
    <definedName name="OK_Chtu_goc" localSheetId="6">[13]!OK_Chtu_goc</definedName>
    <definedName name="OK_Chtu_goc">[13]!OK_Chtu_goc</definedName>
    <definedName name="OK_Dialog3Dr" localSheetId="6">[19]!OK_Dialog3Dr</definedName>
    <definedName name="OK_Dialog3Dr">[19]!OK_Dialog3Dr</definedName>
    <definedName name="OK_Dlg3Dr" localSheetId="6">[20]!OK_Dlg3Dr</definedName>
    <definedName name="OK_Dlg3Dr">[20]!OK_Dlg3Dr</definedName>
    <definedName name="OK_Khung_chon_thke" localSheetId="6">[14]!OK_Khung_chon_thke</definedName>
    <definedName name="OK_Khung_chon_thke">[14]!OK_Khung_chon_thke</definedName>
    <definedName name="OK_Loc_1Tk_1Dv" localSheetId="6">[21]!OK_Loc_1Tk_1Dv</definedName>
    <definedName name="OK_Loc_1Tk_1Dv">[21]!OK_Loc_1Tk_1Dv</definedName>
    <definedName name="OK_loc_chon" localSheetId="6">[5]!OK_loc_chon</definedName>
    <definedName name="OK_loc_chon">[5]!OK_loc_chon</definedName>
    <definedName name="OK_Loc_Ctgs" localSheetId="6">[14]!OK_Loc_Ctgs</definedName>
    <definedName name="OK_Loc_Ctgs">[14]!OK_Loc_Ctgs</definedName>
    <definedName name="OK_Mo_chtu_th_dung" localSheetId="6">[6]!OK_Mo_chtu_th_dung</definedName>
    <definedName name="OK_Mo_chtu_th_dung">[6]!OK_Mo_chtu_th_dung</definedName>
    <definedName name="OK_nhap_chtu" localSheetId="6">[5]!OK_nhap_chtu</definedName>
    <definedName name="OK_nhap_chtu">[5]!OK_nhap_chtu</definedName>
    <definedName name="OK_nhap_chtu_goc" localSheetId="6">[14]!OK_nhap_chtu_goc</definedName>
    <definedName name="OK_nhap_chtu_goc">[14]!OK_nhap_chtu_goc</definedName>
    <definedName name="OK_thke_CHI_toan_bo_2_cap" localSheetId="6">[22]!OK_thke_CHI_toan_bo_2_cap</definedName>
    <definedName name="OK_thke_CHI_toan_bo_2_cap">[22]!OK_thke_CHI_toan_bo_2_cap</definedName>
    <definedName name="OK_Thke_chon_lua" localSheetId="6">[5]!OK_Thke_chon_lua</definedName>
    <definedName name="OK_Thke_chon_lua">[5]!OK_Thke_chon_lua</definedName>
    <definedName name="OK_thke_THU_toan_bo_2_cap" localSheetId="6">[22]!OK_thke_THU_toan_bo_2_cap</definedName>
    <definedName name="OK_thke_THU_toan_bo_2_cap">[22]!OK_thke_THU_toan_bo_2_cap</definedName>
    <definedName name="OK_thke_thuchi_toan_bo_2_cap" localSheetId="6">[22]!OK_thke_thuchi_toan_bo_2_cap</definedName>
    <definedName name="OK_thke_thuchi_toan_bo_2_cap">[22]!OK_thke_thuchi_toan_bo_2_cap</definedName>
    <definedName name="OK_Thong_bao_chtu_cuoi" localSheetId="6">[14]!OK_Thong_bao_chtu_cuoi</definedName>
    <definedName name="OK_Thong_bao_chtu_cuoi">[14]!OK_Thong_bao_chtu_cuoi</definedName>
    <definedName name="OK_Trich_1_Don_vi" localSheetId="6">[21]!OK_Trich_1_Don_vi</definedName>
    <definedName name="OK_Trich_1_Don_vi">[21]!OK_Trich_1_Don_vi</definedName>
    <definedName name="OK_Trich_1tk_1dv" localSheetId="6">[23]!OK_Trich_1tk_1dv</definedName>
    <definedName name="OK_Trich_1tk_1dv">[23]!OK_Trich_1tk_1dv</definedName>
    <definedName name="OK_Trich_chtu_1_Don_vi" localSheetId="6">[14]!OK_Trich_chtu_1_Don_vi</definedName>
    <definedName name="OK_Trich_chtu_1_Don_vi">[14]!OK_Trich_chtu_1_Don_vi</definedName>
    <definedName name="P_TC">[10]Data!$B$5:$C$92</definedName>
    <definedName name="_xlnm.Print_Area" localSheetId="5">'Hea Won 02'!$A$1:$I$36</definedName>
    <definedName name="_xlnm.Print_Area" localSheetId="4">'PV 61.000'!$A$1:$I$50</definedName>
    <definedName name="_xlnm.Print_Area" localSheetId="6">'PV 89.000'!$A$1:$I$50</definedName>
    <definedName name="_xlnm.Print_Area" localSheetId="2">Zhoushan!$A$1:$I$50</definedName>
    <definedName name="_xlnm.Print_Area" localSheetId="3">'Zhoushan (2)'!$A$1:$I$50</definedName>
    <definedName name="_xlnm.Print_Titles" localSheetId="4">'PV 61.000'!$11:$13</definedName>
    <definedName name="_xlnm.Print_Titles" localSheetId="6">'PV 89.000'!$11:$13</definedName>
    <definedName name="_xlnm.Print_Titles" localSheetId="2">Zhoushan!$11:$13</definedName>
    <definedName name="_xlnm.Print_Titles" localSheetId="3">'Zhoushan (2)'!$11:$13</definedName>
    <definedName name="_xlnm.Print_Titles">#N/A</definedName>
    <definedName name="PS">[10]Data!$B$5:$AI$92</definedName>
    <definedName name="PSCO_CD" localSheetId="5">#REF!</definedName>
    <definedName name="PSCO_CD" localSheetId="6">#REF!</definedName>
    <definedName name="PSCO_CD">#REF!</definedName>
    <definedName name="PSNO_CD" localSheetId="5">#REF!</definedName>
    <definedName name="PSNO_CD" localSheetId="6">#REF!</definedName>
    <definedName name="PSNO_CD">#REF!</definedName>
    <definedName name="SCCR" localSheetId="5">#REF!</definedName>
    <definedName name="SCCR" localSheetId="6">#REF!</definedName>
    <definedName name="SCCR">#REF!</definedName>
    <definedName name="SCDT" localSheetId="6">#REF!</definedName>
    <definedName name="SCDT">#REF!</definedName>
    <definedName name="SCT" localSheetId="6">[7]Sqt02!#REF!</definedName>
    <definedName name="SCT">[7]Sqt02!#REF!</definedName>
    <definedName name="SoCai" localSheetId="5">#REF!</definedName>
    <definedName name="SoCai" localSheetId="6">#REF!</definedName>
    <definedName name="SoCai">#REF!</definedName>
    <definedName name="SOCTU_B" localSheetId="5">#REF!</definedName>
    <definedName name="SOCTU_B" localSheetId="6">#REF!</definedName>
    <definedName name="SOCTU_B">#REF!</definedName>
    <definedName name="SOCTU_NK" localSheetId="5">#REF!</definedName>
    <definedName name="SOCTU_NK" localSheetId="6">#REF!</definedName>
    <definedName name="SOCTU_NK">#REF!</definedName>
    <definedName name="SOCTU_NK_BH" localSheetId="6">#REF!</definedName>
    <definedName name="SOCTU_NK_BH">#REF!</definedName>
    <definedName name="Sodu" localSheetId="6">#REF!</definedName>
    <definedName name="Sodu">#REF!</definedName>
    <definedName name="SOTIEN_B" localSheetId="6">#REF!</definedName>
    <definedName name="SOTIEN_B">#REF!</definedName>
    <definedName name="SOTIEN_CO_NK">[18]NHATKY!$H$7:$H$125</definedName>
    <definedName name="SOTIEN_NO_NK">[18]NHATKY!$G$7:$G$125</definedName>
    <definedName name="STT_CT" localSheetId="6">#REF!</definedName>
    <definedName name="STT_CT">#REF!</definedName>
    <definedName name="STT_NC" localSheetId="6">#REF!</definedName>
    <definedName name="STT_NC">#REF!</definedName>
    <definedName name="STT_NCT" localSheetId="6">#REF!</definedName>
    <definedName name="STT_NCT">#REF!</definedName>
    <definedName name="STT_PH" localSheetId="6">#REF!</definedName>
    <definedName name="STT_PH">#REF!</definedName>
    <definedName name="T">[9]CTGS!$P$6:$P$598</definedName>
    <definedName name="Taikh" localSheetId="6">#REF!</definedName>
    <definedName name="Taikh">#REF!</definedName>
    <definedName name="Taikh_Co_change" localSheetId="6">[14]!Taikh_Co_change</definedName>
    <definedName name="Taikh_Co_change">[14]!Taikh_Co_change</definedName>
    <definedName name="Taikh_Co_Drop" localSheetId="6">[5]!Taikh_Co_Drop</definedName>
    <definedName name="Taikh_Co_Drop">[5]!Taikh_Co_Drop</definedName>
    <definedName name="Taikh_No_change" localSheetId="6">[14]!Taikh_No_change</definedName>
    <definedName name="Taikh_No_change">[14]!Taikh_No_change</definedName>
    <definedName name="Taikh_No_Drop" localSheetId="6">[5]!Taikh_No_Drop</definedName>
    <definedName name="Taikh_No_Drop">[5]!Taikh_No_Drop</definedName>
    <definedName name="TEN">'[10]Danh muc'!$A$1</definedName>
    <definedName name="Thke" localSheetId="5">#REF!</definedName>
    <definedName name="Thke" localSheetId="6">#REF!</definedName>
    <definedName name="Thke">#REF!</definedName>
    <definedName name="thu" localSheetId="6">[7]Sqt02!#REF!</definedName>
    <definedName name="thu">[7]Sqt02!#REF!</definedName>
    <definedName name="THUE_BRA">[9]BANRA!$J$9:$J$25</definedName>
    <definedName name="THUE_GTGT" localSheetId="5">#REF!</definedName>
    <definedName name="THUE_GTGT" localSheetId="6">#REF!</definedName>
    <definedName name="THUE_GTGT">#REF!</definedName>
    <definedName name="TK">[10]CDPS!$C$10:$C$150</definedName>
    <definedName name="TKCO_NK">[18]NHATKY!$F$7:$F$125</definedName>
    <definedName name="TKdu" localSheetId="6">[7]Sqt02!#REF!</definedName>
    <definedName name="TKdu">[7]Sqt02!#REF!</definedName>
    <definedName name="TKNO_NK">[18]NHATKY!$E$7:$E$125</definedName>
    <definedName name="Toàn" localSheetId="6">[7]Sqt02!#REF!</definedName>
    <definedName name="Toàn">[7]Sqt02!#REF!</definedName>
    <definedName name="TrTkDv" localSheetId="5">#REF!</definedName>
    <definedName name="TrTkDv" localSheetId="6">#REF!</definedName>
    <definedName name="TrTkDv">#REF!</definedName>
    <definedName name="TSUAT_BAN">[9]BANRA!$L$9:$L$25</definedName>
    <definedName name="ttt">[9]CTGS!$Q$6:$Q$598</definedName>
    <definedName name="Txt_Hdon" localSheetId="6">[12]!Txt_Hdon</definedName>
    <definedName name="Txt_Hdon">[12]!Txt_Hdon</definedName>
    <definedName name="Txt_tieu_de_thke" localSheetId="6">[8]!Txt_tieu_de_thke</definedName>
    <definedName name="Txt_tieu_de_thke">[8]!Txt_tieu_de_thke</definedName>
    <definedName name="Txt_Tieude_thke" localSheetId="6">[5]!Txt_Tieude_thke</definedName>
    <definedName name="Txt_Tieude_thke">[5]!Txt_Tieude_thke</definedName>
    <definedName name="Tygia" localSheetId="5">#REF!</definedName>
    <definedName name="Tygia" localSheetId="6">#REF!</definedName>
    <definedName name="Tygia">#REF!</definedName>
    <definedName name="Xoa_dg_cuoi" localSheetId="6">[5]!Xoa_dg_cuoi</definedName>
    <definedName name="Xoa_dg_cuoi">[5]!Xoa_dg_cuoi</definedName>
    <definedName name="Xoa_dg_cuoi_chtu_ghi_so" localSheetId="6">[14]!Xoa_dg_cuoi_chtu_ghi_so</definedName>
    <definedName name="Xoa_dg_cuoi_chtu_ghi_so">[14]!Xoa_dg_cuoi_chtu_ghi_so</definedName>
    <definedName name="Xoa_dong_cuoi" localSheetId="6">[13]!Xoa_dong_cuoi</definedName>
    <definedName name="Xoa_dong_cuoi">[13]!Xoa_dong_cuoi</definedName>
    <definedName name="Xoa_mau_thke" localSheetId="6">[5]!Xoa_mau_thke</definedName>
    <definedName name="Xoa_mau_thke">[5]!Xoa_mau_thke</definedName>
  </definedNames>
  <calcPr calcId="144525"/>
</workbook>
</file>

<file path=xl/calcChain.xml><?xml version="1.0" encoding="utf-8"?>
<calcChain xmlns="http://schemas.openxmlformats.org/spreadsheetml/2006/main">
  <c r="F29" i="7" l="1"/>
  <c r="H29" i="7" s="1"/>
  <c r="D29" i="7"/>
  <c r="C29" i="7"/>
  <c r="H28" i="7"/>
  <c r="D28" i="7"/>
  <c r="C28" i="7"/>
  <c r="H27" i="7"/>
  <c r="D27" i="7"/>
  <c r="C27" i="7"/>
  <c r="H26" i="7"/>
  <c r="D26" i="7"/>
  <c r="C26" i="7"/>
  <c r="H25" i="7"/>
  <c r="D25" i="7"/>
  <c r="C25" i="7"/>
  <c r="H24" i="7"/>
  <c r="D24" i="7"/>
  <c r="C24" i="7"/>
  <c r="H23" i="7"/>
  <c r="D23" i="7"/>
  <c r="C23" i="7"/>
  <c r="H22" i="7"/>
  <c r="D22" i="7"/>
  <c r="C22" i="7"/>
  <c r="H21" i="7"/>
  <c r="D21" i="7"/>
  <c r="C21" i="7"/>
  <c r="H20" i="7"/>
  <c r="D20" i="7"/>
  <c r="C20" i="7"/>
  <c r="H19" i="7"/>
  <c r="D19" i="7"/>
  <c r="C19" i="7"/>
  <c r="H18" i="7"/>
  <c r="D18" i="7"/>
  <c r="C18" i="7"/>
  <c r="H17" i="7"/>
  <c r="D17" i="7"/>
  <c r="C17" i="7"/>
  <c r="H16" i="7"/>
  <c r="D16" i="7"/>
  <c r="C16" i="7"/>
  <c r="H15" i="7"/>
  <c r="D15" i="7"/>
  <c r="C15" i="7"/>
  <c r="H14" i="7"/>
  <c r="D14" i="7"/>
  <c r="C14" i="7"/>
  <c r="C31" i="7" l="1"/>
  <c r="F21" i="6"/>
  <c r="H21" i="6" l="1"/>
  <c r="D21" i="6"/>
  <c r="C21" i="6"/>
  <c r="H20" i="6"/>
  <c r="D20" i="6"/>
  <c r="C20" i="6"/>
  <c r="H19" i="6"/>
  <c r="D19" i="6"/>
  <c r="C19" i="6"/>
  <c r="H18" i="6"/>
  <c r="D18" i="6"/>
  <c r="C18" i="6"/>
  <c r="H17" i="6"/>
  <c r="D17" i="6"/>
  <c r="C17" i="6"/>
  <c r="H16" i="6"/>
  <c r="D16" i="6"/>
  <c r="C16" i="6"/>
  <c r="H15" i="6"/>
  <c r="D15" i="6"/>
  <c r="C15" i="6"/>
  <c r="H14" i="6"/>
  <c r="D14" i="6"/>
  <c r="C14" i="6"/>
  <c r="C23" i="6" l="1"/>
  <c r="H29" i="5" l="1"/>
  <c r="F29" i="5"/>
  <c r="D29" i="5"/>
  <c r="C29" i="5"/>
  <c r="H28" i="5"/>
  <c r="D28" i="5"/>
  <c r="C28" i="5"/>
  <c r="H27" i="5"/>
  <c r="D27" i="5"/>
  <c r="C27" i="5"/>
  <c r="H26" i="5"/>
  <c r="D26" i="5"/>
  <c r="C26" i="5"/>
  <c r="H25" i="5"/>
  <c r="D25" i="5"/>
  <c r="C25" i="5"/>
  <c r="H24" i="5"/>
  <c r="D24" i="5"/>
  <c r="C24" i="5"/>
  <c r="H23" i="5"/>
  <c r="D23" i="5"/>
  <c r="C23" i="5"/>
  <c r="H22" i="5"/>
  <c r="D22" i="5"/>
  <c r="C22" i="5"/>
  <c r="H21" i="5"/>
  <c r="D21" i="5"/>
  <c r="C21" i="5"/>
  <c r="H20" i="5"/>
  <c r="D20" i="5"/>
  <c r="C20" i="5"/>
  <c r="H19" i="5"/>
  <c r="D19" i="5"/>
  <c r="C19" i="5"/>
  <c r="H18" i="5"/>
  <c r="D18" i="5"/>
  <c r="C18" i="5"/>
  <c r="H17" i="5"/>
  <c r="D17" i="5"/>
  <c r="C17" i="5"/>
  <c r="H16" i="5"/>
  <c r="D16" i="5"/>
  <c r="C16" i="5"/>
  <c r="H15" i="5"/>
  <c r="D15" i="5"/>
  <c r="C15" i="5"/>
  <c r="H14" i="5"/>
  <c r="C31" i="5" s="1"/>
  <c r="D14" i="5"/>
  <c r="C14" i="5"/>
  <c r="F29" i="4" l="1"/>
  <c r="H29" i="4" s="1"/>
  <c r="D29" i="4"/>
  <c r="C29" i="4"/>
  <c r="H28" i="4"/>
  <c r="D28" i="4"/>
  <c r="C28" i="4"/>
  <c r="H27" i="4"/>
  <c r="D27" i="4"/>
  <c r="C27" i="4"/>
  <c r="H26" i="4"/>
  <c r="D26" i="4"/>
  <c r="C26" i="4"/>
  <c r="H25" i="4"/>
  <c r="D25" i="4"/>
  <c r="C25" i="4"/>
  <c r="H24" i="4"/>
  <c r="D24" i="4"/>
  <c r="C24" i="4"/>
  <c r="H23" i="4"/>
  <c r="D23" i="4"/>
  <c r="C23" i="4"/>
  <c r="H22" i="4"/>
  <c r="D22" i="4"/>
  <c r="C22" i="4"/>
  <c r="H21" i="4"/>
  <c r="D21" i="4"/>
  <c r="C21" i="4"/>
  <c r="H20" i="4"/>
  <c r="D20" i="4"/>
  <c r="C20" i="4"/>
  <c r="H19" i="4"/>
  <c r="D19" i="4"/>
  <c r="C19" i="4"/>
  <c r="H18" i="4"/>
  <c r="D18" i="4"/>
  <c r="C18" i="4"/>
  <c r="H17" i="4"/>
  <c r="D17" i="4"/>
  <c r="C17" i="4"/>
  <c r="H16" i="4"/>
  <c r="D16" i="4"/>
  <c r="C16" i="4"/>
  <c r="H15" i="4"/>
  <c r="D15" i="4"/>
  <c r="C15" i="4"/>
  <c r="H14" i="4"/>
  <c r="D14" i="4"/>
  <c r="C14" i="4"/>
  <c r="C31" i="4" l="1"/>
  <c r="F29" i="3"/>
  <c r="C21" i="3"/>
  <c r="D21" i="3"/>
  <c r="C22" i="3"/>
  <c r="D22" i="3"/>
  <c r="C23" i="3"/>
  <c r="D23" i="3"/>
  <c r="C24" i="3"/>
  <c r="D24" i="3"/>
  <c r="C25" i="3"/>
  <c r="D25" i="3"/>
  <c r="C26" i="3"/>
  <c r="D26" i="3"/>
  <c r="C27" i="3"/>
  <c r="D27" i="3"/>
  <c r="C28" i="3"/>
  <c r="D28" i="3"/>
  <c r="D29" i="3"/>
  <c r="C29" i="3"/>
  <c r="D20" i="3"/>
  <c r="C20" i="3"/>
  <c r="H19" i="3"/>
  <c r="D19" i="3"/>
  <c r="C19" i="3"/>
  <c r="H18" i="3"/>
  <c r="D18" i="3"/>
  <c r="C18" i="3"/>
  <c r="H17" i="3"/>
  <c r="D17" i="3"/>
  <c r="C17" i="3"/>
  <c r="H16" i="3"/>
  <c r="D16" i="3"/>
  <c r="C16" i="3"/>
  <c r="H15" i="3"/>
  <c r="D15" i="3"/>
  <c r="C15" i="3"/>
  <c r="H14" i="3"/>
  <c r="D14" i="3"/>
  <c r="C14" i="3"/>
  <c r="H21" i="3" l="1"/>
  <c r="H20" i="3"/>
  <c r="H24" i="2"/>
  <c r="D24" i="2"/>
  <c r="C24" i="2"/>
  <c r="H23" i="2"/>
  <c r="D23" i="2"/>
  <c r="C23" i="2"/>
  <c r="H22" i="2"/>
  <c r="D22" i="2"/>
  <c r="C22" i="2"/>
  <c r="H21" i="2"/>
  <c r="D21" i="2"/>
  <c r="C21" i="2"/>
  <c r="H20" i="2"/>
  <c r="D20" i="2"/>
  <c r="C20" i="2"/>
  <c r="H19" i="2"/>
  <c r="D19" i="2"/>
  <c r="C19" i="2"/>
  <c r="H18" i="2"/>
  <c r="D18" i="2"/>
  <c r="C18" i="2"/>
  <c r="H17" i="2"/>
  <c r="D17" i="2"/>
  <c r="C17" i="2"/>
  <c r="F32" i="2"/>
  <c r="H32" i="2" s="1"/>
  <c r="C15" i="2"/>
  <c r="C16" i="2"/>
  <c r="D16" i="2"/>
  <c r="D32" i="2"/>
  <c r="C32" i="2"/>
  <c r="H31" i="2"/>
  <c r="D31" i="2"/>
  <c r="C31" i="2"/>
  <c r="H30" i="2"/>
  <c r="D30" i="2"/>
  <c r="C30" i="2"/>
  <c r="H29" i="2"/>
  <c r="D29" i="2"/>
  <c r="C29" i="2"/>
  <c r="H28" i="2"/>
  <c r="D28" i="2"/>
  <c r="C28" i="2"/>
  <c r="H27" i="2"/>
  <c r="D27" i="2"/>
  <c r="C27" i="2"/>
  <c r="H26" i="2"/>
  <c r="D26" i="2"/>
  <c r="C26" i="2"/>
  <c r="H25" i="2"/>
  <c r="D25" i="2"/>
  <c r="C25" i="2"/>
  <c r="H16" i="2"/>
  <c r="H15" i="2"/>
  <c r="D15" i="2"/>
  <c r="H14" i="2"/>
  <c r="D14" i="2"/>
  <c r="C14" i="2"/>
  <c r="H22" i="3" l="1"/>
  <c r="C35" i="2"/>
  <c r="C21" i="1" l="1"/>
  <c r="C22" i="1"/>
  <c r="H22" i="1"/>
  <c r="D22" i="1"/>
  <c r="H21" i="1"/>
  <c r="D21" i="1"/>
  <c r="F16" i="1"/>
  <c r="H16" i="1" s="1"/>
  <c r="H15" i="1"/>
  <c r="C15" i="1"/>
  <c r="D15" i="1"/>
  <c r="C18" i="1"/>
  <c r="D18" i="1"/>
  <c r="H18" i="1"/>
  <c r="F20" i="1"/>
  <c r="H20" i="1" s="1"/>
  <c r="D20" i="1"/>
  <c r="C20" i="1"/>
  <c r="H19" i="1"/>
  <c r="D19" i="1"/>
  <c r="C19" i="1"/>
  <c r="H17" i="1"/>
  <c r="D17" i="1"/>
  <c r="C17" i="1"/>
  <c r="D16" i="1"/>
  <c r="C16" i="1"/>
  <c r="H14" i="1"/>
  <c r="D14" i="1"/>
  <c r="C14" i="1"/>
  <c r="C24" i="1" l="1"/>
  <c r="H23" i="3" l="1"/>
  <c r="H24" i="3" l="1"/>
  <c r="H26" i="3"/>
  <c r="H25" i="3" l="1"/>
  <c r="H27" i="3"/>
  <c r="H28" i="3" l="1"/>
  <c r="H29" i="3"/>
  <c r="C31" i="3" s="1"/>
</calcChain>
</file>

<file path=xl/sharedStrings.xml><?xml version="1.0" encoding="utf-8"?>
<sst xmlns="http://schemas.openxmlformats.org/spreadsheetml/2006/main" count="421" uniqueCount="67">
  <si>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</si>
  <si>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</si>
  <si>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</si>
  <si>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</si>
  <si>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</si>
  <si>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</si>
  <si>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</si>
  <si>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</si>
  <si>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</si>
  <si>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</si>
  <si>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</si>
  <si>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</si>
  <si>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</si>
  <si>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</si>
  <si>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</si>
  <si>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</si>
  <si>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</si>
  <si>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</si>
  <si>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</si>
  <si>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</si>
  <si>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</si>
  <si>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Cá bò NL</t>
  </si>
  <si>
    <t>Lâm Thị Loan</t>
  </si>
  <si>
    <t>Ghẹ NL</t>
  </si>
  <si>
    <t>Vũ Thị Lan</t>
  </si>
  <si>
    <t>Đỗ Ngọc Trương</t>
  </si>
  <si>
    <t>Lê Thị Diễm</t>
  </si>
  <si>
    <t>Tổng giá trị hàng mua vào:</t>
  </si>
  <si>
    <t>Người lập bảng kê</t>
  </si>
  <si>
    <t>Giám đốc doanh nghiệp</t>
  </si>
  <si>
    <t>(Ký, ghi rõ họ tên)</t>
  </si>
  <si>
    <t>(Ký tên, đóng dấu)</t>
  </si>
  <si>
    <t>Võ Uyên Phương</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</si>
  <si>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</si>
  <si>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</si>
  <si>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</si>
  <si>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(Ngày 01 tháng 08 năm 2016)</t>
  </si>
  <si>
    <t>Ngày 01 tháng  08 năm   2016</t>
  </si>
  <si>
    <t>Võ Thị Bảy</t>
  </si>
  <si>
    <t>Võ Văn Bá</t>
  </si>
  <si>
    <t>Nguyễn Thanh Vân</t>
  </si>
  <si>
    <t>Cá đổng NL</t>
  </si>
  <si>
    <t>Cá đục NL</t>
  </si>
  <si>
    <t>Đỗ Thị Hoàng Mai</t>
  </si>
  <si>
    <t>Phạm Thị Chính</t>
  </si>
  <si>
    <t>Lê Thị Diệu</t>
  </si>
  <si>
    <t>Cá cơm NL</t>
  </si>
  <si>
    <t>Lê Thị Thiện Em</t>
  </si>
  <si>
    <t>Trần Văn An</t>
  </si>
  <si>
    <t>Nguyễn Thị Hội</t>
  </si>
  <si>
    <t>Nguyễn Thanh Bình</t>
  </si>
  <si>
    <t>Nguyễn Văn Hạnh</t>
  </si>
  <si>
    <t>Ngày…01. Tháng  08… năm  2016</t>
  </si>
  <si>
    <t>(Ngày 04 tháng 08 năm 2016)</t>
  </si>
  <si>
    <t>Ngày 04 tháng  08 năm   2016</t>
  </si>
  <si>
    <t>Trần Thị Thu Hiếu</t>
  </si>
  <si>
    <t>Nguyễn Văn Nhân</t>
  </si>
  <si>
    <t>(Ngày 12 tháng 08 năm 2016)</t>
  </si>
  <si>
    <t>Ngày 12 tháng  08 năm   2016</t>
  </si>
  <si>
    <t>Nguyễn Văn Tư</t>
  </si>
  <si>
    <t>Nguyễn Văn Đức</t>
  </si>
  <si>
    <t>Hồ Thị Mỹ</t>
  </si>
  <si>
    <t>(Ngày 15 tháng 08 năm 2016)</t>
  </si>
  <si>
    <t>Ngày 15 tháng  08 năm   2016</t>
  </si>
  <si>
    <t>Cá chai NL</t>
  </si>
  <si>
    <t>(Ngày 29 tháng 08 năm 2016)</t>
  </si>
  <si>
    <t>Ngày 29 tháng  08 năm   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</si>
</sst>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_(* #,##0.0_);_(* \(#,##0.0\);_(* &quot;-&quot;?_);_(@_)"/>
  </numFmts>
  <fonts count="25">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84">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8" fillId="0" borderId="7"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165" fontId="9" fillId="0" borderId="12" xfId="0" applyNumberFormat="1" applyFont="1" applyBorder="1" applyAlignment="1">
      <alignment horizontal="center" vertical="center"/>
    </xf>
    <xf numFmtId="0" fontId="9" fillId="0" borderId="12" xfId="0" applyFont="1" applyBorder="1" applyAlignment="1">
      <alignment vertical="center"/>
    </xf>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0" fontId="9" fillId="0" borderId="12" xfId="0" applyFont="1" applyBorder="1"/>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0" fontId="5" fillId="0" borderId="0" xfId="0" applyFont="1" applyAlignment="1">
      <alignment horizontal="center"/>
    </xf>
    <xf numFmtId="14" fontId="12" fillId="0" borderId="0" xfId="0" applyNumberFormat="1" applyFont="1"/>
    <xf numFmtId="173" fontId="9" fillId="0" borderId="12" xfId="1" applyNumberFormat="1"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165" fontId="9" fillId="0" borderId="15" xfId="0" applyNumberFormat="1" applyFont="1" applyBorder="1" applyAlignment="1">
      <alignment horizontal="center"/>
    </xf>
    <xf numFmtId="0" fontId="9" fillId="0" borderId="15" xfId="0" applyNumberFormat="1" applyFont="1" applyBorder="1" applyAlignment="1">
      <alignment horizontal="center"/>
    </xf>
    <xf numFmtId="0" fontId="9" fillId="0" borderId="15" xfId="0" applyFont="1" applyBorder="1" applyAlignment="1">
      <alignment horizontal="center"/>
    </xf>
    <xf numFmtId="166" fontId="9" fillId="0" borderId="15" xfId="1" applyNumberFormat="1" applyFont="1" applyBorder="1" applyAlignment="1">
      <alignment horizontal="center"/>
    </xf>
    <xf numFmtId="164" fontId="9" fillId="0" borderId="15" xfId="1" applyNumberFormat="1" applyFont="1" applyBorder="1"/>
    <xf numFmtId="165" fontId="9" fillId="0" borderId="12" xfId="0" applyNumberFormat="1" applyFont="1" applyBorder="1" applyAlignment="1">
      <alignment horizontal="center"/>
    </xf>
    <xf numFmtId="0" fontId="9" fillId="0" borderId="12" xfId="0" applyNumberFormat="1" applyFont="1" applyBorder="1" applyAlignment="1">
      <alignment horizontal="center"/>
    </xf>
    <xf numFmtId="0" fontId="9" fillId="0" borderId="12" xfId="0" applyFont="1" applyBorder="1" applyAlignment="1">
      <alignment horizontal="center"/>
    </xf>
    <xf numFmtId="166" fontId="9" fillId="0" borderId="12" xfId="1" applyNumberFormat="1" applyFont="1" applyBorder="1" applyAlignment="1">
      <alignment horizontal="center"/>
    </xf>
    <xf numFmtId="164" fontId="9" fillId="0" borderId="12" xfId="1" applyNumberFormat="1" applyFont="1" applyBorder="1"/>
    <xf numFmtId="165"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6" fontId="9" fillId="0" borderId="0" xfId="1" applyNumberFormat="1" applyFont="1" applyBorder="1" applyAlignment="1">
      <alignment horizontal="center"/>
    </xf>
    <xf numFmtId="166" fontId="9" fillId="0" borderId="0" xfId="1" applyNumberFormat="1" applyFont="1" applyBorder="1"/>
    <xf numFmtId="164" fontId="9" fillId="0" borderId="0" xfId="1" applyNumberFormat="1" applyFont="1" applyBorder="1"/>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7">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 Type="http://schemas.openxmlformats.org/officeDocument/2006/relationships/worksheet" Target="worksheets/sheet3.xml"/><Relationship Id="rId21" Type="http://schemas.openxmlformats.org/officeDocument/2006/relationships/externalLink" Target="externalLinks/externalLink14.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calcChain" Target="calcChain.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1"/>
  <sheetViews>
    <sheetView zoomScaleSheetLayoutView="100" workbookViewId="0">
      <selection activeCell="H14" sqref="H14:H16"/>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68" t="s">
        <v>0</v>
      </c>
      <c r="B1" s="68"/>
      <c r="C1" s="68"/>
      <c r="D1" s="68"/>
      <c r="E1" s="68"/>
      <c r="F1" s="68"/>
      <c r="G1" s="69"/>
      <c r="H1" s="70" t="s">
        <v>1</v>
      </c>
      <c r="I1" s="71"/>
    </row>
    <row r="2" spans="1:60" ht="12" customHeight="1">
      <c r="A2" s="68"/>
      <c r="B2" s="68"/>
      <c r="C2" s="68"/>
      <c r="D2" s="68"/>
      <c r="E2" s="68"/>
      <c r="F2" s="68"/>
      <c r="G2" s="69"/>
      <c r="H2" s="72"/>
      <c r="I2" s="73"/>
    </row>
    <row r="3" spans="1:60" ht="12" customHeight="1">
      <c r="A3" s="68"/>
      <c r="B3" s="68"/>
      <c r="C3" s="68"/>
      <c r="D3" s="68"/>
      <c r="E3" s="68"/>
      <c r="F3" s="68"/>
      <c r="G3" s="69"/>
      <c r="H3" s="72"/>
      <c r="I3" s="73"/>
    </row>
    <row r="4" spans="1:60" ht="13.5" customHeight="1">
      <c r="A4" s="76" t="s">
        <v>36</v>
      </c>
      <c r="B4" s="76"/>
      <c r="C4" s="76"/>
      <c r="D4" s="76"/>
      <c r="E4" s="76"/>
      <c r="F4" s="76"/>
      <c r="G4" s="77"/>
      <c r="H4" s="74"/>
      <c r="I4" s="75"/>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8" customFormat="1" ht="21.75" customHeight="1">
      <c r="A11" s="78" t="s">
        <v>7</v>
      </c>
      <c r="B11" s="80" t="s">
        <v>8</v>
      </c>
      <c r="C11" s="81"/>
      <c r="D11" s="82"/>
      <c r="E11" s="83" t="s">
        <v>9</v>
      </c>
      <c r="F11" s="83"/>
      <c r="G11" s="83"/>
      <c r="H11" s="83"/>
      <c r="I11" s="6"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30.75" customHeight="1">
      <c r="A12" s="79"/>
      <c r="B12" s="6" t="s">
        <v>11</v>
      </c>
      <c r="C12" s="6" t="s">
        <v>12</v>
      </c>
      <c r="D12" s="6" t="s">
        <v>13</v>
      </c>
      <c r="E12" s="6" t="s">
        <v>14</v>
      </c>
      <c r="F12" s="9" t="s">
        <v>15</v>
      </c>
      <c r="G12" s="9" t="s">
        <v>16</v>
      </c>
      <c r="H12" s="10" t="s">
        <v>17</v>
      </c>
      <c r="I12" s="6"/>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19.5" customHeight="1">
      <c r="A14" s="16">
        <v>42515</v>
      </c>
      <c r="B14" s="26" t="s">
        <v>38</v>
      </c>
      <c r="C14" s="18" t="str">
        <f>VLOOKUP(B14,[24]Vine!$A$5:$F$178,3,0)</f>
        <v>Vũng Tàu</v>
      </c>
      <c r="D14" s="18">
        <f>VLOOKUP(B14,[24]Vine!$A$5:$F$178,2,0)</f>
        <v>270106056</v>
      </c>
      <c r="E14" s="19" t="s">
        <v>21</v>
      </c>
      <c r="F14" s="19">
        <v>5580</v>
      </c>
      <c r="G14" s="20">
        <v>16500</v>
      </c>
      <c r="H14" s="21">
        <f t="shared" ref="H14:H20" si="0">F14*G14</f>
        <v>92070000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6">
        <v>42516</v>
      </c>
      <c r="B15" s="26" t="s">
        <v>39</v>
      </c>
      <c r="C15" s="18" t="str">
        <f>VLOOKUP(B15,[24]Vine!$A$5:$F$178,3,0)</f>
        <v>Vũng Tàu</v>
      </c>
      <c r="D15" s="18">
        <f>VLOOKUP(B15,[24]Vine!$A$5:$F$178,2,0)</f>
        <v>270176684</v>
      </c>
      <c r="E15" s="19" t="s">
        <v>21</v>
      </c>
      <c r="F15" s="19">
        <v>6780</v>
      </c>
      <c r="G15" s="20">
        <v>16500</v>
      </c>
      <c r="H15" s="21">
        <f t="shared" ref="H15" si="1">F15*G15</f>
        <v>111870000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6">
        <v>42515</v>
      </c>
      <c r="B16" s="26" t="s">
        <v>40</v>
      </c>
      <c r="C16" s="18" t="str">
        <f>VLOOKUP(B16,[24]Vine!$A$5:$F$178,3,0)</f>
        <v>Vũng Tàu</v>
      </c>
      <c r="D16" s="18">
        <f>VLOOKUP(B16,[24]Vine!$A$5:$F$178,2,0)</f>
        <v>270176960</v>
      </c>
      <c r="E16" s="19" t="s">
        <v>21</v>
      </c>
      <c r="F16" s="39">
        <f>18700-SUM(F14:F15)</f>
        <v>6340</v>
      </c>
      <c r="G16" s="20">
        <v>16500</v>
      </c>
      <c r="H16" s="21">
        <f t="shared" si="0"/>
        <v>104610000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16114" s="24" customFormat="1" ht="19.5" customHeight="1">
      <c r="A17" s="16">
        <v>42515</v>
      </c>
      <c r="B17" s="26" t="s">
        <v>22</v>
      </c>
      <c r="C17" s="18" t="str">
        <f>VLOOKUP(B17,[24]Vine!$A$5:$F$178,3,0)</f>
        <v>Hòn Đất, Kiên Giang</v>
      </c>
      <c r="D17" s="18">
        <f>VLOOKUP(B17,[24]Vine!$A$5:$F$178,2,0)</f>
        <v>370698949</v>
      </c>
      <c r="E17" s="19" t="s">
        <v>23</v>
      </c>
      <c r="F17" s="19">
        <v>5043</v>
      </c>
      <c r="G17" s="20">
        <v>13500</v>
      </c>
      <c r="H17" s="21">
        <f t="shared" si="0"/>
        <v>68080500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16114" s="24" customFormat="1" ht="19.5" customHeight="1">
      <c r="A18" s="16">
        <v>42515</v>
      </c>
      <c r="B18" s="26" t="s">
        <v>24</v>
      </c>
      <c r="C18" s="18" t="str">
        <f>VLOOKUP(B18,[24]Vine!$A$5:$F$178,3,0)</f>
        <v>Kiên lương - Kiên Giang</v>
      </c>
      <c r="D18" s="18">
        <f>VLOOKUP(B18,[24]Vine!$A$5:$F$178,2,0)</f>
        <v>370803567</v>
      </c>
      <c r="E18" s="19" t="s">
        <v>23</v>
      </c>
      <c r="F18" s="19">
        <v>5046</v>
      </c>
      <c r="G18" s="20">
        <v>13500</v>
      </c>
      <c r="H18" s="21">
        <f t="shared" si="0"/>
        <v>68121000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16114" s="24" customFormat="1" ht="19.5" customHeight="1">
      <c r="A19" s="16">
        <v>42522</v>
      </c>
      <c r="B19" s="26" t="s">
        <v>26</v>
      </c>
      <c r="C19" s="18" t="str">
        <f>VLOOKUP(B19,[24]Vine!$A$5:$F$178,3,0)</f>
        <v>Giồng Trôm - Bến Tre</v>
      </c>
      <c r="D19" s="18">
        <f>VLOOKUP(B19,[24]Vine!$A$5:$F$178,2,0)</f>
        <v>320878272</v>
      </c>
      <c r="E19" s="19" t="s">
        <v>23</v>
      </c>
      <c r="F19" s="19">
        <v>4980</v>
      </c>
      <c r="G19" s="20">
        <v>13500</v>
      </c>
      <c r="H19" s="21">
        <f t="shared" si="0"/>
        <v>67230000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16114" s="24" customFormat="1" ht="19.5" customHeight="1">
      <c r="A20" s="16">
        <v>42526</v>
      </c>
      <c r="B20" s="26" t="s">
        <v>25</v>
      </c>
      <c r="C20" s="18" t="str">
        <f>VLOOKUP(B20,[24]Vine!$A$5:$F$178,3,0)</f>
        <v>Giồng Trôm - Bến Tre</v>
      </c>
      <c r="D20" s="18">
        <f>VLOOKUP(B20,[24]Vine!$A$5:$F$178,2,0)</f>
        <v>320876542</v>
      </c>
      <c r="E20" s="19" t="s">
        <v>23</v>
      </c>
      <c r="F20" s="19">
        <f>19360-SUM(F17:F19)</f>
        <v>4291</v>
      </c>
      <c r="G20" s="20">
        <v>13500</v>
      </c>
      <c r="H20" s="21">
        <f t="shared" si="0"/>
        <v>57928500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16114" s="24" customFormat="1" ht="19.5" customHeight="1">
      <c r="A21" s="16">
        <v>42515</v>
      </c>
      <c r="B21" s="26" t="s">
        <v>43</v>
      </c>
      <c r="C21" s="18" t="str">
        <f>VLOOKUP(B21,[24]Vine!$A$5:$F$178,3,0)</f>
        <v>Gò Công Tây - Tiền Giang</v>
      </c>
      <c r="D21" s="18">
        <f>VLOOKUP(B21,[24]Vine!$A$5:$F$178,2,0)</f>
        <v>310882191</v>
      </c>
      <c r="E21" s="19" t="s">
        <v>41</v>
      </c>
      <c r="F21" s="19">
        <v>5450</v>
      </c>
      <c r="G21" s="20">
        <v>30000</v>
      </c>
      <c r="H21" s="21">
        <f t="shared" ref="H21:H22" si="2">F21*G21</f>
        <v>163500000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16114" s="24" customFormat="1" ht="19.5" customHeight="1">
      <c r="A22" s="16">
        <v>42515</v>
      </c>
      <c r="B22" s="26" t="s">
        <v>44</v>
      </c>
      <c r="C22" s="18" t="str">
        <f>VLOOKUP(B22,[24]Vine!$A$5:$F$178,3,0)</f>
        <v xml:space="preserve">Gò Công Tây - Tiền Giang </v>
      </c>
      <c r="D22" s="18">
        <f>VLOOKUP(B22,[24]Vine!$A$5:$F$178,2,0)</f>
        <v>310882158</v>
      </c>
      <c r="E22" s="19" t="s">
        <v>42</v>
      </c>
      <c r="F22" s="19">
        <v>1950</v>
      </c>
      <c r="G22" s="20">
        <v>32000</v>
      </c>
      <c r="H22" s="21">
        <f t="shared" si="2"/>
        <v>62400000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16114" s="24" customFormat="1" ht="11.25" customHeight="1">
      <c r="A23" s="16"/>
      <c r="B23" s="17"/>
      <c r="C23" s="18"/>
      <c r="D23" s="18"/>
      <c r="E23" s="19"/>
      <c r="F23" s="19"/>
      <c r="G23" s="20"/>
      <c r="H23" s="21"/>
      <c r="I23" s="21"/>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16114" ht="18.75" customHeight="1">
      <c r="A24" s="3" t="s">
        <v>27</v>
      </c>
      <c r="C24" s="27">
        <f>SUM(H14:H23)</f>
        <v>795810000</v>
      </c>
      <c r="D24" s="27"/>
    </row>
    <row r="25" spans="1:16114" ht="12.75" customHeight="1">
      <c r="C25" s="28"/>
      <c r="D25" s="5"/>
      <c r="G25" s="29" t="s">
        <v>37</v>
      </c>
      <c r="H25" s="30"/>
      <c r="I25" s="30"/>
    </row>
    <row r="26" spans="1:16114">
      <c r="B26" s="31" t="s">
        <v>28</v>
      </c>
      <c r="G26" s="32" t="s">
        <v>29</v>
      </c>
    </row>
    <row r="27" spans="1:16114">
      <c r="B27" s="33" t="s">
        <v>30</v>
      </c>
      <c r="D27" s="34"/>
      <c r="G27" s="35" t="s">
        <v>31</v>
      </c>
    </row>
    <row r="28" spans="1:16114">
      <c r="B28" s="33"/>
      <c r="D28" s="34"/>
      <c r="G28" s="35"/>
    </row>
    <row r="29" spans="1:16114">
      <c r="B29" s="33"/>
      <c r="D29" s="34"/>
      <c r="G29" s="35"/>
    </row>
    <row r="30" spans="1:16114">
      <c r="B30" s="33"/>
      <c r="D30" s="34"/>
      <c r="G30" s="35"/>
    </row>
    <row r="31" spans="1:16114">
      <c r="B31" s="33"/>
      <c r="D31" s="34"/>
      <c r="G31" s="35"/>
    </row>
    <row r="32" spans="1:16114" s="1" customFormat="1">
      <c r="A32" s="3"/>
      <c r="B32" s="33"/>
      <c r="C32" s="2"/>
      <c r="D32" s="34"/>
      <c r="E32" s="2"/>
      <c r="F32" s="5"/>
      <c r="G32" s="35"/>
      <c r="H32" s="2"/>
      <c r="I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row>
    <row r="33" spans="1:16114" s="1" customFormat="1" ht="17.25" customHeight="1">
      <c r="A33" s="3"/>
      <c r="B33" s="36" t="s">
        <v>32</v>
      </c>
      <c r="C33" s="36"/>
      <c r="D33" s="2"/>
      <c r="E33" s="2"/>
      <c r="F33" s="65"/>
      <c r="G33" s="65"/>
      <c r="H33" s="65"/>
      <c r="I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row>
    <row r="34" spans="1:16114" s="1" customFormat="1" ht="17.25" customHeight="1">
      <c r="A34" s="3"/>
      <c r="B34" s="36"/>
      <c r="C34" s="36"/>
      <c r="D34" s="2"/>
      <c r="E34" s="2"/>
      <c r="F34" s="37"/>
      <c r="G34" s="37"/>
      <c r="H34" s="37"/>
      <c r="I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row>
    <row r="35" spans="1:16114" s="1" customFormat="1" ht="17.25" customHeight="1">
      <c r="A35" s="3"/>
      <c r="B35" s="36"/>
      <c r="C35" s="36"/>
      <c r="D35" s="2"/>
      <c r="E35" s="2"/>
      <c r="F35" s="37"/>
      <c r="G35" s="37"/>
      <c r="H35" s="37"/>
      <c r="I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row>
    <row r="36" spans="1:16114" s="1" customFormat="1" ht="17.25" customHeight="1">
      <c r="A36" s="3"/>
      <c r="B36" s="36"/>
      <c r="C36" s="36"/>
      <c r="D36" s="2"/>
      <c r="E36" s="2"/>
      <c r="F36" s="37"/>
      <c r="G36" s="37"/>
      <c r="H36" s="37"/>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17.25" customHeight="1">
      <c r="A37" s="3"/>
      <c r="B37" s="36"/>
      <c r="C37" s="36"/>
      <c r="D37" s="2"/>
      <c r="E37" s="2"/>
      <c r="F37" s="37"/>
      <c r="G37" s="37"/>
      <c r="H37" s="37"/>
      <c r="I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39" spans="1:16114" s="1" customFormat="1">
      <c r="A39" s="38" t="s">
        <v>33</v>
      </c>
      <c r="B39" s="2"/>
      <c r="C39" s="2"/>
      <c r="D39" s="2"/>
      <c r="E39" s="2"/>
      <c r="F39" s="5"/>
      <c r="G39" s="5"/>
      <c r="H39" s="2"/>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33.75" customHeight="1">
      <c r="A40" s="66" t="s">
        <v>34</v>
      </c>
      <c r="B40" s="67"/>
      <c r="C40" s="67"/>
      <c r="D40" s="67"/>
      <c r="E40" s="67"/>
      <c r="F40" s="67"/>
      <c r="G40" s="67"/>
      <c r="H40" s="67"/>
      <c r="I40" s="67"/>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33.75" customHeight="1">
      <c r="A41" s="66" t="s">
        <v>35</v>
      </c>
      <c r="B41" s="66"/>
      <c r="C41" s="66"/>
      <c r="D41" s="66"/>
      <c r="E41" s="66"/>
      <c r="F41" s="66"/>
      <c r="G41" s="66"/>
      <c r="H41" s="66"/>
      <c r="I41" s="66"/>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sheetData>
  <mergeCells count="9">
    <mergeCell ref="F33:H33"/>
    <mergeCell ref="A40:I40"/>
    <mergeCell ref="A41:I41"/>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topLeftCell="A22" workbookViewId="0">
      <selection activeCell="C45" sqref="C45"/>
    </sheetView>
  </sheetViews>
  <sheetFormatPr defaultRowHeight="17.25"/>
  <cols>
    <col min="1" max="1" width="9.75" customWidth="1"/>
    <col min="2" max="2" width="21.125"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57" max="257" width="9.75" customWidth="1"/>
    <col min="258" max="258" width="21.125" customWidth="1"/>
    <col min="259" max="259" width="21.625" customWidth="1"/>
    <col min="260" max="260" width="12.125" customWidth="1"/>
    <col min="261" max="261" width="13.375" customWidth="1"/>
    <col min="262" max="262" width="9.125" customWidth="1"/>
    <col min="263" max="263" width="9.25" customWidth="1"/>
    <col min="264" max="264" width="11.25" customWidth="1"/>
    <col min="265" max="265" width="9.5" customWidth="1"/>
    <col min="513" max="513" width="9.75" customWidth="1"/>
    <col min="514" max="514" width="21.125" customWidth="1"/>
    <col min="515" max="515" width="21.625" customWidth="1"/>
    <col min="516" max="516" width="12.125" customWidth="1"/>
    <col min="517" max="517" width="13.375" customWidth="1"/>
    <col min="518" max="518" width="9.125" customWidth="1"/>
    <col min="519" max="519" width="9.25" customWidth="1"/>
    <col min="520" max="520" width="11.25" customWidth="1"/>
    <col min="521" max="521" width="9.5" customWidth="1"/>
    <col min="769" max="769" width="9.75" customWidth="1"/>
    <col min="770" max="770" width="21.125" customWidth="1"/>
    <col min="771" max="771" width="21.625" customWidth="1"/>
    <col min="772" max="772" width="12.125" customWidth="1"/>
    <col min="773" max="773" width="13.375" customWidth="1"/>
    <col min="774" max="774" width="9.125" customWidth="1"/>
    <col min="775" max="775" width="9.25" customWidth="1"/>
    <col min="776" max="776" width="11.25" customWidth="1"/>
    <col min="777" max="777" width="9.5" customWidth="1"/>
    <col min="1025" max="1025" width="9.75" customWidth="1"/>
    <col min="1026" max="1026" width="21.125" customWidth="1"/>
    <col min="1027" max="1027" width="21.625" customWidth="1"/>
    <col min="1028" max="1028" width="12.125" customWidth="1"/>
    <col min="1029" max="1029" width="13.375" customWidth="1"/>
    <col min="1030" max="1030" width="9.125" customWidth="1"/>
    <col min="1031" max="1031" width="9.25" customWidth="1"/>
    <col min="1032" max="1032" width="11.25" customWidth="1"/>
    <col min="1033" max="1033" width="9.5" customWidth="1"/>
    <col min="1281" max="1281" width="9.75" customWidth="1"/>
    <col min="1282" max="1282" width="21.125" customWidth="1"/>
    <col min="1283" max="1283" width="21.625" customWidth="1"/>
    <col min="1284" max="1284" width="12.125" customWidth="1"/>
    <col min="1285" max="1285" width="13.375" customWidth="1"/>
    <col min="1286" max="1286" width="9.125" customWidth="1"/>
    <col min="1287" max="1287" width="9.25" customWidth="1"/>
    <col min="1288" max="1288" width="11.25" customWidth="1"/>
    <col min="1289" max="1289" width="9.5" customWidth="1"/>
    <col min="1537" max="1537" width="9.75" customWidth="1"/>
    <col min="1538" max="1538" width="21.125" customWidth="1"/>
    <col min="1539" max="1539" width="21.625" customWidth="1"/>
    <col min="1540" max="1540" width="12.125" customWidth="1"/>
    <col min="1541" max="1541" width="13.375" customWidth="1"/>
    <col min="1542" max="1542" width="9.125" customWidth="1"/>
    <col min="1543" max="1543" width="9.25" customWidth="1"/>
    <col min="1544" max="1544" width="11.25" customWidth="1"/>
    <col min="1545" max="1545" width="9.5" customWidth="1"/>
    <col min="1793" max="1793" width="9.75" customWidth="1"/>
    <col min="1794" max="1794" width="21.125" customWidth="1"/>
    <col min="1795" max="1795" width="21.625" customWidth="1"/>
    <col min="1796" max="1796" width="12.125" customWidth="1"/>
    <col min="1797" max="1797" width="13.375" customWidth="1"/>
    <col min="1798" max="1798" width="9.125" customWidth="1"/>
    <col min="1799" max="1799" width="9.25" customWidth="1"/>
    <col min="1800" max="1800" width="11.25" customWidth="1"/>
    <col min="1801" max="1801" width="9.5" customWidth="1"/>
    <col min="2049" max="2049" width="9.75" customWidth="1"/>
    <col min="2050" max="2050" width="21.125" customWidth="1"/>
    <col min="2051" max="2051" width="21.625" customWidth="1"/>
    <col min="2052" max="2052" width="12.125" customWidth="1"/>
    <col min="2053" max="2053" width="13.375" customWidth="1"/>
    <col min="2054" max="2054" width="9.125" customWidth="1"/>
    <col min="2055" max="2055" width="9.25" customWidth="1"/>
    <col min="2056" max="2056" width="11.25" customWidth="1"/>
    <col min="2057" max="2057" width="9.5" customWidth="1"/>
    <col min="2305" max="2305" width="9.75" customWidth="1"/>
    <col min="2306" max="2306" width="21.125" customWidth="1"/>
    <col min="2307" max="2307" width="21.625" customWidth="1"/>
    <col min="2308" max="2308" width="12.125" customWidth="1"/>
    <col min="2309" max="2309" width="13.375" customWidth="1"/>
    <col min="2310" max="2310" width="9.125" customWidth="1"/>
    <col min="2311" max="2311" width="9.25" customWidth="1"/>
    <col min="2312" max="2312" width="11.25" customWidth="1"/>
    <col min="2313" max="2313" width="9.5" customWidth="1"/>
    <col min="2561" max="2561" width="9.75" customWidth="1"/>
    <col min="2562" max="2562" width="21.125" customWidth="1"/>
    <col min="2563" max="2563" width="21.625" customWidth="1"/>
    <col min="2564" max="2564" width="12.125" customWidth="1"/>
    <col min="2565" max="2565" width="13.375" customWidth="1"/>
    <col min="2566" max="2566" width="9.125" customWidth="1"/>
    <col min="2567" max="2567" width="9.25" customWidth="1"/>
    <col min="2568" max="2568" width="11.25" customWidth="1"/>
    <col min="2569" max="2569" width="9.5" customWidth="1"/>
    <col min="2817" max="2817" width="9.75" customWidth="1"/>
    <col min="2818" max="2818" width="21.125" customWidth="1"/>
    <col min="2819" max="2819" width="21.625" customWidth="1"/>
    <col min="2820" max="2820" width="12.125" customWidth="1"/>
    <col min="2821" max="2821" width="13.375" customWidth="1"/>
    <col min="2822" max="2822" width="9.125" customWidth="1"/>
    <col min="2823" max="2823" width="9.25" customWidth="1"/>
    <col min="2824" max="2824" width="11.25" customWidth="1"/>
    <col min="2825" max="2825" width="9.5" customWidth="1"/>
    <col min="3073" max="3073" width="9.75" customWidth="1"/>
    <col min="3074" max="3074" width="21.125" customWidth="1"/>
    <col min="3075" max="3075" width="21.625" customWidth="1"/>
    <col min="3076" max="3076" width="12.125" customWidth="1"/>
    <col min="3077" max="3077" width="13.375" customWidth="1"/>
    <col min="3078" max="3078" width="9.125" customWidth="1"/>
    <col min="3079" max="3079" width="9.25" customWidth="1"/>
    <col min="3080" max="3080" width="11.25" customWidth="1"/>
    <col min="3081" max="3081" width="9.5" customWidth="1"/>
    <col min="3329" max="3329" width="9.75" customWidth="1"/>
    <col min="3330" max="3330" width="21.125" customWidth="1"/>
    <col min="3331" max="3331" width="21.625" customWidth="1"/>
    <col min="3332" max="3332" width="12.125" customWidth="1"/>
    <col min="3333" max="3333" width="13.375" customWidth="1"/>
    <col min="3334" max="3334" width="9.125" customWidth="1"/>
    <col min="3335" max="3335" width="9.25" customWidth="1"/>
    <col min="3336" max="3336" width="11.25" customWidth="1"/>
    <col min="3337" max="3337" width="9.5" customWidth="1"/>
    <col min="3585" max="3585" width="9.75" customWidth="1"/>
    <col min="3586" max="3586" width="21.125" customWidth="1"/>
    <col min="3587" max="3587" width="21.625" customWidth="1"/>
    <col min="3588" max="3588" width="12.125" customWidth="1"/>
    <col min="3589" max="3589" width="13.375" customWidth="1"/>
    <col min="3590" max="3590" width="9.125" customWidth="1"/>
    <col min="3591" max="3591" width="9.25" customWidth="1"/>
    <col min="3592" max="3592" width="11.25" customWidth="1"/>
    <col min="3593" max="3593" width="9.5" customWidth="1"/>
    <col min="3841" max="3841" width="9.75" customWidth="1"/>
    <col min="3842" max="3842" width="21.125" customWidth="1"/>
    <col min="3843" max="3843" width="21.625" customWidth="1"/>
    <col min="3844" max="3844" width="12.125" customWidth="1"/>
    <col min="3845" max="3845" width="13.375" customWidth="1"/>
    <col min="3846" max="3846" width="9.125" customWidth="1"/>
    <col min="3847" max="3847" width="9.25" customWidth="1"/>
    <col min="3848" max="3848" width="11.25" customWidth="1"/>
    <col min="3849" max="3849" width="9.5" customWidth="1"/>
    <col min="4097" max="4097" width="9.75" customWidth="1"/>
    <col min="4098" max="4098" width="21.125" customWidth="1"/>
    <col min="4099" max="4099" width="21.625" customWidth="1"/>
    <col min="4100" max="4100" width="12.125" customWidth="1"/>
    <col min="4101" max="4101" width="13.375" customWidth="1"/>
    <col min="4102" max="4102" width="9.125" customWidth="1"/>
    <col min="4103" max="4103" width="9.25" customWidth="1"/>
    <col min="4104" max="4104" width="11.25" customWidth="1"/>
    <col min="4105" max="4105" width="9.5" customWidth="1"/>
    <col min="4353" max="4353" width="9.75" customWidth="1"/>
    <col min="4354" max="4354" width="21.125" customWidth="1"/>
    <col min="4355" max="4355" width="21.625" customWidth="1"/>
    <col min="4356" max="4356" width="12.125" customWidth="1"/>
    <col min="4357" max="4357" width="13.375" customWidth="1"/>
    <col min="4358" max="4358" width="9.125" customWidth="1"/>
    <col min="4359" max="4359" width="9.25" customWidth="1"/>
    <col min="4360" max="4360" width="11.25" customWidth="1"/>
    <col min="4361" max="4361" width="9.5" customWidth="1"/>
    <col min="4609" max="4609" width="9.75" customWidth="1"/>
    <col min="4610" max="4610" width="21.125" customWidth="1"/>
    <col min="4611" max="4611" width="21.625" customWidth="1"/>
    <col min="4612" max="4612" width="12.125" customWidth="1"/>
    <col min="4613" max="4613" width="13.375" customWidth="1"/>
    <col min="4614" max="4614" width="9.125" customWidth="1"/>
    <col min="4615" max="4615" width="9.25" customWidth="1"/>
    <col min="4616" max="4616" width="11.25" customWidth="1"/>
    <col min="4617" max="4617" width="9.5" customWidth="1"/>
    <col min="4865" max="4865" width="9.75" customWidth="1"/>
    <col min="4866" max="4866" width="21.125" customWidth="1"/>
    <col min="4867" max="4867" width="21.625" customWidth="1"/>
    <col min="4868" max="4868" width="12.125" customWidth="1"/>
    <col min="4869" max="4869" width="13.375" customWidth="1"/>
    <col min="4870" max="4870" width="9.125" customWidth="1"/>
    <col min="4871" max="4871" width="9.25" customWidth="1"/>
    <col min="4872" max="4872" width="11.25" customWidth="1"/>
    <col min="4873" max="4873" width="9.5" customWidth="1"/>
    <col min="5121" max="5121" width="9.75" customWidth="1"/>
    <col min="5122" max="5122" width="21.125" customWidth="1"/>
    <col min="5123" max="5123" width="21.625" customWidth="1"/>
    <col min="5124" max="5124" width="12.125" customWidth="1"/>
    <col min="5125" max="5125" width="13.375" customWidth="1"/>
    <col min="5126" max="5126" width="9.125" customWidth="1"/>
    <col min="5127" max="5127" width="9.25" customWidth="1"/>
    <col min="5128" max="5128" width="11.25" customWidth="1"/>
    <col min="5129" max="5129" width="9.5" customWidth="1"/>
    <col min="5377" max="5377" width="9.75" customWidth="1"/>
    <col min="5378" max="5378" width="21.125" customWidth="1"/>
    <col min="5379" max="5379" width="21.625" customWidth="1"/>
    <col min="5380" max="5380" width="12.125" customWidth="1"/>
    <col min="5381" max="5381" width="13.375" customWidth="1"/>
    <col min="5382" max="5382" width="9.125" customWidth="1"/>
    <col min="5383" max="5383" width="9.25" customWidth="1"/>
    <col min="5384" max="5384" width="11.25" customWidth="1"/>
    <col min="5385" max="5385" width="9.5" customWidth="1"/>
    <col min="5633" max="5633" width="9.75" customWidth="1"/>
    <col min="5634" max="5634" width="21.125" customWidth="1"/>
    <col min="5635" max="5635" width="21.625" customWidth="1"/>
    <col min="5636" max="5636" width="12.125" customWidth="1"/>
    <col min="5637" max="5637" width="13.375" customWidth="1"/>
    <col min="5638" max="5638" width="9.125" customWidth="1"/>
    <col min="5639" max="5639" width="9.25" customWidth="1"/>
    <col min="5640" max="5640" width="11.25" customWidth="1"/>
    <col min="5641" max="5641" width="9.5" customWidth="1"/>
    <col min="5889" max="5889" width="9.75" customWidth="1"/>
    <col min="5890" max="5890" width="21.125" customWidth="1"/>
    <col min="5891" max="5891" width="21.625" customWidth="1"/>
    <col min="5892" max="5892" width="12.125" customWidth="1"/>
    <col min="5893" max="5893" width="13.375" customWidth="1"/>
    <col min="5894" max="5894" width="9.125" customWidth="1"/>
    <col min="5895" max="5895" width="9.25" customWidth="1"/>
    <col min="5896" max="5896" width="11.25" customWidth="1"/>
    <col min="5897" max="5897" width="9.5" customWidth="1"/>
    <col min="6145" max="6145" width="9.75" customWidth="1"/>
    <col min="6146" max="6146" width="21.125" customWidth="1"/>
    <col min="6147" max="6147" width="21.625" customWidth="1"/>
    <col min="6148" max="6148" width="12.125" customWidth="1"/>
    <col min="6149" max="6149" width="13.375" customWidth="1"/>
    <col min="6150" max="6150" width="9.125" customWidth="1"/>
    <col min="6151" max="6151" width="9.25" customWidth="1"/>
    <col min="6152" max="6152" width="11.25" customWidth="1"/>
    <col min="6153" max="6153" width="9.5" customWidth="1"/>
    <col min="6401" max="6401" width="9.75" customWidth="1"/>
    <col min="6402" max="6402" width="21.125" customWidth="1"/>
    <col min="6403" max="6403" width="21.625" customWidth="1"/>
    <col min="6404" max="6404" width="12.125" customWidth="1"/>
    <col min="6405" max="6405" width="13.375" customWidth="1"/>
    <col min="6406" max="6406" width="9.125" customWidth="1"/>
    <col min="6407" max="6407" width="9.25" customWidth="1"/>
    <col min="6408" max="6408" width="11.25" customWidth="1"/>
    <col min="6409" max="6409" width="9.5" customWidth="1"/>
    <col min="6657" max="6657" width="9.75" customWidth="1"/>
    <col min="6658" max="6658" width="21.125" customWidth="1"/>
    <col min="6659" max="6659" width="21.625" customWidth="1"/>
    <col min="6660" max="6660" width="12.125" customWidth="1"/>
    <col min="6661" max="6661" width="13.375" customWidth="1"/>
    <col min="6662" max="6662" width="9.125" customWidth="1"/>
    <col min="6663" max="6663" width="9.25" customWidth="1"/>
    <col min="6664" max="6664" width="11.25" customWidth="1"/>
    <col min="6665" max="6665" width="9.5" customWidth="1"/>
    <col min="6913" max="6913" width="9.75" customWidth="1"/>
    <col min="6914" max="6914" width="21.125" customWidth="1"/>
    <col min="6915" max="6915" width="21.625" customWidth="1"/>
    <col min="6916" max="6916" width="12.125" customWidth="1"/>
    <col min="6917" max="6917" width="13.375" customWidth="1"/>
    <col min="6918" max="6918" width="9.125" customWidth="1"/>
    <col min="6919" max="6919" width="9.25" customWidth="1"/>
    <col min="6920" max="6920" width="11.25" customWidth="1"/>
    <col min="6921" max="6921" width="9.5" customWidth="1"/>
    <col min="7169" max="7169" width="9.75" customWidth="1"/>
    <col min="7170" max="7170" width="21.125" customWidth="1"/>
    <col min="7171" max="7171" width="21.625" customWidth="1"/>
    <col min="7172" max="7172" width="12.125" customWidth="1"/>
    <col min="7173" max="7173" width="13.375" customWidth="1"/>
    <col min="7174" max="7174" width="9.125" customWidth="1"/>
    <col min="7175" max="7175" width="9.25" customWidth="1"/>
    <col min="7176" max="7176" width="11.25" customWidth="1"/>
    <col min="7177" max="7177" width="9.5" customWidth="1"/>
    <col min="7425" max="7425" width="9.75" customWidth="1"/>
    <col min="7426" max="7426" width="21.125" customWidth="1"/>
    <col min="7427" max="7427" width="21.625" customWidth="1"/>
    <col min="7428" max="7428" width="12.125" customWidth="1"/>
    <col min="7429" max="7429" width="13.375" customWidth="1"/>
    <col min="7430" max="7430" width="9.125" customWidth="1"/>
    <col min="7431" max="7431" width="9.25" customWidth="1"/>
    <col min="7432" max="7432" width="11.25" customWidth="1"/>
    <col min="7433" max="7433" width="9.5" customWidth="1"/>
    <col min="7681" max="7681" width="9.75" customWidth="1"/>
    <col min="7682" max="7682" width="21.125" customWidth="1"/>
    <col min="7683" max="7683" width="21.625" customWidth="1"/>
    <col min="7684" max="7684" width="12.125" customWidth="1"/>
    <col min="7685" max="7685" width="13.375" customWidth="1"/>
    <col min="7686" max="7686" width="9.125" customWidth="1"/>
    <col min="7687" max="7687" width="9.25" customWidth="1"/>
    <col min="7688" max="7688" width="11.25" customWidth="1"/>
    <col min="7689" max="7689" width="9.5" customWidth="1"/>
    <col min="7937" max="7937" width="9.75" customWidth="1"/>
    <col min="7938" max="7938" width="21.125" customWidth="1"/>
    <col min="7939" max="7939" width="21.625" customWidth="1"/>
    <col min="7940" max="7940" width="12.125" customWidth="1"/>
    <col min="7941" max="7941" width="13.375" customWidth="1"/>
    <col min="7942" max="7942" width="9.125" customWidth="1"/>
    <col min="7943" max="7943" width="9.25" customWidth="1"/>
    <col min="7944" max="7944" width="11.25" customWidth="1"/>
    <col min="7945" max="7945" width="9.5" customWidth="1"/>
    <col min="8193" max="8193" width="9.75" customWidth="1"/>
    <col min="8194" max="8194" width="21.125" customWidth="1"/>
    <col min="8195" max="8195" width="21.625" customWidth="1"/>
    <col min="8196" max="8196" width="12.125" customWidth="1"/>
    <col min="8197" max="8197" width="13.375" customWidth="1"/>
    <col min="8198" max="8198" width="9.125" customWidth="1"/>
    <col min="8199" max="8199" width="9.25" customWidth="1"/>
    <col min="8200" max="8200" width="11.25" customWidth="1"/>
    <col min="8201" max="8201" width="9.5" customWidth="1"/>
    <col min="8449" max="8449" width="9.75" customWidth="1"/>
    <col min="8450" max="8450" width="21.125" customWidth="1"/>
    <col min="8451" max="8451" width="21.625" customWidth="1"/>
    <col min="8452" max="8452" width="12.125" customWidth="1"/>
    <col min="8453" max="8453" width="13.375" customWidth="1"/>
    <col min="8454" max="8454" width="9.125" customWidth="1"/>
    <col min="8455" max="8455" width="9.25" customWidth="1"/>
    <col min="8456" max="8456" width="11.25" customWidth="1"/>
    <col min="8457" max="8457" width="9.5" customWidth="1"/>
    <col min="8705" max="8705" width="9.75" customWidth="1"/>
    <col min="8706" max="8706" width="21.125" customWidth="1"/>
    <col min="8707" max="8707" width="21.625" customWidth="1"/>
    <col min="8708" max="8708" width="12.125" customWidth="1"/>
    <col min="8709" max="8709" width="13.375" customWidth="1"/>
    <col min="8710" max="8710" width="9.125" customWidth="1"/>
    <col min="8711" max="8711" width="9.25" customWidth="1"/>
    <col min="8712" max="8712" width="11.25" customWidth="1"/>
    <col min="8713" max="8713" width="9.5" customWidth="1"/>
    <col min="8961" max="8961" width="9.75" customWidth="1"/>
    <col min="8962" max="8962" width="21.125" customWidth="1"/>
    <col min="8963" max="8963" width="21.625" customWidth="1"/>
    <col min="8964" max="8964" width="12.125" customWidth="1"/>
    <col min="8965" max="8965" width="13.375" customWidth="1"/>
    <col min="8966" max="8966" width="9.125" customWidth="1"/>
    <col min="8967" max="8967" width="9.25" customWidth="1"/>
    <col min="8968" max="8968" width="11.25" customWidth="1"/>
    <col min="8969" max="8969" width="9.5" customWidth="1"/>
    <col min="9217" max="9217" width="9.75" customWidth="1"/>
    <col min="9218" max="9218" width="21.125" customWidth="1"/>
    <col min="9219" max="9219" width="21.625" customWidth="1"/>
    <col min="9220" max="9220" width="12.125" customWidth="1"/>
    <col min="9221" max="9221" width="13.375" customWidth="1"/>
    <col min="9222" max="9222" width="9.125" customWidth="1"/>
    <col min="9223" max="9223" width="9.25" customWidth="1"/>
    <col min="9224" max="9224" width="11.25" customWidth="1"/>
    <col min="9225" max="9225" width="9.5" customWidth="1"/>
    <col min="9473" max="9473" width="9.75" customWidth="1"/>
    <col min="9474" max="9474" width="21.125" customWidth="1"/>
    <col min="9475" max="9475" width="21.625" customWidth="1"/>
    <col min="9476" max="9476" width="12.125" customWidth="1"/>
    <col min="9477" max="9477" width="13.375" customWidth="1"/>
    <col min="9478" max="9478" width="9.125" customWidth="1"/>
    <col min="9479" max="9479" width="9.25" customWidth="1"/>
    <col min="9480" max="9480" width="11.25" customWidth="1"/>
    <col min="9481" max="9481" width="9.5" customWidth="1"/>
    <col min="9729" max="9729" width="9.75" customWidth="1"/>
    <col min="9730" max="9730" width="21.125" customWidth="1"/>
    <col min="9731" max="9731" width="21.625" customWidth="1"/>
    <col min="9732" max="9732" width="12.125" customWidth="1"/>
    <col min="9733" max="9733" width="13.375" customWidth="1"/>
    <col min="9734" max="9734" width="9.125" customWidth="1"/>
    <col min="9735" max="9735" width="9.25" customWidth="1"/>
    <col min="9736" max="9736" width="11.25" customWidth="1"/>
    <col min="9737" max="9737" width="9.5" customWidth="1"/>
    <col min="9985" max="9985" width="9.75" customWidth="1"/>
    <col min="9986" max="9986" width="21.125" customWidth="1"/>
    <col min="9987" max="9987" width="21.625" customWidth="1"/>
    <col min="9988" max="9988" width="12.125" customWidth="1"/>
    <col min="9989" max="9989" width="13.375" customWidth="1"/>
    <col min="9990" max="9990" width="9.125" customWidth="1"/>
    <col min="9991" max="9991" width="9.25" customWidth="1"/>
    <col min="9992" max="9992" width="11.25" customWidth="1"/>
    <col min="9993" max="9993" width="9.5" customWidth="1"/>
    <col min="10241" max="10241" width="9.75" customWidth="1"/>
    <col min="10242" max="10242" width="21.125" customWidth="1"/>
    <col min="10243" max="10243" width="21.625" customWidth="1"/>
    <col min="10244" max="10244" width="12.125" customWidth="1"/>
    <col min="10245" max="10245" width="13.375" customWidth="1"/>
    <col min="10246" max="10246" width="9.125" customWidth="1"/>
    <col min="10247" max="10247" width="9.25" customWidth="1"/>
    <col min="10248" max="10248" width="11.25" customWidth="1"/>
    <col min="10249" max="10249" width="9.5" customWidth="1"/>
    <col min="10497" max="10497" width="9.75" customWidth="1"/>
    <col min="10498" max="10498" width="21.125" customWidth="1"/>
    <col min="10499" max="10499" width="21.625" customWidth="1"/>
    <col min="10500" max="10500" width="12.125" customWidth="1"/>
    <col min="10501" max="10501" width="13.375" customWidth="1"/>
    <col min="10502" max="10502" width="9.125" customWidth="1"/>
    <col min="10503" max="10503" width="9.25" customWidth="1"/>
    <col min="10504" max="10504" width="11.25" customWidth="1"/>
    <col min="10505" max="10505" width="9.5" customWidth="1"/>
    <col min="10753" max="10753" width="9.75" customWidth="1"/>
    <col min="10754" max="10754" width="21.125" customWidth="1"/>
    <col min="10755" max="10755" width="21.625" customWidth="1"/>
    <col min="10756" max="10756" width="12.125" customWidth="1"/>
    <col min="10757" max="10757" width="13.375" customWidth="1"/>
    <col min="10758" max="10758" width="9.125" customWidth="1"/>
    <col min="10759" max="10759" width="9.25" customWidth="1"/>
    <col min="10760" max="10760" width="11.25" customWidth="1"/>
    <col min="10761" max="10761" width="9.5" customWidth="1"/>
    <col min="11009" max="11009" width="9.75" customWidth="1"/>
    <col min="11010" max="11010" width="21.125" customWidth="1"/>
    <col min="11011" max="11011" width="21.625" customWidth="1"/>
    <col min="11012" max="11012" width="12.125" customWidth="1"/>
    <col min="11013" max="11013" width="13.375" customWidth="1"/>
    <col min="11014" max="11014" width="9.125" customWidth="1"/>
    <col min="11015" max="11015" width="9.25" customWidth="1"/>
    <col min="11016" max="11016" width="11.25" customWidth="1"/>
    <col min="11017" max="11017" width="9.5" customWidth="1"/>
    <col min="11265" max="11265" width="9.75" customWidth="1"/>
    <col min="11266" max="11266" width="21.125" customWidth="1"/>
    <col min="11267" max="11267" width="21.625" customWidth="1"/>
    <col min="11268" max="11268" width="12.125" customWidth="1"/>
    <col min="11269" max="11269" width="13.375" customWidth="1"/>
    <col min="11270" max="11270" width="9.125" customWidth="1"/>
    <col min="11271" max="11271" width="9.25" customWidth="1"/>
    <col min="11272" max="11272" width="11.25" customWidth="1"/>
    <col min="11273" max="11273" width="9.5" customWidth="1"/>
    <col min="11521" max="11521" width="9.75" customWidth="1"/>
    <col min="11522" max="11522" width="21.125" customWidth="1"/>
    <col min="11523" max="11523" width="21.625" customWidth="1"/>
    <col min="11524" max="11524" width="12.125" customWidth="1"/>
    <col min="11525" max="11525" width="13.375" customWidth="1"/>
    <col min="11526" max="11526" width="9.125" customWidth="1"/>
    <col min="11527" max="11527" width="9.25" customWidth="1"/>
    <col min="11528" max="11528" width="11.25" customWidth="1"/>
    <col min="11529" max="11529" width="9.5" customWidth="1"/>
    <col min="11777" max="11777" width="9.75" customWidth="1"/>
    <col min="11778" max="11778" width="21.125" customWidth="1"/>
    <col min="11779" max="11779" width="21.625" customWidth="1"/>
    <col min="11780" max="11780" width="12.125" customWidth="1"/>
    <col min="11781" max="11781" width="13.375" customWidth="1"/>
    <col min="11782" max="11782" width="9.125" customWidth="1"/>
    <col min="11783" max="11783" width="9.25" customWidth="1"/>
    <col min="11784" max="11784" width="11.25" customWidth="1"/>
    <col min="11785" max="11785" width="9.5" customWidth="1"/>
    <col min="12033" max="12033" width="9.75" customWidth="1"/>
    <col min="12034" max="12034" width="21.125" customWidth="1"/>
    <col min="12035" max="12035" width="21.625" customWidth="1"/>
    <col min="12036" max="12036" width="12.125" customWidth="1"/>
    <col min="12037" max="12037" width="13.375" customWidth="1"/>
    <col min="12038" max="12038" width="9.125" customWidth="1"/>
    <col min="12039" max="12039" width="9.25" customWidth="1"/>
    <col min="12040" max="12040" width="11.25" customWidth="1"/>
    <col min="12041" max="12041" width="9.5" customWidth="1"/>
    <col min="12289" max="12289" width="9.75" customWidth="1"/>
    <col min="12290" max="12290" width="21.125" customWidth="1"/>
    <col min="12291" max="12291" width="21.625" customWidth="1"/>
    <col min="12292" max="12292" width="12.125" customWidth="1"/>
    <col min="12293" max="12293" width="13.375" customWidth="1"/>
    <col min="12294" max="12294" width="9.125" customWidth="1"/>
    <col min="12295" max="12295" width="9.25" customWidth="1"/>
    <col min="12296" max="12296" width="11.25" customWidth="1"/>
    <col min="12297" max="12297" width="9.5" customWidth="1"/>
    <col min="12545" max="12545" width="9.75" customWidth="1"/>
    <col min="12546" max="12546" width="21.125" customWidth="1"/>
    <col min="12547" max="12547" width="21.625" customWidth="1"/>
    <col min="12548" max="12548" width="12.125" customWidth="1"/>
    <col min="12549" max="12549" width="13.375" customWidth="1"/>
    <col min="12550" max="12550" width="9.125" customWidth="1"/>
    <col min="12551" max="12551" width="9.25" customWidth="1"/>
    <col min="12552" max="12552" width="11.25" customWidth="1"/>
    <col min="12553" max="12553" width="9.5" customWidth="1"/>
    <col min="12801" max="12801" width="9.75" customWidth="1"/>
    <col min="12802" max="12802" width="21.125" customWidth="1"/>
    <col min="12803" max="12803" width="21.625" customWidth="1"/>
    <col min="12804" max="12804" width="12.125" customWidth="1"/>
    <col min="12805" max="12805" width="13.375" customWidth="1"/>
    <col min="12806" max="12806" width="9.125" customWidth="1"/>
    <col min="12807" max="12807" width="9.25" customWidth="1"/>
    <col min="12808" max="12808" width="11.25" customWidth="1"/>
    <col min="12809" max="12809" width="9.5" customWidth="1"/>
    <col min="13057" max="13057" width="9.75" customWidth="1"/>
    <col min="13058" max="13058" width="21.125" customWidth="1"/>
    <col min="13059" max="13059" width="21.625" customWidth="1"/>
    <col min="13060" max="13060" width="12.125" customWidth="1"/>
    <col min="13061" max="13061" width="13.375" customWidth="1"/>
    <col min="13062" max="13062" width="9.125" customWidth="1"/>
    <col min="13063" max="13063" width="9.25" customWidth="1"/>
    <col min="13064" max="13064" width="11.25" customWidth="1"/>
    <col min="13065" max="13065" width="9.5" customWidth="1"/>
    <col min="13313" max="13313" width="9.75" customWidth="1"/>
    <col min="13314" max="13314" width="21.125" customWidth="1"/>
    <col min="13315" max="13315" width="21.625" customWidth="1"/>
    <col min="13316" max="13316" width="12.125" customWidth="1"/>
    <col min="13317" max="13317" width="13.375" customWidth="1"/>
    <col min="13318" max="13318" width="9.125" customWidth="1"/>
    <col min="13319" max="13319" width="9.25" customWidth="1"/>
    <col min="13320" max="13320" width="11.25" customWidth="1"/>
    <col min="13321" max="13321" width="9.5" customWidth="1"/>
    <col min="13569" max="13569" width="9.75" customWidth="1"/>
    <col min="13570" max="13570" width="21.125" customWidth="1"/>
    <col min="13571" max="13571" width="21.625" customWidth="1"/>
    <col min="13572" max="13572" width="12.125" customWidth="1"/>
    <col min="13573" max="13573" width="13.375" customWidth="1"/>
    <col min="13574" max="13574" width="9.125" customWidth="1"/>
    <col min="13575" max="13575" width="9.25" customWidth="1"/>
    <col min="13576" max="13576" width="11.25" customWidth="1"/>
    <col min="13577" max="13577" width="9.5" customWidth="1"/>
    <col min="13825" max="13825" width="9.75" customWidth="1"/>
    <col min="13826" max="13826" width="21.125" customWidth="1"/>
    <col min="13827" max="13827" width="21.625" customWidth="1"/>
    <col min="13828" max="13828" width="12.125" customWidth="1"/>
    <col min="13829" max="13829" width="13.375" customWidth="1"/>
    <col min="13830" max="13830" width="9.125" customWidth="1"/>
    <col min="13831" max="13831" width="9.25" customWidth="1"/>
    <col min="13832" max="13832" width="11.25" customWidth="1"/>
    <col min="13833" max="13833" width="9.5" customWidth="1"/>
    <col min="14081" max="14081" width="9.75" customWidth="1"/>
    <col min="14082" max="14082" width="21.125" customWidth="1"/>
    <col min="14083" max="14083" width="21.625" customWidth="1"/>
    <col min="14084" max="14084" width="12.125" customWidth="1"/>
    <col min="14085" max="14085" width="13.375" customWidth="1"/>
    <col min="14086" max="14086" width="9.125" customWidth="1"/>
    <col min="14087" max="14087" width="9.25" customWidth="1"/>
    <col min="14088" max="14088" width="11.25" customWidth="1"/>
    <col min="14089" max="14089" width="9.5" customWidth="1"/>
    <col min="14337" max="14337" width="9.75" customWidth="1"/>
    <col min="14338" max="14338" width="21.125" customWidth="1"/>
    <col min="14339" max="14339" width="21.625" customWidth="1"/>
    <col min="14340" max="14340" width="12.125" customWidth="1"/>
    <col min="14341" max="14341" width="13.375" customWidth="1"/>
    <col min="14342" max="14342" width="9.125" customWidth="1"/>
    <col min="14343" max="14343" width="9.25" customWidth="1"/>
    <col min="14344" max="14344" width="11.25" customWidth="1"/>
    <col min="14345" max="14345" width="9.5" customWidth="1"/>
    <col min="14593" max="14593" width="9.75" customWidth="1"/>
    <col min="14594" max="14594" width="21.125" customWidth="1"/>
    <col min="14595" max="14595" width="21.625" customWidth="1"/>
    <col min="14596" max="14596" width="12.125" customWidth="1"/>
    <col min="14597" max="14597" width="13.375" customWidth="1"/>
    <col min="14598" max="14598" width="9.125" customWidth="1"/>
    <col min="14599" max="14599" width="9.25" customWidth="1"/>
    <col min="14600" max="14600" width="11.25" customWidth="1"/>
    <col min="14601" max="14601" width="9.5" customWidth="1"/>
    <col min="14849" max="14849" width="9.75" customWidth="1"/>
    <col min="14850" max="14850" width="21.125" customWidth="1"/>
    <col min="14851" max="14851" width="21.625" customWidth="1"/>
    <col min="14852" max="14852" width="12.125" customWidth="1"/>
    <col min="14853" max="14853" width="13.375" customWidth="1"/>
    <col min="14854" max="14854" width="9.125" customWidth="1"/>
    <col min="14855" max="14855" width="9.25" customWidth="1"/>
    <col min="14856" max="14856" width="11.25" customWidth="1"/>
    <col min="14857" max="14857" width="9.5" customWidth="1"/>
    <col min="15105" max="15105" width="9.75" customWidth="1"/>
    <col min="15106" max="15106" width="21.125" customWidth="1"/>
    <col min="15107" max="15107" width="21.625" customWidth="1"/>
    <col min="15108" max="15108" width="12.125" customWidth="1"/>
    <col min="15109" max="15109" width="13.375" customWidth="1"/>
    <col min="15110" max="15110" width="9.125" customWidth="1"/>
    <col min="15111" max="15111" width="9.25" customWidth="1"/>
    <col min="15112" max="15112" width="11.25" customWidth="1"/>
    <col min="15113" max="15113" width="9.5" customWidth="1"/>
    <col min="15361" max="15361" width="9.75" customWidth="1"/>
    <col min="15362" max="15362" width="21.125" customWidth="1"/>
    <col min="15363" max="15363" width="21.625" customWidth="1"/>
    <col min="15364" max="15364" width="12.125" customWidth="1"/>
    <col min="15365" max="15365" width="13.375" customWidth="1"/>
    <col min="15366" max="15366" width="9.125" customWidth="1"/>
    <col min="15367" max="15367" width="9.25" customWidth="1"/>
    <col min="15368" max="15368" width="11.25" customWidth="1"/>
    <col min="15369" max="15369" width="9.5" customWidth="1"/>
    <col min="15617" max="15617" width="9.75" customWidth="1"/>
    <col min="15618" max="15618" width="21.125" customWidth="1"/>
    <col min="15619" max="15619" width="21.625" customWidth="1"/>
    <col min="15620" max="15620" width="12.125" customWidth="1"/>
    <col min="15621" max="15621" width="13.375" customWidth="1"/>
    <col min="15622" max="15622" width="9.125" customWidth="1"/>
    <col min="15623" max="15623" width="9.25" customWidth="1"/>
    <col min="15624" max="15624" width="11.25" customWidth="1"/>
    <col min="15625" max="15625" width="9.5" customWidth="1"/>
    <col min="15873" max="15873" width="9.75" customWidth="1"/>
    <col min="15874" max="15874" width="21.125" customWidth="1"/>
    <col min="15875" max="15875" width="21.625" customWidth="1"/>
    <col min="15876" max="15876" width="12.125" customWidth="1"/>
    <col min="15877" max="15877" width="13.375" customWidth="1"/>
    <col min="15878" max="15878" width="9.125" customWidth="1"/>
    <col min="15879" max="15879" width="9.25" customWidth="1"/>
    <col min="15880" max="15880" width="11.25" customWidth="1"/>
    <col min="15881" max="15881" width="9.5" customWidth="1"/>
    <col min="16129" max="16129" width="9.75" customWidth="1"/>
    <col min="16130" max="16130" width="21.125" customWidth="1"/>
    <col min="16131" max="16131" width="21.625" customWidth="1"/>
    <col min="16132" max="16132" width="12.125" customWidth="1"/>
    <col min="16133" max="16133" width="13.375" customWidth="1"/>
    <col min="16134" max="16134" width="9.125" customWidth="1"/>
    <col min="16135" max="16135" width="9.25" customWidth="1"/>
    <col min="16136" max="16136" width="11.25" customWidth="1"/>
    <col min="16137" max="16137" width="9.5" customWidth="1"/>
  </cols>
  <sheetData>
    <row r="1" spans="1:9" ht="15.95" customHeight="1">
      <c r="A1" s="68" t="s">
        <v>0</v>
      </c>
      <c r="B1" s="68"/>
      <c r="C1" s="68"/>
      <c r="D1" s="68"/>
      <c r="E1" s="68"/>
      <c r="F1" s="68"/>
      <c r="G1" s="69"/>
      <c r="H1" s="70" t="s">
        <v>1</v>
      </c>
      <c r="I1" s="71"/>
    </row>
    <row r="2" spans="1:9" ht="15.95" customHeight="1">
      <c r="A2" s="68"/>
      <c r="B2" s="68"/>
      <c r="C2" s="68"/>
      <c r="D2" s="68"/>
      <c r="E2" s="68"/>
      <c r="F2" s="68"/>
      <c r="G2" s="69"/>
      <c r="H2" s="72"/>
      <c r="I2" s="73"/>
    </row>
    <row r="3" spans="1:9" ht="15.95" customHeight="1">
      <c r="A3" s="68"/>
      <c r="B3" s="68"/>
      <c r="C3" s="68"/>
      <c r="D3" s="68"/>
      <c r="E3" s="68"/>
      <c r="F3" s="68"/>
      <c r="G3" s="69"/>
      <c r="H3" s="72"/>
      <c r="I3" s="73"/>
    </row>
    <row r="4" spans="1:9" ht="19.5" customHeight="1">
      <c r="A4" s="76" t="s">
        <v>36</v>
      </c>
      <c r="B4" s="76"/>
      <c r="C4" s="76"/>
      <c r="D4" s="76"/>
      <c r="E4" s="76"/>
      <c r="F4" s="76"/>
      <c r="G4" s="77"/>
      <c r="H4" s="74"/>
      <c r="I4" s="75"/>
    </row>
    <row r="5" spans="1:9" ht="7.5" customHeight="1">
      <c r="A5" s="3"/>
      <c r="B5" s="2"/>
      <c r="C5" s="4"/>
      <c r="D5" s="4"/>
      <c r="E5" s="2"/>
      <c r="F5" s="5"/>
      <c r="G5" s="5"/>
      <c r="H5" s="2"/>
      <c r="I5" s="2"/>
    </row>
    <row r="6" spans="1:9" ht="21" customHeight="1">
      <c r="A6" s="3" t="s">
        <v>2</v>
      </c>
      <c r="B6" s="2"/>
      <c r="C6" s="2"/>
      <c r="D6" s="2"/>
      <c r="E6" s="2" t="s">
        <v>3</v>
      </c>
      <c r="F6" s="5"/>
      <c r="G6" s="5"/>
      <c r="H6" s="2"/>
      <c r="I6" s="2"/>
    </row>
    <row r="7" spans="1:9" ht="21" customHeight="1">
      <c r="A7" s="3" t="s">
        <v>4</v>
      </c>
      <c r="B7" s="2"/>
      <c r="C7" s="2"/>
      <c r="D7" s="2"/>
      <c r="E7" s="2"/>
      <c r="F7" s="5"/>
      <c r="G7" s="5"/>
      <c r="H7" s="2"/>
      <c r="I7" s="2"/>
    </row>
    <row r="8" spans="1:9" ht="21" customHeight="1">
      <c r="A8" s="3" t="s">
        <v>5</v>
      </c>
      <c r="B8" s="2"/>
      <c r="C8" s="2"/>
      <c r="D8" s="2"/>
      <c r="E8" s="2"/>
      <c r="F8" s="5"/>
      <c r="G8" s="5"/>
      <c r="H8" s="2"/>
      <c r="I8" s="2"/>
    </row>
    <row r="9" spans="1:9" ht="21" customHeight="1">
      <c r="A9" s="3" t="s">
        <v>6</v>
      </c>
      <c r="B9" s="2"/>
      <c r="C9" s="2"/>
      <c r="D9" s="2"/>
      <c r="E9" s="2"/>
      <c r="F9" s="5"/>
      <c r="G9" s="5"/>
      <c r="H9" s="2"/>
      <c r="I9" s="2"/>
    </row>
    <row r="10" spans="1:9" ht="6.75" customHeight="1">
      <c r="A10" s="3"/>
      <c r="B10" s="2"/>
      <c r="C10" s="2"/>
      <c r="D10" s="2"/>
      <c r="E10" s="2"/>
      <c r="F10" s="5"/>
      <c r="G10" s="5"/>
      <c r="H10" s="2"/>
      <c r="I10" s="2"/>
    </row>
    <row r="11" spans="1:9" ht="24" customHeight="1">
      <c r="A11" s="78" t="s">
        <v>7</v>
      </c>
      <c r="B11" s="80" t="s">
        <v>8</v>
      </c>
      <c r="C11" s="81"/>
      <c r="D11" s="82"/>
      <c r="E11" s="83" t="s">
        <v>9</v>
      </c>
      <c r="F11" s="83"/>
      <c r="G11" s="83"/>
      <c r="H11" s="83"/>
      <c r="I11" s="6" t="s">
        <v>10</v>
      </c>
    </row>
    <row r="12" spans="1:9" ht="39.75" customHeight="1">
      <c r="A12" s="79"/>
      <c r="B12" s="6" t="s">
        <v>11</v>
      </c>
      <c r="C12" s="6" t="s">
        <v>12</v>
      </c>
      <c r="D12" s="6" t="s">
        <v>13</v>
      </c>
      <c r="E12" s="6" t="s">
        <v>14</v>
      </c>
      <c r="F12" s="9" t="s">
        <v>15</v>
      </c>
      <c r="G12" s="9" t="s">
        <v>16</v>
      </c>
      <c r="H12" s="10" t="s">
        <v>17</v>
      </c>
      <c r="I12" s="6"/>
    </row>
    <row r="13" spans="1:9" ht="10.5" customHeight="1">
      <c r="A13" s="11" t="s">
        <v>18</v>
      </c>
      <c r="B13" s="12">
        <v>2</v>
      </c>
      <c r="C13" s="12">
        <v>3</v>
      </c>
      <c r="D13" s="12">
        <v>4</v>
      </c>
      <c r="E13" s="12">
        <v>5</v>
      </c>
      <c r="F13" s="13" t="s">
        <v>19</v>
      </c>
      <c r="G13" s="13" t="s">
        <v>20</v>
      </c>
      <c r="H13" s="12">
        <v>8</v>
      </c>
      <c r="I13" s="12">
        <v>9</v>
      </c>
    </row>
    <row r="14" spans="1:9" ht="23.25" customHeight="1">
      <c r="A14" s="42">
        <v>42566</v>
      </c>
      <c r="B14" s="26" t="s">
        <v>45</v>
      </c>
      <c r="C14" s="43" t="str">
        <f>VLOOKUP(B14,[25]Vine!$A$5:$F$78,3,0)</f>
        <v>Đức Linh - Bình Thuận</v>
      </c>
      <c r="D14" s="44">
        <f>VLOOKUP(B14,[25]Vine!$A$5:$F$78,2,0)</f>
        <v>250746332</v>
      </c>
      <c r="E14" s="45" t="s">
        <v>46</v>
      </c>
      <c r="F14" s="45">
        <v>8760</v>
      </c>
      <c r="G14" s="46">
        <v>15500</v>
      </c>
      <c r="H14" s="46">
        <f>F14*G14</f>
        <v>135780000</v>
      </c>
      <c r="I14" s="46"/>
    </row>
    <row r="15" spans="1:9" ht="23.25" customHeight="1">
      <c r="A15" s="42">
        <v>42566</v>
      </c>
      <c r="B15" s="26" t="s">
        <v>47</v>
      </c>
      <c r="C15" s="43" t="str">
        <f>VLOOKUP(B15,[25]Vine!$A$5:$F$78,3,0)</f>
        <v>Đức Linh - Bình Thuận</v>
      </c>
      <c r="D15" s="44">
        <f>VLOOKUP(B15,[25]Vine!$A$5:$F$78,2,0)</f>
        <v>260682094</v>
      </c>
      <c r="E15" s="45" t="s">
        <v>46</v>
      </c>
      <c r="F15" s="45">
        <v>7490</v>
      </c>
      <c r="G15" s="46">
        <v>15500</v>
      </c>
      <c r="H15" s="46">
        <f>F15*G15</f>
        <v>116095000</v>
      </c>
      <c r="I15" s="46"/>
    </row>
    <row r="16" spans="1:9" ht="23.25" customHeight="1">
      <c r="A16" s="42">
        <v>42566</v>
      </c>
      <c r="B16" s="26" t="s">
        <v>48</v>
      </c>
      <c r="C16" s="43" t="str">
        <f>VLOOKUP(B16,[25]Vine!$A$5:$F$78,3,0)</f>
        <v>Hàm Tân - Bình Thuận</v>
      </c>
      <c r="D16" s="44">
        <f>VLOOKUP(B16,[25]Vine!$A$5:$F$78,2,0)</f>
        <v>260690910</v>
      </c>
      <c r="E16" s="45" t="s">
        <v>46</v>
      </c>
      <c r="F16" s="45">
        <v>8950</v>
      </c>
      <c r="G16" s="46">
        <v>15500</v>
      </c>
      <c r="H16" s="46">
        <f t="shared" ref="H16:H32" si="0">F16*G16</f>
        <v>138725000</v>
      </c>
      <c r="I16" s="46"/>
    </row>
    <row r="17" spans="1:9" ht="23.25" customHeight="1">
      <c r="A17" s="42">
        <v>42566</v>
      </c>
      <c r="B17" s="26" t="s">
        <v>49</v>
      </c>
      <c r="C17" s="43" t="str">
        <f>VLOOKUP(B17,[25]Vine!$A$5:$F$78,3,0)</f>
        <v>Long Hương - Bình Thuận</v>
      </c>
      <c r="D17" s="44" t="str">
        <f>VLOOKUP(B17,[25]Vine!$A$5:$F$78,2,0)</f>
        <v>020714486</v>
      </c>
      <c r="E17" s="45" t="s">
        <v>46</v>
      </c>
      <c r="F17" s="45">
        <v>7930</v>
      </c>
      <c r="G17" s="46">
        <v>15500</v>
      </c>
      <c r="H17" s="46">
        <f t="shared" ref="H17:H24" si="1">F17*G17</f>
        <v>122915000</v>
      </c>
      <c r="I17" s="46"/>
    </row>
    <row r="18" spans="1:9" ht="23.25" customHeight="1">
      <c r="A18" s="42">
        <v>42569</v>
      </c>
      <c r="B18" s="26" t="s">
        <v>50</v>
      </c>
      <c r="C18" s="43" t="str">
        <f>VLOOKUP(B18,[25]Vine!$A$5:$F$78,3,0)</f>
        <v>Phan Thiết - Bình Thuận</v>
      </c>
      <c r="D18" s="44">
        <f>VLOOKUP(B18,[25]Vine!$A$5:$F$78,2,0)</f>
        <v>260178873</v>
      </c>
      <c r="E18" s="45" t="s">
        <v>46</v>
      </c>
      <c r="F18" s="45">
        <v>7820</v>
      </c>
      <c r="G18" s="46">
        <v>15500</v>
      </c>
      <c r="H18" s="46">
        <f t="shared" si="1"/>
        <v>121210000</v>
      </c>
      <c r="I18" s="46"/>
    </row>
    <row r="19" spans="1:9" ht="23.25" customHeight="1">
      <c r="A19" s="42">
        <v>42569</v>
      </c>
      <c r="B19" s="26" t="s">
        <v>51</v>
      </c>
      <c r="C19" s="43" t="str">
        <f>VLOOKUP(B19,[25]Vine!$A$5:$F$78,3,0)</f>
        <v>Phan Thiết - Bình Thuận</v>
      </c>
      <c r="D19" s="44">
        <f>VLOOKUP(B19,[25]Vine!$A$5:$F$78,2,0)</f>
        <v>260850613</v>
      </c>
      <c r="E19" s="45" t="s">
        <v>46</v>
      </c>
      <c r="F19" s="45">
        <v>8940</v>
      </c>
      <c r="G19" s="46">
        <v>15500</v>
      </c>
      <c r="H19" s="46">
        <f t="shared" si="1"/>
        <v>138570000</v>
      </c>
      <c r="I19" s="46"/>
    </row>
    <row r="20" spans="1:9" ht="23.25" customHeight="1">
      <c r="A20" s="42">
        <v>42569</v>
      </c>
      <c r="B20" s="26" t="s">
        <v>47</v>
      </c>
      <c r="C20" s="43" t="str">
        <f>VLOOKUP(B20,[25]Vine!$A$5:$F$78,3,0)</f>
        <v>Đức Linh - Bình Thuận</v>
      </c>
      <c r="D20" s="44">
        <f>VLOOKUP(B20,[25]Vine!$A$5:$F$78,2,0)</f>
        <v>260682094</v>
      </c>
      <c r="E20" s="45" t="s">
        <v>46</v>
      </c>
      <c r="F20" s="45">
        <v>8350</v>
      </c>
      <c r="G20" s="46">
        <v>15500</v>
      </c>
      <c r="H20" s="46">
        <f t="shared" si="1"/>
        <v>129425000</v>
      </c>
      <c r="I20" s="46"/>
    </row>
    <row r="21" spans="1:9" ht="23.25" customHeight="1">
      <c r="A21" s="42">
        <v>42569</v>
      </c>
      <c r="B21" s="26" t="s">
        <v>49</v>
      </c>
      <c r="C21" s="43" t="str">
        <f>VLOOKUP(B21,[25]Vine!$A$5:$F$78,3,0)</f>
        <v>Long Hương - Bình Thuận</v>
      </c>
      <c r="D21" s="44" t="str">
        <f>VLOOKUP(B21,[25]Vine!$A$5:$F$78,2,0)</f>
        <v>020714486</v>
      </c>
      <c r="E21" s="45" t="s">
        <v>46</v>
      </c>
      <c r="F21" s="45">
        <v>7930</v>
      </c>
      <c r="G21" s="46">
        <v>15500</v>
      </c>
      <c r="H21" s="46">
        <f t="shared" si="1"/>
        <v>122915000</v>
      </c>
      <c r="I21" s="46"/>
    </row>
    <row r="22" spans="1:9" ht="23.25" customHeight="1">
      <c r="A22" s="42">
        <v>42572</v>
      </c>
      <c r="B22" s="26" t="s">
        <v>47</v>
      </c>
      <c r="C22" s="43" t="str">
        <f>VLOOKUP(B22,[25]Vine!$A$5:$F$78,3,0)</f>
        <v>Đức Linh - Bình Thuận</v>
      </c>
      <c r="D22" s="44">
        <f>VLOOKUP(B22,[25]Vine!$A$5:$F$78,2,0)</f>
        <v>260682094</v>
      </c>
      <c r="E22" s="45" t="s">
        <v>46</v>
      </c>
      <c r="F22" s="45">
        <v>8059</v>
      </c>
      <c r="G22" s="46">
        <v>15500</v>
      </c>
      <c r="H22" s="46">
        <f t="shared" si="1"/>
        <v>124914500</v>
      </c>
      <c r="I22" s="46"/>
    </row>
    <row r="23" spans="1:9" ht="23.25" customHeight="1">
      <c r="A23" s="42">
        <v>42572</v>
      </c>
      <c r="B23" s="26" t="s">
        <v>49</v>
      </c>
      <c r="C23" s="43" t="str">
        <f>VLOOKUP(B23,[25]Vine!$A$5:$F$78,3,0)</f>
        <v>Long Hương - Bình Thuận</v>
      </c>
      <c r="D23" s="44" t="str">
        <f>VLOOKUP(B23,[25]Vine!$A$5:$F$78,2,0)</f>
        <v>020714486</v>
      </c>
      <c r="E23" s="45" t="s">
        <v>46</v>
      </c>
      <c r="F23" s="45">
        <v>7750</v>
      </c>
      <c r="G23" s="46">
        <v>15500</v>
      </c>
      <c r="H23" s="46">
        <f t="shared" si="1"/>
        <v>120125000</v>
      </c>
      <c r="I23" s="46"/>
    </row>
    <row r="24" spans="1:9" ht="23.25" customHeight="1">
      <c r="A24" s="42">
        <v>42572</v>
      </c>
      <c r="B24" s="26" t="s">
        <v>50</v>
      </c>
      <c r="C24" s="43" t="str">
        <f>VLOOKUP(B24,[25]Vine!$A$5:$F$78,3,0)</f>
        <v>Phan Thiết - Bình Thuận</v>
      </c>
      <c r="D24" s="44">
        <f>VLOOKUP(B24,[25]Vine!$A$5:$F$78,2,0)</f>
        <v>260178873</v>
      </c>
      <c r="E24" s="45" t="s">
        <v>46</v>
      </c>
      <c r="F24" s="45">
        <v>8470</v>
      </c>
      <c r="G24" s="46">
        <v>15500</v>
      </c>
      <c r="H24" s="46">
        <f t="shared" si="1"/>
        <v>131285000</v>
      </c>
      <c r="I24" s="46"/>
    </row>
    <row r="25" spans="1:9" ht="23.25" customHeight="1">
      <c r="A25" s="42">
        <v>42576</v>
      </c>
      <c r="B25" s="26" t="s">
        <v>49</v>
      </c>
      <c r="C25" s="43" t="str">
        <f>VLOOKUP(B25,[25]Vine!$A$5:$F$78,3,0)</f>
        <v>Long Hương - Bình Thuận</v>
      </c>
      <c r="D25" s="44" t="str">
        <f>VLOOKUP(B25,[25]Vine!$A$5:$F$78,2,0)</f>
        <v>020714486</v>
      </c>
      <c r="E25" s="45" t="s">
        <v>46</v>
      </c>
      <c r="F25" s="45">
        <v>8950</v>
      </c>
      <c r="G25" s="46">
        <v>15500</v>
      </c>
      <c r="H25" s="46">
        <f t="shared" si="0"/>
        <v>138725000</v>
      </c>
      <c r="I25" s="46"/>
    </row>
    <row r="26" spans="1:9" ht="23.25" customHeight="1">
      <c r="A26" s="42">
        <v>42576</v>
      </c>
      <c r="B26" s="26" t="s">
        <v>50</v>
      </c>
      <c r="C26" s="43" t="str">
        <f>VLOOKUP(B26,[25]Vine!$A$5:$F$78,3,0)</f>
        <v>Phan Thiết - Bình Thuận</v>
      </c>
      <c r="D26" s="44">
        <f>VLOOKUP(B26,[25]Vine!$A$5:$F$78,2,0)</f>
        <v>260178873</v>
      </c>
      <c r="E26" s="45" t="s">
        <v>46</v>
      </c>
      <c r="F26" s="45">
        <v>7820</v>
      </c>
      <c r="G26" s="46">
        <v>15500</v>
      </c>
      <c r="H26" s="46">
        <f t="shared" si="0"/>
        <v>121210000</v>
      </c>
      <c r="I26" s="46"/>
    </row>
    <row r="27" spans="1:9" ht="23.25" customHeight="1">
      <c r="A27" s="42">
        <v>42576</v>
      </c>
      <c r="B27" s="26" t="s">
        <v>51</v>
      </c>
      <c r="C27" s="43" t="str">
        <f>VLOOKUP(B27,[25]Vine!$A$5:$F$78,3,0)</f>
        <v>Phan Thiết - Bình Thuận</v>
      </c>
      <c r="D27" s="44">
        <f>VLOOKUP(B27,[25]Vine!$A$5:$F$78,2,0)</f>
        <v>260850613</v>
      </c>
      <c r="E27" s="45" t="s">
        <v>46</v>
      </c>
      <c r="F27" s="45">
        <v>8743</v>
      </c>
      <c r="G27" s="46">
        <v>15500</v>
      </c>
      <c r="H27" s="46">
        <f t="shared" si="0"/>
        <v>135516500</v>
      </c>
      <c r="I27" s="46"/>
    </row>
    <row r="28" spans="1:9" ht="23.25" customHeight="1">
      <c r="A28" s="42">
        <v>42576</v>
      </c>
      <c r="B28" s="26" t="s">
        <v>47</v>
      </c>
      <c r="C28" s="43" t="str">
        <f>VLOOKUP(B28,[25]Vine!$A$5:$F$78,3,0)</f>
        <v>Đức Linh - Bình Thuận</v>
      </c>
      <c r="D28" s="44">
        <f>VLOOKUP(B28,[25]Vine!$A$5:$F$78,2,0)</f>
        <v>260682094</v>
      </c>
      <c r="E28" s="45" t="s">
        <v>46</v>
      </c>
      <c r="F28" s="45">
        <v>7983</v>
      </c>
      <c r="G28" s="46">
        <v>15500</v>
      </c>
      <c r="H28" s="46">
        <f t="shared" si="0"/>
        <v>123736500</v>
      </c>
      <c r="I28" s="46"/>
    </row>
    <row r="29" spans="1:9" ht="23.25" customHeight="1">
      <c r="A29" s="42">
        <v>42579</v>
      </c>
      <c r="B29" s="26" t="s">
        <v>49</v>
      </c>
      <c r="C29" s="43" t="str">
        <f>VLOOKUP(B29,[25]Vine!$A$5:$F$78,3,0)</f>
        <v>Long Hương - Bình Thuận</v>
      </c>
      <c r="D29" s="44" t="str">
        <f>VLOOKUP(B29,[25]Vine!$A$5:$F$78,2,0)</f>
        <v>020714486</v>
      </c>
      <c r="E29" s="45" t="s">
        <v>46</v>
      </c>
      <c r="F29" s="45">
        <v>7930</v>
      </c>
      <c r="G29" s="46">
        <v>15500</v>
      </c>
      <c r="H29" s="46">
        <f t="shared" si="0"/>
        <v>122915000</v>
      </c>
      <c r="I29" s="46"/>
    </row>
    <row r="30" spans="1:9" ht="23.25" customHeight="1">
      <c r="A30" s="42">
        <v>42579</v>
      </c>
      <c r="B30" s="26" t="s">
        <v>47</v>
      </c>
      <c r="C30" s="43" t="str">
        <f>VLOOKUP(B30,[25]Vine!$A$5:$F$78,3,0)</f>
        <v>Đức Linh - Bình Thuận</v>
      </c>
      <c r="D30" s="44">
        <f>VLOOKUP(B30,[25]Vine!$A$5:$F$78,2,0)</f>
        <v>260682094</v>
      </c>
      <c r="E30" s="45" t="s">
        <v>46</v>
      </c>
      <c r="F30" s="45">
        <v>8079</v>
      </c>
      <c r="G30" s="46">
        <v>15500</v>
      </c>
      <c r="H30" s="46">
        <f t="shared" si="0"/>
        <v>125224500</v>
      </c>
      <c r="I30" s="46"/>
    </row>
    <row r="31" spans="1:9" ht="23.25" customHeight="1">
      <c r="A31" s="42">
        <v>42579</v>
      </c>
      <c r="B31" s="26" t="s">
        <v>48</v>
      </c>
      <c r="C31" s="43" t="str">
        <f>VLOOKUP(B31,[25]Vine!$A$5:$F$78,3,0)</f>
        <v>Hàm Tân - Bình Thuận</v>
      </c>
      <c r="D31" s="44">
        <f>VLOOKUP(B31,[25]Vine!$A$5:$F$78,2,0)</f>
        <v>260690910</v>
      </c>
      <c r="E31" s="45" t="s">
        <v>46</v>
      </c>
      <c r="F31" s="45">
        <v>7630</v>
      </c>
      <c r="G31" s="46">
        <v>15500</v>
      </c>
      <c r="H31" s="46">
        <f t="shared" si="0"/>
        <v>118265000</v>
      </c>
      <c r="I31" s="46"/>
    </row>
    <row r="32" spans="1:9" ht="23.25" customHeight="1">
      <c r="A32" s="42">
        <v>42579</v>
      </c>
      <c r="B32" s="26" t="s">
        <v>50</v>
      </c>
      <c r="C32" s="43" t="str">
        <f>VLOOKUP(B32,[25]Vine!$A$5:$F$78,3,0)</f>
        <v>Phan Thiết - Bình Thuận</v>
      </c>
      <c r="D32" s="44">
        <f>VLOOKUP(B32,[25]Vine!$A$5:$F$78,2,0)</f>
        <v>260178873</v>
      </c>
      <c r="E32" s="45" t="s">
        <v>46</v>
      </c>
      <c r="F32" s="45">
        <f>156000-SUM(F14:F31)</f>
        <v>8416</v>
      </c>
      <c r="G32" s="46">
        <v>15500</v>
      </c>
      <c r="H32" s="46">
        <f t="shared" si="0"/>
        <v>130448000</v>
      </c>
      <c r="I32" s="46"/>
    </row>
    <row r="33" spans="1:9" ht="23.25" customHeight="1">
      <c r="A33" s="47"/>
      <c r="B33" s="26"/>
      <c r="C33" s="48"/>
      <c r="D33" s="49"/>
      <c r="E33" s="50"/>
      <c r="F33" s="50"/>
      <c r="G33" s="51"/>
      <c r="H33" s="51"/>
      <c r="I33" s="51"/>
    </row>
    <row r="34" spans="1:9" ht="13.5" customHeight="1">
      <c r="A34" s="52"/>
      <c r="B34" s="53"/>
      <c r="C34" s="54"/>
      <c r="D34" s="54"/>
      <c r="E34" s="55"/>
      <c r="F34" s="55"/>
      <c r="G34" s="56"/>
      <c r="H34" s="57"/>
      <c r="I34" s="57"/>
    </row>
    <row r="35" spans="1:9" ht="16.5" customHeight="1">
      <c r="A35" s="3" t="s">
        <v>27</v>
      </c>
      <c r="B35" s="2"/>
      <c r="C35" s="27">
        <f>SUM(H14:H33)</f>
        <v>2418000000</v>
      </c>
      <c r="D35" s="27"/>
      <c r="E35" s="2"/>
      <c r="F35" s="5"/>
      <c r="G35" s="5"/>
      <c r="H35" s="2"/>
      <c r="I35" s="2"/>
    </row>
    <row r="36" spans="1:9">
      <c r="A36" s="3"/>
      <c r="B36" s="2"/>
      <c r="C36" s="5"/>
      <c r="D36" s="2"/>
      <c r="E36" s="2"/>
      <c r="F36" s="5"/>
      <c r="G36" s="5"/>
      <c r="H36" s="28"/>
      <c r="I36" s="2"/>
    </row>
    <row r="37" spans="1:9">
      <c r="A37" s="3"/>
      <c r="B37" s="2"/>
      <c r="C37" s="28"/>
      <c r="D37" s="5"/>
      <c r="E37" s="2"/>
      <c r="F37" s="5"/>
      <c r="G37" s="29" t="s">
        <v>52</v>
      </c>
      <c r="H37" s="30"/>
      <c r="I37" s="30"/>
    </row>
    <row r="38" spans="1:9">
      <c r="A38" s="3"/>
      <c r="B38" s="31" t="s">
        <v>28</v>
      </c>
      <c r="C38" s="2"/>
      <c r="D38" s="2"/>
      <c r="E38" s="2"/>
      <c r="F38" s="5"/>
      <c r="G38" s="32" t="s">
        <v>29</v>
      </c>
      <c r="H38" s="2"/>
      <c r="I38" s="2"/>
    </row>
    <row r="39" spans="1:9">
      <c r="A39" s="3"/>
      <c r="B39" s="33" t="s">
        <v>30</v>
      </c>
      <c r="C39" s="2"/>
      <c r="D39" s="34"/>
      <c r="E39" s="2"/>
      <c r="F39" s="5"/>
      <c r="G39" s="35" t="s">
        <v>31</v>
      </c>
      <c r="H39" s="2"/>
      <c r="I39" s="2"/>
    </row>
    <row r="40" spans="1:9">
      <c r="A40" s="3"/>
      <c r="B40" s="33"/>
      <c r="C40" s="2"/>
      <c r="D40" s="34"/>
      <c r="E40" s="2"/>
      <c r="F40" s="5"/>
      <c r="G40" s="35"/>
      <c r="H40" s="2"/>
      <c r="I40" s="2"/>
    </row>
    <row r="41" spans="1:9">
      <c r="A41" s="3"/>
      <c r="B41" s="33"/>
      <c r="C41" s="2"/>
      <c r="D41" s="34"/>
      <c r="E41" s="2"/>
      <c r="F41" s="5"/>
      <c r="G41" s="35"/>
      <c r="H41" s="2"/>
      <c r="I41" s="2"/>
    </row>
    <row r="42" spans="1:9">
      <c r="A42" s="3"/>
      <c r="B42" s="33"/>
      <c r="C42" s="2"/>
      <c r="D42" s="34"/>
      <c r="E42" s="2"/>
      <c r="F42" s="5"/>
      <c r="G42" s="35"/>
      <c r="H42" s="2"/>
      <c r="I42" s="2"/>
    </row>
    <row r="43" spans="1:9">
      <c r="A43" s="3"/>
      <c r="B43" s="33"/>
      <c r="C43" s="2"/>
      <c r="D43" s="34"/>
      <c r="E43" s="2"/>
      <c r="F43" s="5"/>
      <c r="G43" s="35"/>
      <c r="H43" s="2"/>
      <c r="I43" s="2"/>
    </row>
    <row r="44" spans="1:9" ht="17.25" customHeight="1">
      <c r="A44" s="3"/>
      <c r="B44" s="36" t="s">
        <v>32</v>
      </c>
      <c r="C44" s="36"/>
      <c r="D44" s="2"/>
      <c r="E44" s="2"/>
      <c r="F44" s="5"/>
      <c r="G44" s="5"/>
      <c r="H44" s="2"/>
      <c r="I44" s="2"/>
    </row>
    <row r="45" spans="1:9" ht="17.25" customHeight="1"/>
    <row r="46" spans="1:9" ht="17.25" customHeight="1"/>
    <row r="47" spans="1:9" ht="17.25" customHeight="1"/>
    <row r="48" spans="1:9" ht="17.25" customHeight="1"/>
    <row r="49" ht="17.25" customHeight="1"/>
  </sheetData>
  <mergeCells count="6">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8"/>
  <sheetViews>
    <sheetView topLeftCell="A16" zoomScaleSheetLayoutView="100" workbookViewId="0">
      <selection activeCell="C14" sqref="C14"/>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68" t="s">
        <v>0</v>
      </c>
      <c r="B1" s="68"/>
      <c r="C1" s="68"/>
      <c r="D1" s="68"/>
      <c r="E1" s="68"/>
      <c r="F1" s="68"/>
      <c r="G1" s="69"/>
      <c r="H1" s="70" t="s">
        <v>1</v>
      </c>
      <c r="I1" s="71"/>
    </row>
    <row r="2" spans="1:60" ht="12" customHeight="1">
      <c r="A2" s="68"/>
      <c r="B2" s="68"/>
      <c r="C2" s="68"/>
      <c r="D2" s="68"/>
      <c r="E2" s="68"/>
      <c r="F2" s="68"/>
      <c r="G2" s="69"/>
      <c r="H2" s="72"/>
      <c r="I2" s="73"/>
    </row>
    <row r="3" spans="1:60" ht="12" customHeight="1">
      <c r="A3" s="68"/>
      <c r="B3" s="68"/>
      <c r="C3" s="68"/>
      <c r="D3" s="68"/>
      <c r="E3" s="68"/>
      <c r="F3" s="68"/>
      <c r="G3" s="69"/>
      <c r="H3" s="72"/>
      <c r="I3" s="73"/>
    </row>
    <row r="4" spans="1:60" ht="13.5" customHeight="1">
      <c r="A4" s="76" t="s">
        <v>53</v>
      </c>
      <c r="B4" s="76"/>
      <c r="C4" s="76"/>
      <c r="D4" s="76"/>
      <c r="E4" s="76"/>
      <c r="F4" s="76"/>
      <c r="G4" s="77"/>
      <c r="H4" s="74"/>
      <c r="I4" s="75"/>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8" customFormat="1" ht="27" customHeight="1">
      <c r="A11" s="78" t="s">
        <v>7</v>
      </c>
      <c r="B11" s="80" t="s">
        <v>8</v>
      </c>
      <c r="C11" s="81"/>
      <c r="D11" s="82"/>
      <c r="E11" s="83" t="s">
        <v>9</v>
      </c>
      <c r="F11" s="83"/>
      <c r="G11" s="83"/>
      <c r="H11" s="83"/>
      <c r="I11" s="41"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44.25" customHeight="1">
      <c r="A12" s="79"/>
      <c r="B12" s="41" t="s">
        <v>11</v>
      </c>
      <c r="C12" s="41" t="s">
        <v>12</v>
      </c>
      <c r="D12" s="41" t="s">
        <v>13</v>
      </c>
      <c r="E12" s="41" t="s">
        <v>14</v>
      </c>
      <c r="F12" s="9" t="s">
        <v>15</v>
      </c>
      <c r="G12" s="9" t="s">
        <v>16</v>
      </c>
      <c r="H12" s="10" t="s">
        <v>17</v>
      </c>
      <c r="I12" s="41"/>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7" customHeight="1">
      <c r="A14" s="16">
        <v>42561</v>
      </c>
      <c r="B14" s="26" t="s">
        <v>45</v>
      </c>
      <c r="C14" s="18" t="str">
        <f>VLOOKUP(B14,[24]Vine!$A$5:$F$178,3,0)</f>
        <v>Đức Linh - Bình Thuận</v>
      </c>
      <c r="D14" s="18">
        <f>VLOOKUP(B14,[24]Vine!$A$5:$F$178,2,0)</f>
        <v>250746332</v>
      </c>
      <c r="E14" s="19" t="s">
        <v>46</v>
      </c>
      <c r="F14" s="19">
        <v>10790</v>
      </c>
      <c r="G14" s="20">
        <v>15000</v>
      </c>
      <c r="H14" s="21">
        <f t="shared" ref="H14:H29" si="0">F14*G14</f>
        <v>161850000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7" customHeight="1">
      <c r="A15" s="16">
        <v>42561</v>
      </c>
      <c r="B15" s="26" t="s">
        <v>47</v>
      </c>
      <c r="C15" s="18" t="str">
        <f>VLOOKUP(B15,[24]Vine!$A$5:$F$178,3,0)</f>
        <v>Đức Linh - Bình Thuận</v>
      </c>
      <c r="D15" s="18">
        <f>VLOOKUP(B15,[24]Vine!$A$5:$F$178,2,0)</f>
        <v>260682094</v>
      </c>
      <c r="E15" s="19" t="s">
        <v>46</v>
      </c>
      <c r="F15" s="19">
        <v>11530</v>
      </c>
      <c r="G15" s="20">
        <v>15000</v>
      </c>
      <c r="H15" s="21">
        <f t="shared" si="0"/>
        <v>172950000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7" customHeight="1">
      <c r="A16" s="16">
        <v>42561</v>
      </c>
      <c r="B16" s="26" t="s">
        <v>48</v>
      </c>
      <c r="C16" s="18" t="str">
        <f>VLOOKUP(B16,[24]Vine!$A$5:$F$178,3,0)</f>
        <v>Hàm Tân - Bình Thuận</v>
      </c>
      <c r="D16" s="18">
        <f>VLOOKUP(B16,[24]Vine!$A$5:$F$178,2,0)</f>
        <v>260690910</v>
      </c>
      <c r="E16" s="19" t="s">
        <v>46</v>
      </c>
      <c r="F16" s="39">
        <v>11780</v>
      </c>
      <c r="G16" s="20">
        <v>15000</v>
      </c>
      <c r="H16" s="21">
        <f t="shared" si="0"/>
        <v>176700000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7" customHeight="1">
      <c r="A17" s="16">
        <v>42561</v>
      </c>
      <c r="B17" s="26" t="s">
        <v>49</v>
      </c>
      <c r="C17" s="18" t="str">
        <f>VLOOKUP(B17,[24]Vine!$A$5:$F$178,3,0)</f>
        <v>Long Hương - Bình Thuận</v>
      </c>
      <c r="D17" s="18" t="str">
        <f>VLOOKUP(B17,[24]Vine!$A$5:$F$178,2,0)</f>
        <v>020714486</v>
      </c>
      <c r="E17" s="19" t="s">
        <v>46</v>
      </c>
      <c r="F17" s="19">
        <v>10460</v>
      </c>
      <c r="G17" s="20">
        <v>15000</v>
      </c>
      <c r="H17" s="21">
        <f t="shared" si="0"/>
        <v>156900000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7" customHeight="1">
      <c r="A18" s="16">
        <v>42566</v>
      </c>
      <c r="B18" s="26" t="s">
        <v>50</v>
      </c>
      <c r="C18" s="18" t="str">
        <f>VLOOKUP(B18,[24]Vine!$A$5:$F$178,3,0)</f>
        <v>Phan Thiết - Bình Thuận</v>
      </c>
      <c r="D18" s="18">
        <f>VLOOKUP(B18,[24]Vine!$A$5:$F$178,2,0)</f>
        <v>260178873</v>
      </c>
      <c r="E18" s="19" t="s">
        <v>46</v>
      </c>
      <c r="F18" s="19">
        <v>11790</v>
      </c>
      <c r="G18" s="20">
        <v>15000</v>
      </c>
      <c r="H18" s="21">
        <f t="shared" si="0"/>
        <v>176850000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7" customHeight="1">
      <c r="A19" s="16">
        <v>42566</v>
      </c>
      <c r="B19" s="26" t="s">
        <v>51</v>
      </c>
      <c r="C19" s="18" t="str">
        <f>VLOOKUP(B19,[24]Vine!$A$5:$F$178,3,0)</f>
        <v>Phan Thiết - Bình Thuận</v>
      </c>
      <c r="D19" s="18">
        <f>VLOOKUP(B19,[24]Vine!$A$5:$F$178,2,0)</f>
        <v>260850613</v>
      </c>
      <c r="E19" s="19" t="s">
        <v>46</v>
      </c>
      <c r="F19" s="19">
        <v>10460</v>
      </c>
      <c r="G19" s="20">
        <v>15000</v>
      </c>
      <c r="H19" s="21">
        <f t="shared" si="0"/>
        <v>156900000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7" customHeight="1">
      <c r="A20" s="16">
        <v>42566</v>
      </c>
      <c r="B20" s="26" t="s">
        <v>55</v>
      </c>
      <c r="C20" s="18" t="str">
        <f>VLOOKUP(B20,[24]Vine!$A$5:$F$178,3,0)</f>
        <v>Phan Thiết - Bình Thuận</v>
      </c>
      <c r="D20" s="18">
        <f>VLOOKUP(B20,[24]Vine!$A$5:$F$178,2,0)</f>
        <v>280853616</v>
      </c>
      <c r="E20" s="19" t="s">
        <v>46</v>
      </c>
      <c r="F20" s="19">
        <v>10586</v>
      </c>
      <c r="G20" s="20">
        <v>15000</v>
      </c>
      <c r="H20" s="21">
        <f t="shared" si="0"/>
        <v>158790000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7" customHeight="1">
      <c r="A21" s="16">
        <v>42566</v>
      </c>
      <c r="B21" s="26" t="s">
        <v>56</v>
      </c>
      <c r="C21" s="18" t="str">
        <f>VLOOKUP(B21,[24]Vine!$A$5:$F$178,3,0)</f>
        <v>Thanh Hải - Bình Thuận</v>
      </c>
      <c r="D21" s="18">
        <f>VLOOKUP(B21,[24]Vine!$A$5:$F$178,2,0)</f>
        <v>261005222</v>
      </c>
      <c r="E21" s="19" t="s">
        <v>46</v>
      </c>
      <c r="F21" s="19">
        <v>11450</v>
      </c>
      <c r="G21" s="20">
        <v>15000</v>
      </c>
      <c r="H21" s="21">
        <f t="shared" ref="H21:H28" si="1">F21*G21</f>
        <v>171750000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7" customHeight="1">
      <c r="A22" s="16">
        <v>42566</v>
      </c>
      <c r="B22" s="26" t="s">
        <v>48</v>
      </c>
      <c r="C22" s="18" t="str">
        <f>VLOOKUP(B22,[24]Vine!$A$5:$F$178,3,0)</f>
        <v>Hàm Tân - Bình Thuận</v>
      </c>
      <c r="D22" s="18">
        <f>VLOOKUP(B22,[24]Vine!$A$5:$F$178,2,0)</f>
        <v>260690910</v>
      </c>
      <c r="E22" s="19" t="s">
        <v>46</v>
      </c>
      <c r="F22" s="19">
        <v>11790</v>
      </c>
      <c r="G22" s="20">
        <v>15000</v>
      </c>
      <c r="H22" s="21">
        <f t="shared" si="1"/>
        <v>176850000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7" customHeight="1">
      <c r="A23" s="16">
        <v>42572</v>
      </c>
      <c r="B23" s="26" t="s">
        <v>47</v>
      </c>
      <c r="C23" s="18" t="str">
        <f>VLOOKUP(B23,[24]Vine!$A$5:$F$178,3,0)</f>
        <v>Đức Linh - Bình Thuận</v>
      </c>
      <c r="D23" s="18">
        <f>VLOOKUP(B23,[24]Vine!$A$5:$F$178,2,0)</f>
        <v>260682094</v>
      </c>
      <c r="E23" s="19" t="s">
        <v>46</v>
      </c>
      <c r="F23" s="19">
        <v>10830</v>
      </c>
      <c r="G23" s="20">
        <v>15000</v>
      </c>
      <c r="H23" s="21">
        <f t="shared" si="1"/>
        <v>162450000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7" customHeight="1">
      <c r="A24" s="16">
        <v>42572</v>
      </c>
      <c r="B24" s="26" t="s">
        <v>48</v>
      </c>
      <c r="C24" s="18" t="str">
        <f>VLOOKUP(B24,[24]Vine!$A$5:$F$178,3,0)</f>
        <v>Hàm Tân - Bình Thuận</v>
      </c>
      <c r="D24" s="18">
        <f>VLOOKUP(B24,[24]Vine!$A$5:$F$178,2,0)</f>
        <v>260690910</v>
      </c>
      <c r="E24" s="19" t="s">
        <v>46</v>
      </c>
      <c r="F24" s="19">
        <v>12860</v>
      </c>
      <c r="G24" s="20">
        <v>15000</v>
      </c>
      <c r="H24" s="21">
        <f t="shared" si="1"/>
        <v>192900000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7" customHeight="1">
      <c r="A25" s="16">
        <v>42572</v>
      </c>
      <c r="B25" s="26" t="s">
        <v>49</v>
      </c>
      <c r="C25" s="18" t="str">
        <f>VLOOKUP(B25,[24]Vine!$A$5:$F$178,3,0)</f>
        <v>Long Hương - Bình Thuận</v>
      </c>
      <c r="D25" s="18" t="str">
        <f>VLOOKUP(B25,[24]Vine!$A$5:$F$178,2,0)</f>
        <v>020714486</v>
      </c>
      <c r="E25" s="19" t="s">
        <v>46</v>
      </c>
      <c r="F25" s="19">
        <v>11580</v>
      </c>
      <c r="G25" s="20">
        <v>15000</v>
      </c>
      <c r="H25" s="21">
        <f t="shared" si="1"/>
        <v>173700000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7" customHeight="1">
      <c r="A26" s="16">
        <v>42572</v>
      </c>
      <c r="B26" s="26" t="s">
        <v>50</v>
      </c>
      <c r="C26" s="18" t="str">
        <f>VLOOKUP(B26,[24]Vine!$A$5:$F$178,3,0)</f>
        <v>Phan Thiết - Bình Thuận</v>
      </c>
      <c r="D26" s="18">
        <f>VLOOKUP(B26,[24]Vine!$A$5:$F$178,2,0)</f>
        <v>260178873</v>
      </c>
      <c r="E26" s="19" t="s">
        <v>46</v>
      </c>
      <c r="F26" s="19">
        <v>11790</v>
      </c>
      <c r="G26" s="20">
        <v>15000</v>
      </c>
      <c r="H26" s="21">
        <f t="shared" si="1"/>
        <v>176850000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7" customHeight="1">
      <c r="A27" s="16">
        <v>42579</v>
      </c>
      <c r="B27" s="26" t="s">
        <v>51</v>
      </c>
      <c r="C27" s="18" t="str">
        <f>VLOOKUP(B27,[24]Vine!$A$5:$F$178,3,0)</f>
        <v>Phan Thiết - Bình Thuận</v>
      </c>
      <c r="D27" s="18">
        <f>VLOOKUP(B27,[24]Vine!$A$5:$F$178,2,0)</f>
        <v>260850613</v>
      </c>
      <c r="E27" s="19" t="s">
        <v>46</v>
      </c>
      <c r="F27" s="19">
        <v>10469</v>
      </c>
      <c r="G27" s="20">
        <v>15000</v>
      </c>
      <c r="H27" s="21">
        <f t="shared" si="1"/>
        <v>157035000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7" customHeight="1">
      <c r="A28" s="16">
        <v>42579</v>
      </c>
      <c r="B28" s="26" t="s">
        <v>55</v>
      </c>
      <c r="C28" s="18" t="str">
        <f>VLOOKUP(B28,[24]Vine!$A$5:$F$178,3,0)</f>
        <v>Phan Thiết - Bình Thuận</v>
      </c>
      <c r="D28" s="18">
        <f>VLOOKUP(B28,[24]Vine!$A$5:$F$178,2,0)</f>
        <v>280853616</v>
      </c>
      <c r="E28" s="19" t="s">
        <v>46</v>
      </c>
      <c r="F28" s="19">
        <v>11790</v>
      </c>
      <c r="G28" s="20">
        <v>15000</v>
      </c>
      <c r="H28" s="21">
        <f t="shared" si="1"/>
        <v>176850000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7" customHeight="1">
      <c r="A29" s="16">
        <v>42579</v>
      </c>
      <c r="B29" s="26" t="s">
        <v>45</v>
      </c>
      <c r="C29" s="18" t="str">
        <f>VLOOKUP(B29,[24]Vine!$A$5:$F$178,3,0)</f>
        <v>Đức Linh - Bình Thuận</v>
      </c>
      <c r="D29" s="18">
        <f>VLOOKUP(B29,[24]Vine!$A$5:$F$178,2,0)</f>
        <v>250746332</v>
      </c>
      <c r="E29" s="19" t="s">
        <v>46</v>
      </c>
      <c r="F29" s="19">
        <f>182000-SUM(F14:F28)</f>
        <v>12045</v>
      </c>
      <c r="G29" s="20">
        <v>15000</v>
      </c>
      <c r="H29" s="21">
        <f t="shared" si="0"/>
        <v>180675000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7" customHeight="1">
      <c r="A30" s="16"/>
      <c r="B30" s="17"/>
      <c r="C30" s="18"/>
      <c r="D30" s="18"/>
      <c r="E30" s="19"/>
      <c r="F30" s="19"/>
      <c r="G30" s="20"/>
      <c r="H30" s="21"/>
      <c r="I30" s="21"/>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ht="18.75" customHeight="1">
      <c r="A31" s="3" t="s">
        <v>27</v>
      </c>
      <c r="C31" s="27">
        <f>SUM(H14:H30)</f>
        <v>2730000000</v>
      </c>
      <c r="D31" s="27"/>
    </row>
    <row r="32" spans="1:60" ht="12.75" customHeight="1">
      <c r="C32" s="28"/>
      <c r="D32" s="5"/>
      <c r="G32" s="29" t="s">
        <v>54</v>
      </c>
      <c r="H32" s="30"/>
      <c r="I32" s="30"/>
    </row>
    <row r="33" spans="1:16114">
      <c r="B33" s="31" t="s">
        <v>28</v>
      </c>
      <c r="G33" s="32" t="s">
        <v>29</v>
      </c>
    </row>
    <row r="34" spans="1:16114">
      <c r="B34" s="33" t="s">
        <v>30</v>
      </c>
      <c r="D34" s="34"/>
      <c r="G34" s="35" t="s">
        <v>31</v>
      </c>
    </row>
    <row r="35" spans="1:16114">
      <c r="B35" s="33"/>
      <c r="D35" s="34"/>
      <c r="G35" s="35"/>
    </row>
    <row r="36" spans="1:16114">
      <c r="B36" s="33"/>
      <c r="D36" s="34"/>
      <c r="G36" s="35"/>
    </row>
    <row r="37" spans="1:16114">
      <c r="B37" s="33"/>
      <c r="D37" s="34"/>
      <c r="G37" s="35"/>
    </row>
    <row r="38" spans="1:16114">
      <c r="B38" s="33"/>
      <c r="D38" s="34"/>
      <c r="G38" s="35"/>
    </row>
    <row r="39" spans="1:16114" s="1" customFormat="1">
      <c r="A39" s="3"/>
      <c r="B39" s="33"/>
      <c r="C39" s="2"/>
      <c r="D39" s="34"/>
      <c r="E39" s="2"/>
      <c r="F39" s="5"/>
      <c r="G39" s="35"/>
      <c r="H39" s="2"/>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17.25" customHeight="1">
      <c r="A40" s="3"/>
      <c r="B40" s="36" t="s">
        <v>32</v>
      </c>
      <c r="C40" s="36"/>
      <c r="D40" s="2"/>
      <c r="E40" s="2"/>
      <c r="F40" s="65"/>
      <c r="G40" s="65"/>
      <c r="H40" s="65"/>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customHeight="1">
      <c r="A41" s="3"/>
      <c r="B41" s="36"/>
      <c r="C41" s="36"/>
      <c r="D41" s="2"/>
      <c r="E41" s="2"/>
      <c r="F41" s="40"/>
      <c r="G41" s="40"/>
      <c r="H41" s="40"/>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customHeight="1">
      <c r="A42" s="3"/>
      <c r="B42" s="36"/>
      <c r="C42" s="36"/>
      <c r="D42" s="2"/>
      <c r="E42" s="2"/>
      <c r="F42" s="40"/>
      <c r="G42" s="40"/>
      <c r="H42" s="40"/>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customHeight="1">
      <c r="A43" s="3"/>
      <c r="B43" s="36"/>
      <c r="C43" s="36"/>
      <c r="D43" s="2"/>
      <c r="E43" s="2"/>
      <c r="F43" s="40"/>
      <c r="G43" s="40"/>
      <c r="H43" s="40"/>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customHeight="1">
      <c r="A44" s="3"/>
      <c r="B44" s="36"/>
      <c r="C44" s="36"/>
      <c r="D44" s="2"/>
      <c r="E44" s="2"/>
      <c r="F44" s="40"/>
      <c r="G44" s="40"/>
      <c r="H44" s="40"/>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6" spans="1:16114" s="1" customFormat="1">
      <c r="A46" s="38" t="s">
        <v>33</v>
      </c>
      <c r="B46" s="2"/>
      <c r="C46" s="2"/>
      <c r="D46" s="2"/>
      <c r="E46" s="2"/>
      <c r="F46" s="5"/>
      <c r="G46" s="5"/>
      <c r="H46" s="2"/>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33.75" customHeight="1">
      <c r="A47" s="66" t="s">
        <v>34</v>
      </c>
      <c r="B47" s="67"/>
      <c r="C47" s="67"/>
      <c r="D47" s="67"/>
      <c r="E47" s="67"/>
      <c r="F47" s="67"/>
      <c r="G47" s="67"/>
      <c r="H47" s="67"/>
      <c r="I47" s="67"/>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66" t="s">
        <v>35</v>
      </c>
      <c r="B48" s="66"/>
      <c r="C48" s="66"/>
      <c r="D48" s="66"/>
      <c r="E48" s="66"/>
      <c r="F48" s="66"/>
      <c r="G48" s="66"/>
      <c r="H48" s="66"/>
      <c r="I48" s="66"/>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sheetData>
  <mergeCells count="9">
    <mergeCell ref="F40:H40"/>
    <mergeCell ref="A47:I47"/>
    <mergeCell ref="A48:I48"/>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8"/>
  <sheetViews>
    <sheetView topLeftCell="A19" zoomScaleSheetLayoutView="100" workbookViewId="0">
      <selection activeCell="F29" sqref="F29"/>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68" t="s">
        <v>0</v>
      </c>
      <c r="B1" s="68"/>
      <c r="C1" s="68"/>
      <c r="D1" s="68"/>
      <c r="E1" s="68"/>
      <c r="F1" s="68"/>
      <c r="G1" s="69"/>
      <c r="H1" s="70" t="s">
        <v>1</v>
      </c>
      <c r="I1" s="71"/>
    </row>
    <row r="2" spans="1:60" ht="12" customHeight="1">
      <c r="A2" s="68"/>
      <c r="B2" s="68"/>
      <c r="C2" s="68"/>
      <c r="D2" s="68"/>
      <c r="E2" s="68"/>
      <c r="F2" s="68"/>
      <c r="G2" s="69"/>
      <c r="H2" s="72"/>
      <c r="I2" s="73"/>
    </row>
    <row r="3" spans="1:60" ht="12" customHeight="1">
      <c r="A3" s="68"/>
      <c r="B3" s="68"/>
      <c r="C3" s="68"/>
      <c r="D3" s="68"/>
      <c r="E3" s="68"/>
      <c r="F3" s="68"/>
      <c r="G3" s="69"/>
      <c r="H3" s="72"/>
      <c r="I3" s="73"/>
    </row>
    <row r="4" spans="1:60" ht="13.5" customHeight="1">
      <c r="A4" s="76" t="s">
        <v>57</v>
      </c>
      <c r="B4" s="76"/>
      <c r="C4" s="76"/>
      <c r="D4" s="76"/>
      <c r="E4" s="76"/>
      <c r="F4" s="76"/>
      <c r="G4" s="77"/>
      <c r="H4" s="74"/>
      <c r="I4" s="75"/>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8" customFormat="1" ht="27" customHeight="1">
      <c r="A11" s="78" t="s">
        <v>7</v>
      </c>
      <c r="B11" s="80" t="s">
        <v>8</v>
      </c>
      <c r="C11" s="81"/>
      <c r="D11" s="82"/>
      <c r="E11" s="83" t="s">
        <v>9</v>
      </c>
      <c r="F11" s="83"/>
      <c r="G11" s="83"/>
      <c r="H11" s="83"/>
      <c r="I11" s="59"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44.25" customHeight="1">
      <c r="A12" s="79"/>
      <c r="B12" s="59" t="s">
        <v>11</v>
      </c>
      <c r="C12" s="59" t="s">
        <v>12</v>
      </c>
      <c r="D12" s="59" t="s">
        <v>13</v>
      </c>
      <c r="E12" s="59" t="s">
        <v>14</v>
      </c>
      <c r="F12" s="9" t="s">
        <v>15</v>
      </c>
      <c r="G12" s="9" t="s">
        <v>16</v>
      </c>
      <c r="H12" s="10" t="s">
        <v>17</v>
      </c>
      <c r="I12" s="59"/>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7" customHeight="1">
      <c r="A14" s="16">
        <v>42566</v>
      </c>
      <c r="B14" s="26" t="s">
        <v>50</v>
      </c>
      <c r="C14" s="18" t="str">
        <f>VLOOKUP(B14,[24]Vine!$A$5:$F$178,3,0)</f>
        <v>Phan Thiết - Bình Thuận</v>
      </c>
      <c r="D14" s="18">
        <f>VLOOKUP(B14,[24]Vine!$A$5:$F$178,2,0)</f>
        <v>260178873</v>
      </c>
      <c r="E14" s="19" t="s">
        <v>46</v>
      </c>
      <c r="F14" s="19">
        <v>10682</v>
      </c>
      <c r="G14" s="20">
        <v>15000</v>
      </c>
      <c r="H14" s="21">
        <f t="shared" ref="H14:H29" si="0">F14*G14</f>
        <v>160230000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7" customHeight="1">
      <c r="A15" s="16">
        <v>42566</v>
      </c>
      <c r="B15" s="26" t="s">
        <v>51</v>
      </c>
      <c r="C15" s="18" t="str">
        <f>VLOOKUP(B15,[24]Vine!$A$5:$F$178,3,0)</f>
        <v>Phan Thiết - Bình Thuận</v>
      </c>
      <c r="D15" s="18">
        <f>VLOOKUP(B15,[24]Vine!$A$5:$F$178,2,0)</f>
        <v>260850613</v>
      </c>
      <c r="E15" s="19" t="s">
        <v>46</v>
      </c>
      <c r="F15" s="19">
        <v>11045</v>
      </c>
      <c r="G15" s="20">
        <v>15000</v>
      </c>
      <c r="H15" s="21">
        <f t="shared" si="0"/>
        <v>165675000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7" customHeight="1">
      <c r="A16" s="16">
        <v>42566</v>
      </c>
      <c r="B16" s="26" t="s">
        <v>55</v>
      </c>
      <c r="C16" s="18" t="str">
        <f>VLOOKUP(B16,[24]Vine!$A$5:$F$178,3,0)</f>
        <v>Phan Thiết - Bình Thuận</v>
      </c>
      <c r="D16" s="18">
        <f>VLOOKUP(B16,[24]Vine!$A$5:$F$178,2,0)</f>
        <v>280853616</v>
      </c>
      <c r="E16" s="19" t="s">
        <v>46</v>
      </c>
      <c r="F16" s="39">
        <v>10983</v>
      </c>
      <c r="G16" s="20">
        <v>15000</v>
      </c>
      <c r="H16" s="21">
        <f t="shared" si="0"/>
        <v>164745000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7" customHeight="1">
      <c r="A17" s="16">
        <v>42566</v>
      </c>
      <c r="B17" s="26" t="s">
        <v>49</v>
      </c>
      <c r="C17" s="18" t="str">
        <f>VLOOKUP(B17,[24]Vine!$A$5:$F$178,3,0)</f>
        <v>Long Hương - Bình Thuận</v>
      </c>
      <c r="D17" s="18" t="str">
        <f>VLOOKUP(B17,[24]Vine!$A$5:$F$178,2,0)</f>
        <v>020714486</v>
      </c>
      <c r="E17" s="19" t="s">
        <v>46</v>
      </c>
      <c r="F17" s="19">
        <v>10982</v>
      </c>
      <c r="G17" s="20">
        <v>15000</v>
      </c>
      <c r="H17" s="21">
        <f t="shared" si="0"/>
        <v>164730000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7" customHeight="1">
      <c r="A18" s="16">
        <v>42571</v>
      </c>
      <c r="B18" s="26" t="s">
        <v>50</v>
      </c>
      <c r="C18" s="18" t="str">
        <f>VLOOKUP(B18,[24]Vine!$A$5:$F$178,3,0)</f>
        <v>Phan Thiết - Bình Thuận</v>
      </c>
      <c r="D18" s="18">
        <f>VLOOKUP(B18,[24]Vine!$A$5:$F$178,2,0)</f>
        <v>260178873</v>
      </c>
      <c r="E18" s="19" t="s">
        <v>46</v>
      </c>
      <c r="F18" s="19">
        <v>11790</v>
      </c>
      <c r="G18" s="20">
        <v>15000</v>
      </c>
      <c r="H18" s="21">
        <f t="shared" si="0"/>
        <v>176850000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7" customHeight="1">
      <c r="A19" s="16">
        <v>42571</v>
      </c>
      <c r="B19" s="26" t="s">
        <v>51</v>
      </c>
      <c r="C19" s="18" t="str">
        <f>VLOOKUP(B19,[24]Vine!$A$5:$F$178,3,0)</f>
        <v>Phan Thiết - Bình Thuận</v>
      </c>
      <c r="D19" s="18">
        <f>VLOOKUP(B19,[24]Vine!$A$5:$F$178,2,0)</f>
        <v>260850613</v>
      </c>
      <c r="E19" s="19" t="s">
        <v>46</v>
      </c>
      <c r="F19" s="19">
        <v>10830</v>
      </c>
      <c r="G19" s="20">
        <v>15000</v>
      </c>
      <c r="H19" s="21">
        <f t="shared" si="0"/>
        <v>162450000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7" customHeight="1">
      <c r="A20" s="16">
        <v>42571</v>
      </c>
      <c r="B20" s="26" t="s">
        <v>48</v>
      </c>
      <c r="C20" s="18" t="str">
        <f>VLOOKUP(B20,[24]Vine!$A$5:$F$178,3,0)</f>
        <v>Hàm Tân - Bình Thuận</v>
      </c>
      <c r="D20" s="18">
        <f>VLOOKUP(B20,[24]Vine!$A$5:$F$178,2,0)</f>
        <v>260690910</v>
      </c>
      <c r="E20" s="19" t="s">
        <v>46</v>
      </c>
      <c r="F20" s="19">
        <v>10782</v>
      </c>
      <c r="G20" s="20">
        <v>15000</v>
      </c>
      <c r="H20" s="21">
        <f t="shared" si="0"/>
        <v>161730000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7" customHeight="1">
      <c r="A21" s="16">
        <v>42571</v>
      </c>
      <c r="B21" s="26" t="s">
        <v>49</v>
      </c>
      <c r="C21" s="18" t="str">
        <f>VLOOKUP(B21,[24]Vine!$A$5:$F$178,3,0)</f>
        <v>Long Hương - Bình Thuận</v>
      </c>
      <c r="D21" s="18" t="str">
        <f>VLOOKUP(B21,[24]Vine!$A$5:$F$178,2,0)</f>
        <v>020714486</v>
      </c>
      <c r="E21" s="19" t="s">
        <v>46</v>
      </c>
      <c r="F21" s="19">
        <v>11043</v>
      </c>
      <c r="G21" s="20">
        <v>15000</v>
      </c>
      <c r="H21" s="21">
        <f t="shared" si="0"/>
        <v>165645000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7" customHeight="1">
      <c r="A22" s="16">
        <v>42579</v>
      </c>
      <c r="B22" s="26" t="s">
        <v>50</v>
      </c>
      <c r="C22" s="18" t="str">
        <f>VLOOKUP(B22,[24]Vine!$A$5:$F$178,3,0)</f>
        <v>Phan Thiết - Bình Thuận</v>
      </c>
      <c r="D22" s="18">
        <f>VLOOKUP(B22,[24]Vine!$A$5:$F$178,2,0)</f>
        <v>260178873</v>
      </c>
      <c r="E22" s="19" t="s">
        <v>46</v>
      </c>
      <c r="F22" s="19">
        <v>10700</v>
      </c>
      <c r="G22" s="20">
        <v>15000</v>
      </c>
      <c r="H22" s="21">
        <f t="shared" si="0"/>
        <v>160500000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7" customHeight="1">
      <c r="A23" s="16">
        <v>42579</v>
      </c>
      <c r="B23" s="26" t="s">
        <v>51</v>
      </c>
      <c r="C23" s="18" t="str">
        <f>VLOOKUP(B23,[24]Vine!$A$5:$F$178,3,0)</f>
        <v>Phan Thiết - Bình Thuận</v>
      </c>
      <c r="D23" s="18">
        <f>VLOOKUP(B23,[24]Vine!$A$5:$F$178,2,0)</f>
        <v>260850613</v>
      </c>
      <c r="E23" s="19" t="s">
        <v>46</v>
      </c>
      <c r="F23" s="19">
        <v>10830</v>
      </c>
      <c r="G23" s="20">
        <v>15000</v>
      </c>
      <c r="H23" s="21">
        <f t="shared" si="0"/>
        <v>162450000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7" customHeight="1">
      <c r="A24" s="16">
        <v>42579</v>
      </c>
      <c r="B24" s="26" t="s">
        <v>55</v>
      </c>
      <c r="C24" s="18" t="str">
        <f>VLOOKUP(B24,[24]Vine!$A$5:$F$178,3,0)</f>
        <v>Phan Thiết - Bình Thuận</v>
      </c>
      <c r="D24" s="18">
        <f>VLOOKUP(B24,[24]Vine!$A$5:$F$178,2,0)</f>
        <v>280853616</v>
      </c>
      <c r="E24" s="19" t="s">
        <v>46</v>
      </c>
      <c r="F24" s="19">
        <v>12860</v>
      </c>
      <c r="G24" s="20">
        <v>15000</v>
      </c>
      <c r="H24" s="21">
        <f t="shared" si="0"/>
        <v>192900000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7" customHeight="1">
      <c r="A25" s="16">
        <v>42579</v>
      </c>
      <c r="B25" s="26" t="s">
        <v>45</v>
      </c>
      <c r="C25" s="18" t="str">
        <f>VLOOKUP(B25,[24]Vine!$A$5:$F$178,3,0)</f>
        <v>Đức Linh - Bình Thuận</v>
      </c>
      <c r="D25" s="18">
        <f>VLOOKUP(B25,[24]Vine!$A$5:$F$178,2,0)</f>
        <v>250746332</v>
      </c>
      <c r="E25" s="19" t="s">
        <v>46</v>
      </c>
      <c r="F25" s="19">
        <v>11860</v>
      </c>
      <c r="G25" s="20">
        <v>15000</v>
      </c>
      <c r="H25" s="21">
        <f t="shared" si="0"/>
        <v>177900000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7" customHeight="1">
      <c r="A26" s="16">
        <v>42587</v>
      </c>
      <c r="B26" s="26" t="s">
        <v>50</v>
      </c>
      <c r="C26" s="18" t="str">
        <f>VLOOKUP(B26,[24]Vine!$A$5:$F$178,3,0)</f>
        <v>Phan Thiết - Bình Thuận</v>
      </c>
      <c r="D26" s="18">
        <f>VLOOKUP(B26,[24]Vine!$A$5:$F$178,2,0)</f>
        <v>260178873</v>
      </c>
      <c r="E26" s="19" t="s">
        <v>46</v>
      </c>
      <c r="F26" s="19">
        <v>11790</v>
      </c>
      <c r="G26" s="20">
        <v>15000</v>
      </c>
      <c r="H26" s="21">
        <f t="shared" si="0"/>
        <v>176850000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7" customHeight="1">
      <c r="A27" s="16">
        <v>42587</v>
      </c>
      <c r="B27" s="26" t="s">
        <v>51</v>
      </c>
      <c r="C27" s="18" t="str">
        <f>VLOOKUP(B27,[24]Vine!$A$5:$F$178,3,0)</f>
        <v>Phan Thiết - Bình Thuận</v>
      </c>
      <c r="D27" s="18">
        <f>VLOOKUP(B27,[24]Vine!$A$5:$F$178,2,0)</f>
        <v>260850613</v>
      </c>
      <c r="E27" s="19" t="s">
        <v>46</v>
      </c>
      <c r="F27" s="19">
        <v>11860</v>
      </c>
      <c r="G27" s="20">
        <v>15000</v>
      </c>
      <c r="H27" s="21">
        <f t="shared" si="0"/>
        <v>177900000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7" customHeight="1">
      <c r="A28" s="16">
        <v>42587</v>
      </c>
      <c r="B28" s="26" t="s">
        <v>55</v>
      </c>
      <c r="C28" s="18" t="str">
        <f>VLOOKUP(B28,[24]Vine!$A$5:$F$178,3,0)</f>
        <v>Phan Thiết - Bình Thuận</v>
      </c>
      <c r="D28" s="18">
        <f>VLOOKUP(B28,[24]Vine!$A$5:$F$178,2,0)</f>
        <v>280853616</v>
      </c>
      <c r="E28" s="19" t="s">
        <v>46</v>
      </c>
      <c r="F28" s="19">
        <v>12079</v>
      </c>
      <c r="G28" s="20">
        <v>15000</v>
      </c>
      <c r="H28" s="21">
        <f t="shared" si="0"/>
        <v>181185000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7" customHeight="1">
      <c r="A29" s="16">
        <v>42587</v>
      </c>
      <c r="B29" s="26" t="s">
        <v>45</v>
      </c>
      <c r="C29" s="18" t="str">
        <f>VLOOKUP(B29,[24]Vine!$A$5:$F$178,3,0)</f>
        <v>Đức Linh - Bình Thuận</v>
      </c>
      <c r="D29" s="18">
        <f>VLOOKUP(B29,[24]Vine!$A$5:$F$178,2,0)</f>
        <v>250746332</v>
      </c>
      <c r="E29" s="19" t="s">
        <v>46</v>
      </c>
      <c r="F29" s="19">
        <f>182000-SUM(F14:F28)</f>
        <v>11884</v>
      </c>
      <c r="G29" s="20">
        <v>15000</v>
      </c>
      <c r="H29" s="21">
        <f t="shared" si="0"/>
        <v>178260000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7" customHeight="1">
      <c r="A30" s="16"/>
      <c r="B30" s="17"/>
      <c r="C30" s="18"/>
      <c r="D30" s="18"/>
      <c r="E30" s="19"/>
      <c r="F30" s="19"/>
      <c r="G30" s="20"/>
      <c r="H30" s="21"/>
      <c r="I30" s="21"/>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ht="18.75" customHeight="1">
      <c r="A31" s="3" t="s">
        <v>27</v>
      </c>
      <c r="C31" s="27">
        <f>SUM(H14:H30)</f>
        <v>2730000000</v>
      </c>
      <c r="D31" s="27"/>
    </row>
    <row r="32" spans="1:60" ht="12.75" customHeight="1">
      <c r="C32" s="28"/>
      <c r="D32" s="5"/>
      <c r="G32" s="29" t="s">
        <v>58</v>
      </c>
      <c r="H32" s="30"/>
      <c r="I32" s="30"/>
    </row>
    <row r="33" spans="1:16114">
      <c r="B33" s="31" t="s">
        <v>28</v>
      </c>
      <c r="G33" s="32" t="s">
        <v>29</v>
      </c>
    </row>
    <row r="34" spans="1:16114">
      <c r="B34" s="33" t="s">
        <v>30</v>
      </c>
      <c r="D34" s="34"/>
      <c r="G34" s="35" t="s">
        <v>31</v>
      </c>
    </row>
    <row r="35" spans="1:16114">
      <c r="B35" s="33"/>
      <c r="D35" s="34"/>
      <c r="G35" s="35"/>
    </row>
    <row r="36" spans="1:16114">
      <c r="B36" s="33"/>
      <c r="D36" s="34"/>
      <c r="G36" s="35"/>
    </row>
    <row r="37" spans="1:16114">
      <c r="B37" s="33"/>
      <c r="D37" s="34"/>
      <c r="G37" s="35"/>
    </row>
    <row r="38" spans="1:16114">
      <c r="B38" s="33"/>
      <c r="D38" s="34"/>
      <c r="G38" s="35"/>
    </row>
    <row r="39" spans="1:16114" s="1" customFormat="1">
      <c r="A39" s="3"/>
      <c r="B39" s="33"/>
      <c r="C39" s="2"/>
      <c r="D39" s="34"/>
      <c r="E39" s="2"/>
      <c r="F39" s="5"/>
      <c r="G39" s="35"/>
      <c r="H39" s="2"/>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17.25" customHeight="1">
      <c r="A40" s="3"/>
      <c r="B40" s="36" t="s">
        <v>32</v>
      </c>
      <c r="C40" s="36"/>
      <c r="D40" s="2"/>
      <c r="E40" s="2"/>
      <c r="F40" s="65"/>
      <c r="G40" s="65"/>
      <c r="H40" s="65"/>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customHeight="1">
      <c r="A41" s="3"/>
      <c r="B41" s="36"/>
      <c r="C41" s="36"/>
      <c r="D41" s="2"/>
      <c r="E41" s="2"/>
      <c r="F41" s="58"/>
      <c r="G41" s="58"/>
      <c r="H41" s="58"/>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customHeight="1">
      <c r="A42" s="3"/>
      <c r="B42" s="36"/>
      <c r="C42" s="36"/>
      <c r="D42" s="2"/>
      <c r="E42" s="2"/>
      <c r="F42" s="58"/>
      <c r="G42" s="58"/>
      <c r="H42" s="58"/>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customHeight="1">
      <c r="A43" s="3"/>
      <c r="B43" s="36"/>
      <c r="C43" s="36"/>
      <c r="D43" s="2"/>
      <c r="E43" s="2"/>
      <c r="F43" s="58"/>
      <c r="G43" s="58"/>
      <c r="H43" s="58"/>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customHeight="1">
      <c r="A44" s="3"/>
      <c r="B44" s="36"/>
      <c r="C44" s="36"/>
      <c r="D44" s="2"/>
      <c r="E44" s="2"/>
      <c r="F44" s="58"/>
      <c r="G44" s="58"/>
      <c r="H44" s="58"/>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6" spans="1:16114" s="1" customFormat="1">
      <c r="A46" s="38" t="s">
        <v>33</v>
      </c>
      <c r="B46" s="2"/>
      <c r="C46" s="2"/>
      <c r="D46" s="2"/>
      <c r="E46" s="2"/>
      <c r="F46" s="5"/>
      <c r="G46" s="5"/>
      <c r="H46" s="2"/>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33.75" customHeight="1">
      <c r="A47" s="66" t="s">
        <v>34</v>
      </c>
      <c r="B47" s="67"/>
      <c r="C47" s="67"/>
      <c r="D47" s="67"/>
      <c r="E47" s="67"/>
      <c r="F47" s="67"/>
      <c r="G47" s="67"/>
      <c r="H47" s="67"/>
      <c r="I47" s="67"/>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66" t="s">
        <v>35</v>
      </c>
      <c r="B48" s="66"/>
      <c r="C48" s="66"/>
      <c r="D48" s="66"/>
      <c r="E48" s="66"/>
      <c r="F48" s="66"/>
      <c r="G48" s="66"/>
      <c r="H48" s="66"/>
      <c r="I48" s="66"/>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sheetData>
  <mergeCells count="9">
    <mergeCell ref="F40:H40"/>
    <mergeCell ref="A47:I47"/>
    <mergeCell ref="A48:I48"/>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8"/>
  <sheetViews>
    <sheetView topLeftCell="A4" zoomScaleSheetLayoutView="100" workbookViewId="0">
      <selection activeCell="D32" sqref="D32"/>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68" t="s">
        <v>0</v>
      </c>
      <c r="B1" s="68"/>
      <c r="C1" s="68"/>
      <c r="D1" s="68"/>
      <c r="E1" s="68"/>
      <c r="F1" s="68"/>
      <c r="G1" s="69"/>
      <c r="H1" s="70" t="s">
        <v>1</v>
      </c>
      <c r="I1" s="71"/>
    </row>
    <row r="2" spans="1:60" ht="12" customHeight="1">
      <c r="A2" s="68"/>
      <c r="B2" s="68"/>
      <c r="C2" s="68"/>
      <c r="D2" s="68"/>
      <c r="E2" s="68"/>
      <c r="F2" s="68"/>
      <c r="G2" s="69"/>
      <c r="H2" s="72"/>
      <c r="I2" s="73"/>
    </row>
    <row r="3" spans="1:60" ht="12" customHeight="1">
      <c r="A3" s="68"/>
      <c r="B3" s="68"/>
      <c r="C3" s="68"/>
      <c r="D3" s="68"/>
      <c r="E3" s="68"/>
      <c r="F3" s="68"/>
      <c r="G3" s="69"/>
      <c r="H3" s="72"/>
      <c r="I3" s="73"/>
    </row>
    <row r="4" spans="1:60" ht="13.5" customHeight="1">
      <c r="A4" s="76" t="s">
        <v>57</v>
      </c>
      <c r="B4" s="76"/>
      <c r="C4" s="76"/>
      <c r="D4" s="76"/>
      <c r="E4" s="76"/>
      <c r="F4" s="76"/>
      <c r="G4" s="77"/>
      <c r="H4" s="74"/>
      <c r="I4" s="75"/>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8" customFormat="1" ht="27" customHeight="1">
      <c r="A11" s="78" t="s">
        <v>7</v>
      </c>
      <c r="B11" s="80" t="s">
        <v>8</v>
      </c>
      <c r="C11" s="81"/>
      <c r="D11" s="82"/>
      <c r="E11" s="83" t="s">
        <v>9</v>
      </c>
      <c r="F11" s="83"/>
      <c r="G11" s="83"/>
      <c r="H11" s="83"/>
      <c r="I11" s="61"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44.25" customHeight="1">
      <c r="A12" s="79"/>
      <c r="B12" s="61" t="s">
        <v>11</v>
      </c>
      <c r="C12" s="61" t="s">
        <v>12</v>
      </c>
      <c r="D12" s="61" t="s">
        <v>13</v>
      </c>
      <c r="E12" s="61" t="s">
        <v>14</v>
      </c>
      <c r="F12" s="9" t="s">
        <v>15</v>
      </c>
      <c r="G12" s="9" t="s">
        <v>16</v>
      </c>
      <c r="H12" s="10" t="s">
        <v>17</v>
      </c>
      <c r="I12" s="61"/>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7" customHeight="1">
      <c r="A14" s="16">
        <v>42566</v>
      </c>
      <c r="B14" s="26" t="s">
        <v>50</v>
      </c>
      <c r="C14" s="18" t="str">
        <f>VLOOKUP(B14,[24]Vine!$A$5:$F$178,3,0)</f>
        <v>Phan Thiết - Bình Thuận</v>
      </c>
      <c r="D14" s="18">
        <f>VLOOKUP(B14,[24]Vine!$A$5:$F$178,2,0)</f>
        <v>260178873</v>
      </c>
      <c r="E14" s="19" t="s">
        <v>46</v>
      </c>
      <c r="F14" s="19">
        <v>10682</v>
      </c>
      <c r="G14" s="20">
        <v>15000</v>
      </c>
      <c r="H14" s="21">
        <f t="shared" ref="H14:H29" si="0">F14*G14</f>
        <v>160230000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7" customHeight="1">
      <c r="A15" s="16">
        <v>42566</v>
      </c>
      <c r="B15" s="26" t="s">
        <v>51</v>
      </c>
      <c r="C15" s="18" t="str">
        <f>VLOOKUP(B15,[24]Vine!$A$5:$F$178,3,0)</f>
        <v>Phan Thiết - Bình Thuận</v>
      </c>
      <c r="D15" s="18">
        <f>VLOOKUP(B15,[24]Vine!$A$5:$F$178,2,0)</f>
        <v>260850613</v>
      </c>
      <c r="E15" s="19" t="s">
        <v>46</v>
      </c>
      <c r="F15" s="19">
        <v>11045</v>
      </c>
      <c r="G15" s="20">
        <v>15000</v>
      </c>
      <c r="H15" s="21">
        <f t="shared" si="0"/>
        <v>165675000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7" customHeight="1">
      <c r="A16" s="16">
        <v>42566</v>
      </c>
      <c r="B16" s="26" t="s">
        <v>55</v>
      </c>
      <c r="C16" s="18" t="str">
        <f>VLOOKUP(B16,[24]Vine!$A$5:$F$178,3,0)</f>
        <v>Phan Thiết - Bình Thuận</v>
      </c>
      <c r="D16" s="18">
        <f>VLOOKUP(B16,[24]Vine!$A$5:$F$178,2,0)</f>
        <v>280853616</v>
      </c>
      <c r="E16" s="19" t="s">
        <v>46</v>
      </c>
      <c r="F16" s="39">
        <v>10983</v>
      </c>
      <c r="G16" s="20">
        <v>15000</v>
      </c>
      <c r="H16" s="21">
        <f t="shared" si="0"/>
        <v>164745000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7" customHeight="1">
      <c r="A17" s="16">
        <v>42566</v>
      </c>
      <c r="B17" s="26" t="s">
        <v>49</v>
      </c>
      <c r="C17" s="18" t="str">
        <f>VLOOKUP(B17,[24]Vine!$A$5:$F$178,3,0)</f>
        <v>Long Hương - Bình Thuận</v>
      </c>
      <c r="D17" s="18" t="str">
        <f>VLOOKUP(B17,[24]Vine!$A$5:$F$178,2,0)</f>
        <v>020714486</v>
      </c>
      <c r="E17" s="19" t="s">
        <v>46</v>
      </c>
      <c r="F17" s="19">
        <v>10982</v>
      </c>
      <c r="G17" s="20">
        <v>15000</v>
      </c>
      <c r="H17" s="21">
        <f t="shared" si="0"/>
        <v>164730000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7" customHeight="1">
      <c r="A18" s="16">
        <v>42571</v>
      </c>
      <c r="B18" s="26" t="s">
        <v>50</v>
      </c>
      <c r="C18" s="18" t="str">
        <f>VLOOKUP(B18,[24]Vine!$A$5:$F$178,3,0)</f>
        <v>Phan Thiết - Bình Thuận</v>
      </c>
      <c r="D18" s="18">
        <f>VLOOKUP(B18,[24]Vine!$A$5:$F$178,2,0)</f>
        <v>260178873</v>
      </c>
      <c r="E18" s="19" t="s">
        <v>46</v>
      </c>
      <c r="F18" s="19">
        <v>11790</v>
      </c>
      <c r="G18" s="20">
        <v>15000</v>
      </c>
      <c r="H18" s="21">
        <f t="shared" si="0"/>
        <v>176850000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7" customHeight="1">
      <c r="A19" s="16">
        <v>42571</v>
      </c>
      <c r="B19" s="26" t="s">
        <v>51</v>
      </c>
      <c r="C19" s="18" t="str">
        <f>VLOOKUP(B19,[24]Vine!$A$5:$F$178,3,0)</f>
        <v>Phan Thiết - Bình Thuận</v>
      </c>
      <c r="D19" s="18">
        <f>VLOOKUP(B19,[24]Vine!$A$5:$F$178,2,0)</f>
        <v>260850613</v>
      </c>
      <c r="E19" s="19" t="s">
        <v>46</v>
      </c>
      <c r="F19" s="19">
        <v>10830</v>
      </c>
      <c r="G19" s="20">
        <v>15000</v>
      </c>
      <c r="H19" s="21">
        <f t="shared" si="0"/>
        <v>162450000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7" customHeight="1">
      <c r="A20" s="16">
        <v>42571</v>
      </c>
      <c r="B20" s="26" t="s">
        <v>48</v>
      </c>
      <c r="C20" s="18" t="str">
        <f>VLOOKUP(B20,[24]Vine!$A$5:$F$178,3,0)</f>
        <v>Hàm Tân - Bình Thuận</v>
      </c>
      <c r="D20" s="18">
        <f>VLOOKUP(B20,[24]Vine!$A$5:$F$178,2,0)</f>
        <v>260690910</v>
      </c>
      <c r="E20" s="19" t="s">
        <v>46</v>
      </c>
      <c r="F20" s="19">
        <v>10782</v>
      </c>
      <c r="G20" s="20">
        <v>15000</v>
      </c>
      <c r="H20" s="21">
        <f t="shared" si="0"/>
        <v>161730000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7" customHeight="1">
      <c r="A21" s="16">
        <v>42571</v>
      </c>
      <c r="B21" s="26" t="s">
        <v>49</v>
      </c>
      <c r="C21" s="18" t="str">
        <f>VLOOKUP(B21,[24]Vine!$A$5:$F$178,3,0)</f>
        <v>Long Hương - Bình Thuận</v>
      </c>
      <c r="D21" s="18" t="str">
        <f>VLOOKUP(B21,[24]Vine!$A$5:$F$178,2,0)</f>
        <v>020714486</v>
      </c>
      <c r="E21" s="19" t="s">
        <v>46</v>
      </c>
      <c r="F21" s="19">
        <v>11043</v>
      </c>
      <c r="G21" s="20">
        <v>15000</v>
      </c>
      <c r="H21" s="21">
        <f t="shared" si="0"/>
        <v>165645000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7" customHeight="1">
      <c r="A22" s="16">
        <v>42579</v>
      </c>
      <c r="B22" s="26" t="s">
        <v>50</v>
      </c>
      <c r="C22" s="18" t="str">
        <f>VLOOKUP(B22,[24]Vine!$A$5:$F$178,3,0)</f>
        <v>Phan Thiết - Bình Thuận</v>
      </c>
      <c r="D22" s="18">
        <f>VLOOKUP(B22,[24]Vine!$A$5:$F$178,2,0)</f>
        <v>260178873</v>
      </c>
      <c r="E22" s="19" t="s">
        <v>46</v>
      </c>
      <c r="F22" s="19">
        <v>10700</v>
      </c>
      <c r="G22" s="20">
        <v>15000</v>
      </c>
      <c r="H22" s="21">
        <f t="shared" si="0"/>
        <v>160500000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7" customHeight="1">
      <c r="A23" s="16">
        <v>42579</v>
      </c>
      <c r="B23" s="26" t="s">
        <v>51</v>
      </c>
      <c r="C23" s="18" t="str">
        <f>VLOOKUP(B23,[24]Vine!$A$5:$F$178,3,0)</f>
        <v>Phan Thiết - Bình Thuận</v>
      </c>
      <c r="D23" s="18">
        <f>VLOOKUP(B23,[24]Vine!$A$5:$F$178,2,0)</f>
        <v>260850613</v>
      </c>
      <c r="E23" s="19" t="s">
        <v>46</v>
      </c>
      <c r="F23" s="19">
        <v>10830</v>
      </c>
      <c r="G23" s="20">
        <v>15000</v>
      </c>
      <c r="H23" s="21">
        <f t="shared" si="0"/>
        <v>162450000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7" customHeight="1">
      <c r="A24" s="16">
        <v>42579</v>
      </c>
      <c r="B24" s="26" t="s">
        <v>55</v>
      </c>
      <c r="C24" s="18" t="str">
        <f>VLOOKUP(B24,[24]Vine!$A$5:$F$178,3,0)</f>
        <v>Phan Thiết - Bình Thuận</v>
      </c>
      <c r="D24" s="18">
        <f>VLOOKUP(B24,[24]Vine!$A$5:$F$178,2,0)</f>
        <v>280853616</v>
      </c>
      <c r="E24" s="19" t="s">
        <v>46</v>
      </c>
      <c r="F24" s="19">
        <v>12860</v>
      </c>
      <c r="G24" s="20">
        <v>15000</v>
      </c>
      <c r="H24" s="21">
        <f t="shared" si="0"/>
        <v>192900000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7" customHeight="1">
      <c r="A25" s="16">
        <v>42579</v>
      </c>
      <c r="B25" s="26" t="s">
        <v>45</v>
      </c>
      <c r="C25" s="18" t="str">
        <f>VLOOKUP(B25,[24]Vine!$A$5:$F$178,3,0)</f>
        <v>Đức Linh - Bình Thuận</v>
      </c>
      <c r="D25" s="18">
        <f>VLOOKUP(B25,[24]Vine!$A$5:$F$178,2,0)</f>
        <v>250746332</v>
      </c>
      <c r="E25" s="19" t="s">
        <v>46</v>
      </c>
      <c r="F25" s="19">
        <v>11860</v>
      </c>
      <c r="G25" s="20">
        <v>15000</v>
      </c>
      <c r="H25" s="21">
        <f t="shared" si="0"/>
        <v>177900000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7" customHeight="1">
      <c r="A26" s="16">
        <v>42587</v>
      </c>
      <c r="B26" s="26" t="s">
        <v>50</v>
      </c>
      <c r="C26" s="18" t="str">
        <f>VLOOKUP(B26,[24]Vine!$A$5:$F$178,3,0)</f>
        <v>Phan Thiết - Bình Thuận</v>
      </c>
      <c r="D26" s="18">
        <f>VLOOKUP(B26,[24]Vine!$A$5:$F$178,2,0)</f>
        <v>260178873</v>
      </c>
      <c r="E26" s="19" t="s">
        <v>46</v>
      </c>
      <c r="F26" s="19">
        <v>11790</v>
      </c>
      <c r="G26" s="20">
        <v>15000</v>
      </c>
      <c r="H26" s="21">
        <f t="shared" si="0"/>
        <v>176850000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7" customHeight="1">
      <c r="A27" s="16">
        <v>42587</v>
      </c>
      <c r="B27" s="26" t="s">
        <v>51</v>
      </c>
      <c r="C27" s="18" t="str">
        <f>VLOOKUP(B27,[24]Vine!$A$5:$F$178,3,0)</f>
        <v>Phan Thiết - Bình Thuận</v>
      </c>
      <c r="D27" s="18">
        <f>VLOOKUP(B27,[24]Vine!$A$5:$F$178,2,0)</f>
        <v>260850613</v>
      </c>
      <c r="E27" s="19" t="s">
        <v>46</v>
      </c>
      <c r="F27" s="19">
        <v>11860</v>
      </c>
      <c r="G27" s="20">
        <v>15000</v>
      </c>
      <c r="H27" s="21">
        <f t="shared" si="0"/>
        <v>177900000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7" customHeight="1">
      <c r="A28" s="16">
        <v>42587</v>
      </c>
      <c r="B28" s="26" t="s">
        <v>55</v>
      </c>
      <c r="C28" s="18" t="str">
        <f>VLOOKUP(B28,[24]Vine!$A$5:$F$178,3,0)</f>
        <v>Phan Thiết - Bình Thuận</v>
      </c>
      <c r="D28" s="18">
        <f>VLOOKUP(B28,[24]Vine!$A$5:$F$178,2,0)</f>
        <v>280853616</v>
      </c>
      <c r="E28" s="19" t="s">
        <v>46</v>
      </c>
      <c r="F28" s="19">
        <v>12079</v>
      </c>
      <c r="G28" s="20">
        <v>15000</v>
      </c>
      <c r="H28" s="21">
        <f t="shared" si="0"/>
        <v>181185000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7" customHeight="1">
      <c r="A29" s="16">
        <v>42587</v>
      </c>
      <c r="B29" s="26" t="s">
        <v>45</v>
      </c>
      <c r="C29" s="18" t="str">
        <f>VLOOKUP(B29,[24]Vine!$A$5:$F$178,3,0)</f>
        <v>Đức Linh - Bình Thuận</v>
      </c>
      <c r="D29" s="18">
        <f>VLOOKUP(B29,[24]Vine!$A$5:$F$178,2,0)</f>
        <v>250746332</v>
      </c>
      <c r="E29" s="19" t="s">
        <v>46</v>
      </c>
      <c r="F29" s="19">
        <f>182000-SUM(F14:F28)</f>
        <v>11884</v>
      </c>
      <c r="G29" s="20">
        <v>15000</v>
      </c>
      <c r="H29" s="21">
        <f t="shared" si="0"/>
        <v>178260000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7" customHeight="1">
      <c r="A30" s="16"/>
      <c r="B30" s="17"/>
      <c r="C30" s="18"/>
      <c r="D30" s="18"/>
      <c r="E30" s="19"/>
      <c r="F30" s="19"/>
      <c r="G30" s="20"/>
      <c r="H30" s="21"/>
      <c r="I30" s="21"/>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ht="18.75" customHeight="1">
      <c r="A31" s="3" t="s">
        <v>27</v>
      </c>
      <c r="C31" s="27">
        <f>SUM(H14:H30)</f>
        <v>2730000000</v>
      </c>
      <c r="D31" s="27"/>
    </row>
    <row r="32" spans="1:60" ht="12.75" customHeight="1">
      <c r="C32" s="28"/>
      <c r="D32" s="5"/>
      <c r="G32" s="29" t="s">
        <v>58</v>
      </c>
      <c r="H32" s="30"/>
      <c r="I32" s="30"/>
    </row>
    <row r="33" spans="1:16114">
      <c r="B33" s="31" t="s">
        <v>28</v>
      </c>
      <c r="G33" s="32" t="s">
        <v>29</v>
      </c>
    </row>
    <row r="34" spans="1:16114">
      <c r="B34" s="33" t="s">
        <v>30</v>
      </c>
      <c r="D34" s="34"/>
      <c r="G34" s="35" t="s">
        <v>31</v>
      </c>
    </row>
    <row r="35" spans="1:16114">
      <c r="B35" s="33"/>
      <c r="D35" s="34"/>
      <c r="G35" s="35"/>
    </row>
    <row r="36" spans="1:16114">
      <c r="B36" s="33"/>
      <c r="D36" s="34"/>
      <c r="G36" s="35"/>
    </row>
    <row r="37" spans="1:16114">
      <c r="B37" s="33"/>
      <c r="D37" s="34"/>
      <c r="G37" s="35"/>
    </row>
    <row r="38" spans="1:16114">
      <c r="B38" s="33"/>
      <c r="D38" s="34"/>
      <c r="G38" s="35"/>
    </row>
    <row r="39" spans="1:16114" s="1" customFormat="1">
      <c r="A39" s="3"/>
      <c r="B39" s="33"/>
      <c r="C39" s="2"/>
      <c r="D39" s="34"/>
      <c r="E39" s="2"/>
      <c r="F39" s="5"/>
      <c r="G39" s="35"/>
      <c r="H39" s="2"/>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17.25" customHeight="1">
      <c r="A40" s="3"/>
      <c r="B40" s="36" t="s">
        <v>32</v>
      </c>
      <c r="C40" s="36"/>
      <c r="D40" s="2"/>
      <c r="E40" s="2"/>
      <c r="F40" s="65"/>
      <c r="G40" s="65"/>
      <c r="H40" s="65"/>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customHeight="1">
      <c r="A41" s="3"/>
      <c r="B41" s="36"/>
      <c r="C41" s="36"/>
      <c r="D41" s="2"/>
      <c r="E41" s="2"/>
      <c r="F41" s="60"/>
      <c r="G41" s="60"/>
      <c r="H41" s="60"/>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customHeight="1">
      <c r="A42" s="3"/>
      <c r="B42" s="36"/>
      <c r="C42" s="36"/>
      <c r="D42" s="2"/>
      <c r="E42" s="2"/>
      <c r="F42" s="60"/>
      <c r="G42" s="60"/>
      <c r="H42" s="60"/>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customHeight="1">
      <c r="A43" s="3"/>
      <c r="B43" s="36"/>
      <c r="C43" s="36"/>
      <c r="D43" s="2"/>
      <c r="E43" s="2"/>
      <c r="F43" s="60"/>
      <c r="G43" s="60"/>
      <c r="H43" s="60"/>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customHeight="1">
      <c r="A44" s="3"/>
      <c r="B44" s="36"/>
      <c r="C44" s="36"/>
      <c r="D44" s="2"/>
      <c r="E44" s="2"/>
      <c r="F44" s="60"/>
      <c r="G44" s="60"/>
      <c r="H44" s="60"/>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6" spans="1:16114" s="1" customFormat="1">
      <c r="A46" s="38" t="s">
        <v>33</v>
      </c>
      <c r="B46" s="2"/>
      <c r="C46" s="2"/>
      <c r="D46" s="2"/>
      <c r="E46" s="2"/>
      <c r="F46" s="5"/>
      <c r="G46" s="5"/>
      <c r="H46" s="2"/>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33.75" customHeight="1">
      <c r="A47" s="66" t="s">
        <v>34</v>
      </c>
      <c r="B47" s="67"/>
      <c r="C47" s="67"/>
      <c r="D47" s="67"/>
      <c r="E47" s="67"/>
      <c r="F47" s="67"/>
      <c r="G47" s="67"/>
      <c r="H47" s="67"/>
      <c r="I47" s="67"/>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66" t="s">
        <v>35</v>
      </c>
      <c r="B48" s="66"/>
      <c r="C48" s="66"/>
      <c r="D48" s="66"/>
      <c r="E48" s="66"/>
      <c r="F48" s="66"/>
      <c r="G48" s="66"/>
      <c r="H48" s="66"/>
      <c r="I48" s="66"/>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sheetData>
  <mergeCells count="9">
    <mergeCell ref="F40:H40"/>
    <mergeCell ref="A47:I47"/>
    <mergeCell ref="A48:I48"/>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5"/>
  <sheetViews>
    <sheetView zoomScaleSheetLayoutView="100" workbookViewId="0">
      <selection sqref="A1:I36"/>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68" t="s">
        <v>0</v>
      </c>
      <c r="B1" s="68"/>
      <c r="C1" s="68"/>
      <c r="D1" s="68"/>
      <c r="E1" s="68"/>
      <c r="F1" s="68"/>
      <c r="G1" s="69"/>
      <c r="H1" s="70" t="s">
        <v>1</v>
      </c>
      <c r="I1" s="71"/>
    </row>
    <row r="2" spans="1:60" ht="12" customHeight="1">
      <c r="A2" s="68"/>
      <c r="B2" s="68"/>
      <c r="C2" s="68"/>
      <c r="D2" s="68"/>
      <c r="E2" s="68"/>
      <c r="F2" s="68"/>
      <c r="G2" s="69"/>
      <c r="H2" s="72"/>
      <c r="I2" s="73"/>
    </row>
    <row r="3" spans="1:60" ht="12" customHeight="1">
      <c r="A3" s="68"/>
      <c r="B3" s="68"/>
      <c r="C3" s="68"/>
      <c r="D3" s="68"/>
      <c r="E3" s="68"/>
      <c r="F3" s="68"/>
      <c r="G3" s="69"/>
      <c r="H3" s="72"/>
      <c r="I3" s="73"/>
    </row>
    <row r="4" spans="1:60" ht="13.5" customHeight="1">
      <c r="A4" s="76" t="s">
        <v>62</v>
      </c>
      <c r="B4" s="76"/>
      <c r="C4" s="76"/>
      <c r="D4" s="76"/>
      <c r="E4" s="76"/>
      <c r="F4" s="76"/>
      <c r="G4" s="77"/>
      <c r="H4" s="74"/>
      <c r="I4" s="75"/>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8" customFormat="1" ht="18.75" customHeight="1">
      <c r="A11" s="78" t="s">
        <v>7</v>
      </c>
      <c r="B11" s="80" t="s">
        <v>8</v>
      </c>
      <c r="C11" s="81"/>
      <c r="D11" s="82"/>
      <c r="E11" s="83" t="s">
        <v>9</v>
      </c>
      <c r="F11" s="83"/>
      <c r="G11" s="83"/>
      <c r="H11" s="83"/>
      <c r="I11" s="62"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9.25" customHeight="1">
      <c r="A12" s="79"/>
      <c r="B12" s="62" t="s">
        <v>11</v>
      </c>
      <c r="C12" s="62" t="s">
        <v>12</v>
      </c>
      <c r="D12" s="62" t="s">
        <v>13</v>
      </c>
      <c r="E12" s="62" t="s">
        <v>14</v>
      </c>
      <c r="F12" s="9" t="s">
        <v>15</v>
      </c>
      <c r="G12" s="9" t="s">
        <v>16</v>
      </c>
      <c r="H12" s="10" t="s">
        <v>17</v>
      </c>
      <c r="I12" s="62"/>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19.5" customHeight="1">
      <c r="A14" s="16">
        <v>42576</v>
      </c>
      <c r="B14" s="17" t="s">
        <v>59</v>
      </c>
      <c r="C14" s="18" t="str">
        <f>VLOOKUP(B14,[24]Vine!$A$5:$F$178,3,0)</f>
        <v>Vũng Tàu</v>
      </c>
      <c r="D14" s="18">
        <f>VLOOKUP(B14,[24]Vine!$A$5:$F$178,2,0)</f>
        <v>260456563</v>
      </c>
      <c r="E14" s="19" t="s">
        <v>64</v>
      </c>
      <c r="F14" s="19">
        <v>6980</v>
      </c>
      <c r="G14" s="20">
        <v>18500</v>
      </c>
      <c r="H14" s="21">
        <f t="shared" ref="H14:H21" si="0">F14*G14</f>
        <v>129130000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6">
        <v>42576</v>
      </c>
      <c r="B15" s="17" t="s">
        <v>60</v>
      </c>
      <c r="C15" s="18" t="str">
        <f>VLOOKUP(B15,[24]Vine!$A$5:$F$178,3,0)</f>
        <v>Vũng Tàu</v>
      </c>
      <c r="D15" s="18">
        <f>VLOOKUP(B15,[24]Vine!$A$5:$F$178,2,0)</f>
        <v>261183075</v>
      </c>
      <c r="E15" s="19" t="s">
        <v>64</v>
      </c>
      <c r="F15" s="19">
        <v>7950</v>
      </c>
      <c r="G15" s="20">
        <v>18500</v>
      </c>
      <c r="H15" s="21">
        <f t="shared" si="0"/>
        <v>147075000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6">
        <v>42576</v>
      </c>
      <c r="B16" s="17" t="s">
        <v>38</v>
      </c>
      <c r="C16" s="18" t="str">
        <f>VLOOKUP(B16,[24]Vine!$A$5:$F$178,3,0)</f>
        <v>Vũng Tàu</v>
      </c>
      <c r="D16" s="18">
        <f>VLOOKUP(B16,[24]Vine!$A$5:$F$178,2,0)</f>
        <v>270106056</v>
      </c>
      <c r="E16" s="19" t="s">
        <v>64</v>
      </c>
      <c r="F16" s="19">
        <v>8076</v>
      </c>
      <c r="G16" s="20">
        <v>18500</v>
      </c>
      <c r="H16" s="21">
        <f t="shared" si="0"/>
        <v>149406000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16114" s="24" customFormat="1" ht="19.5" customHeight="1">
      <c r="A17" s="16">
        <v>42584</v>
      </c>
      <c r="B17" s="17" t="s">
        <v>39</v>
      </c>
      <c r="C17" s="18" t="str">
        <f>VLOOKUP(B17,[24]Vine!$A$5:$F$178,3,0)</f>
        <v>Vũng Tàu</v>
      </c>
      <c r="D17" s="18">
        <f>VLOOKUP(B17,[24]Vine!$A$5:$F$178,2,0)</f>
        <v>270176684</v>
      </c>
      <c r="E17" s="19" t="s">
        <v>64</v>
      </c>
      <c r="F17" s="19">
        <v>8792</v>
      </c>
      <c r="G17" s="20">
        <v>18500</v>
      </c>
      <c r="H17" s="21">
        <f t="shared" si="0"/>
        <v>162652000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16114" s="24" customFormat="1" ht="19.5" customHeight="1">
      <c r="A18" s="16">
        <v>42584</v>
      </c>
      <c r="B18" s="17" t="s">
        <v>40</v>
      </c>
      <c r="C18" s="18" t="str">
        <f>VLOOKUP(B18,[24]Vine!$A$5:$F$178,3,0)</f>
        <v>Vũng Tàu</v>
      </c>
      <c r="D18" s="18">
        <f>VLOOKUP(B18,[24]Vine!$A$5:$F$178,2,0)</f>
        <v>270176960</v>
      </c>
      <c r="E18" s="19" t="s">
        <v>64</v>
      </c>
      <c r="F18" s="19">
        <v>7920</v>
      </c>
      <c r="G18" s="20">
        <v>18500</v>
      </c>
      <c r="H18" s="21">
        <f t="shared" si="0"/>
        <v>146520000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16114" s="24" customFormat="1" ht="19.5" customHeight="1">
      <c r="A19" s="16">
        <v>42584</v>
      </c>
      <c r="B19" s="17" t="s">
        <v>61</v>
      </c>
      <c r="C19" s="18" t="str">
        <f>VLOOKUP(B19,[24]Vine!$A$5:$F$178,3,0)</f>
        <v>Vũng Tàu</v>
      </c>
      <c r="D19" s="18">
        <f>VLOOKUP(B19,[24]Vine!$A$5:$F$178,2,0)</f>
        <v>270986506</v>
      </c>
      <c r="E19" s="19" t="s">
        <v>64</v>
      </c>
      <c r="F19" s="19">
        <v>8720</v>
      </c>
      <c r="G19" s="20">
        <v>18500</v>
      </c>
      <c r="H19" s="21">
        <f t="shared" si="0"/>
        <v>161320000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16114" s="24" customFormat="1" ht="19.5" customHeight="1">
      <c r="A20" s="16">
        <v>42589</v>
      </c>
      <c r="B20" s="17" t="s">
        <v>39</v>
      </c>
      <c r="C20" s="18" t="str">
        <f>VLOOKUP(B20,[24]Vine!$A$5:$F$178,3,0)</f>
        <v>Vũng Tàu</v>
      </c>
      <c r="D20" s="18">
        <f>VLOOKUP(B20,[24]Vine!$A$5:$F$178,2,0)</f>
        <v>270176684</v>
      </c>
      <c r="E20" s="19" t="s">
        <v>64</v>
      </c>
      <c r="F20" s="19">
        <v>8610</v>
      </c>
      <c r="G20" s="20">
        <v>18500</v>
      </c>
      <c r="H20" s="21">
        <f t="shared" si="0"/>
        <v>159285000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16114" s="24" customFormat="1" ht="19.5" customHeight="1">
      <c r="A21" s="16">
        <v>42589</v>
      </c>
      <c r="B21" s="17" t="s">
        <v>59</v>
      </c>
      <c r="C21" s="18" t="str">
        <f>VLOOKUP(B21,[24]Vine!$A$5:$F$178,3,0)</f>
        <v>Vũng Tàu</v>
      </c>
      <c r="D21" s="18">
        <f>VLOOKUP(B21,[24]Vine!$A$5:$F$178,2,0)</f>
        <v>260456563</v>
      </c>
      <c r="E21" s="19" t="s">
        <v>64</v>
      </c>
      <c r="F21" s="19">
        <f>65000-SUM(F14:F20)</f>
        <v>7952</v>
      </c>
      <c r="G21" s="20">
        <v>18500</v>
      </c>
      <c r="H21" s="21">
        <f t="shared" si="0"/>
        <v>147112000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16114" s="24" customFormat="1" ht="11.25" customHeight="1">
      <c r="A22" s="16"/>
      <c r="B22" s="17"/>
      <c r="C22" s="18"/>
      <c r="D22" s="18"/>
      <c r="E22" s="19"/>
      <c r="F22" s="19"/>
      <c r="G22" s="20"/>
      <c r="H22" s="21"/>
      <c r="I22" s="21"/>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16114" ht="18.75" customHeight="1">
      <c r="A23" s="3" t="s">
        <v>27</v>
      </c>
      <c r="C23" s="27">
        <f>SUM(H14:H22)</f>
        <v>1202500000</v>
      </c>
      <c r="D23" s="27"/>
    </row>
    <row r="24" spans="1:16114" ht="12.75" customHeight="1">
      <c r="C24" s="28"/>
      <c r="D24" s="5"/>
      <c r="G24" s="29" t="s">
        <v>63</v>
      </c>
      <c r="H24" s="30"/>
      <c r="I24" s="30"/>
    </row>
    <row r="25" spans="1:16114">
      <c r="B25" s="31" t="s">
        <v>28</v>
      </c>
      <c r="G25" s="32" t="s">
        <v>29</v>
      </c>
    </row>
    <row r="26" spans="1:16114">
      <c r="B26" s="33" t="s">
        <v>30</v>
      </c>
      <c r="D26" s="34"/>
      <c r="G26" s="35" t="s">
        <v>31</v>
      </c>
    </row>
    <row r="27" spans="1:16114">
      <c r="B27" s="33"/>
      <c r="D27" s="34"/>
      <c r="G27" s="35"/>
    </row>
    <row r="28" spans="1:16114">
      <c r="B28" s="33"/>
      <c r="D28" s="34"/>
      <c r="G28" s="35"/>
    </row>
    <row r="29" spans="1:16114">
      <c r="B29" s="33"/>
      <c r="D29" s="34"/>
      <c r="G29" s="35"/>
    </row>
    <row r="30" spans="1:16114" s="1" customFormat="1" ht="6.75" customHeight="1">
      <c r="A30" s="3"/>
      <c r="B30" s="33"/>
      <c r="C30" s="2"/>
      <c r="D30" s="34"/>
      <c r="E30" s="2"/>
      <c r="F30" s="5"/>
      <c r="G30" s="35"/>
      <c r="H30" s="2"/>
      <c r="I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row>
    <row r="31" spans="1:16114" s="1" customFormat="1" ht="17.25" customHeight="1">
      <c r="A31" s="3"/>
      <c r="B31" s="36" t="s">
        <v>32</v>
      </c>
      <c r="C31" s="36"/>
      <c r="D31" s="2"/>
      <c r="E31" s="2"/>
      <c r="F31" s="65"/>
      <c r="G31" s="65"/>
      <c r="H31" s="65"/>
      <c r="I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row>
    <row r="33" spans="1:16114" s="1" customFormat="1">
      <c r="A33" s="38" t="s">
        <v>33</v>
      </c>
      <c r="B33" s="2"/>
      <c r="C33" s="2"/>
      <c r="D33" s="2"/>
      <c r="E33" s="2"/>
      <c r="F33" s="5"/>
      <c r="G33" s="5"/>
      <c r="H33" s="2"/>
      <c r="I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row>
    <row r="34" spans="1:16114" s="1" customFormat="1" ht="33.75" customHeight="1">
      <c r="A34" s="66" t="s">
        <v>34</v>
      </c>
      <c r="B34" s="67"/>
      <c r="C34" s="67"/>
      <c r="D34" s="67"/>
      <c r="E34" s="67"/>
      <c r="F34" s="67"/>
      <c r="G34" s="67"/>
      <c r="H34" s="67"/>
      <c r="I34" s="67"/>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row>
    <row r="35" spans="1:16114" s="1" customFormat="1" ht="33.75" customHeight="1">
      <c r="A35" s="66" t="s">
        <v>35</v>
      </c>
      <c r="B35" s="66"/>
      <c r="C35" s="66"/>
      <c r="D35" s="66"/>
      <c r="E35" s="66"/>
      <c r="F35" s="66"/>
      <c r="G35" s="66"/>
      <c r="H35" s="66"/>
      <c r="I35" s="66"/>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row>
  </sheetData>
  <mergeCells count="9">
    <mergeCell ref="F31:H31"/>
    <mergeCell ref="A34:I34"/>
    <mergeCell ref="A35:I35"/>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5" right="0.75" top="0.65500000000000003" bottom="0.16" header="0.2" footer="0.16"/>
  <pageSetup scale="92"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8"/>
  <sheetViews>
    <sheetView tabSelected="1" zoomScaleSheetLayoutView="100" workbookViewId="0">
      <selection activeCell="G33" sqref="G33"/>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68" t="s">
        <v>0</v>
      </c>
      <c r="B1" s="68"/>
      <c r="C1" s="68"/>
      <c r="D1" s="68"/>
      <c r="E1" s="68"/>
      <c r="F1" s="68"/>
      <c r="G1" s="69"/>
      <c r="H1" s="70" t="s">
        <v>1</v>
      </c>
      <c r="I1" s="71"/>
    </row>
    <row r="2" spans="1:60" ht="12" customHeight="1">
      <c r="A2" s="68"/>
      <c r="B2" s="68"/>
      <c r="C2" s="68"/>
      <c r="D2" s="68"/>
      <c r="E2" s="68"/>
      <c r="F2" s="68"/>
      <c r="G2" s="69"/>
      <c r="H2" s="72"/>
      <c r="I2" s="73"/>
    </row>
    <row r="3" spans="1:60" ht="12" customHeight="1">
      <c r="A3" s="68"/>
      <c r="B3" s="68"/>
      <c r="C3" s="68"/>
      <c r="D3" s="68"/>
      <c r="E3" s="68"/>
      <c r="F3" s="68"/>
      <c r="G3" s="69"/>
      <c r="H3" s="72"/>
      <c r="I3" s="73"/>
    </row>
    <row r="4" spans="1:60" ht="13.5" customHeight="1">
      <c r="A4" s="76" t="s">
        <v>65</v>
      </c>
      <c r="B4" s="76"/>
      <c r="C4" s="76"/>
      <c r="D4" s="76"/>
      <c r="E4" s="76"/>
      <c r="F4" s="76"/>
      <c r="G4" s="77"/>
      <c r="H4" s="74"/>
      <c r="I4" s="75"/>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8" customFormat="1" ht="27" customHeight="1">
      <c r="A11" s="78" t="s">
        <v>7</v>
      </c>
      <c r="B11" s="80" t="s">
        <v>8</v>
      </c>
      <c r="C11" s="81"/>
      <c r="D11" s="82"/>
      <c r="E11" s="83" t="s">
        <v>9</v>
      </c>
      <c r="F11" s="83"/>
      <c r="G11" s="83"/>
      <c r="H11" s="83"/>
      <c r="I11" s="64"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44.25" customHeight="1">
      <c r="A12" s="79"/>
      <c r="B12" s="64" t="s">
        <v>11</v>
      </c>
      <c r="C12" s="64" t="s">
        <v>12</v>
      </c>
      <c r="D12" s="64" t="s">
        <v>13</v>
      </c>
      <c r="E12" s="64" t="s">
        <v>14</v>
      </c>
      <c r="F12" s="9" t="s">
        <v>15</v>
      </c>
      <c r="G12" s="9" t="s">
        <v>16</v>
      </c>
      <c r="H12" s="10" t="s">
        <v>17</v>
      </c>
      <c r="I12" s="64"/>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0.5" customHeight="1">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7" customHeight="1">
      <c r="A14" s="16">
        <v>42583</v>
      </c>
      <c r="B14" s="26" t="s">
        <v>49</v>
      </c>
      <c r="C14" s="18" t="str">
        <f>VLOOKUP(B14,[24]Vine!$A$5:$F$178,3,0)</f>
        <v>Long Hương - Bình Thuận</v>
      </c>
      <c r="D14" s="18" t="str">
        <f>VLOOKUP(B14,[24]Vine!$A$5:$F$178,2,0)</f>
        <v>020714486</v>
      </c>
      <c r="E14" s="19" t="s">
        <v>46</v>
      </c>
      <c r="F14" s="19">
        <v>11450</v>
      </c>
      <c r="G14" s="20">
        <v>15000</v>
      </c>
      <c r="H14" s="21">
        <f t="shared" ref="H14:H29" si="0">F14*G14</f>
        <v>171750000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7" customHeight="1">
      <c r="A15" s="16">
        <v>42583</v>
      </c>
      <c r="B15" s="26" t="s">
        <v>50</v>
      </c>
      <c r="C15" s="18" t="str">
        <f>VLOOKUP(B15,[24]Vine!$A$5:$F$178,3,0)</f>
        <v>Phan Thiết - Bình Thuận</v>
      </c>
      <c r="D15" s="18">
        <f>VLOOKUP(B15,[24]Vine!$A$5:$F$178,2,0)</f>
        <v>260178873</v>
      </c>
      <c r="E15" s="19" t="s">
        <v>46</v>
      </c>
      <c r="F15" s="19">
        <v>10458</v>
      </c>
      <c r="G15" s="20">
        <v>15000</v>
      </c>
      <c r="H15" s="21">
        <f t="shared" si="0"/>
        <v>156870000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7" customHeight="1">
      <c r="A16" s="16">
        <v>42583</v>
      </c>
      <c r="B16" s="26" t="s">
        <v>51</v>
      </c>
      <c r="C16" s="18" t="str">
        <f>VLOOKUP(B16,[24]Vine!$A$5:$F$178,3,0)</f>
        <v>Phan Thiết - Bình Thuận</v>
      </c>
      <c r="D16" s="18">
        <f>VLOOKUP(B16,[24]Vine!$A$5:$F$178,2,0)</f>
        <v>260850613</v>
      </c>
      <c r="E16" s="19" t="s">
        <v>46</v>
      </c>
      <c r="F16" s="39">
        <v>11590</v>
      </c>
      <c r="G16" s="20">
        <v>15000</v>
      </c>
      <c r="H16" s="21">
        <f t="shared" si="0"/>
        <v>173850000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7" customHeight="1">
      <c r="A17" s="16">
        <v>42583</v>
      </c>
      <c r="B17" s="26" t="s">
        <v>48</v>
      </c>
      <c r="C17" s="18" t="str">
        <f>VLOOKUP(B17,[24]Vine!$A$5:$F$178,3,0)</f>
        <v>Hàm Tân - Bình Thuận</v>
      </c>
      <c r="D17" s="18">
        <f>VLOOKUP(B17,[24]Vine!$A$5:$F$178,2,0)</f>
        <v>260690910</v>
      </c>
      <c r="E17" s="19" t="s">
        <v>46</v>
      </c>
      <c r="F17" s="19">
        <v>11982</v>
      </c>
      <c r="G17" s="20">
        <v>15000</v>
      </c>
      <c r="H17" s="21">
        <f t="shared" si="0"/>
        <v>179730000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7" customHeight="1">
      <c r="A18" s="16">
        <v>42587</v>
      </c>
      <c r="B18" s="26" t="s">
        <v>51</v>
      </c>
      <c r="C18" s="18" t="str">
        <f>VLOOKUP(B18,[24]Vine!$A$5:$F$178,3,0)</f>
        <v>Phan Thiết - Bình Thuận</v>
      </c>
      <c r="D18" s="18">
        <f>VLOOKUP(B18,[24]Vine!$A$5:$F$178,2,0)</f>
        <v>260850613</v>
      </c>
      <c r="E18" s="19" t="s">
        <v>46</v>
      </c>
      <c r="F18" s="19">
        <v>11790</v>
      </c>
      <c r="G18" s="20">
        <v>15000</v>
      </c>
      <c r="H18" s="21">
        <f t="shared" si="0"/>
        <v>176850000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7" customHeight="1">
      <c r="A19" s="16">
        <v>42587</v>
      </c>
      <c r="B19" s="26" t="s">
        <v>55</v>
      </c>
      <c r="C19" s="18" t="str">
        <f>VLOOKUP(B19,[24]Vine!$A$5:$F$178,3,0)</f>
        <v>Phan Thiết - Bình Thuận</v>
      </c>
      <c r="D19" s="18">
        <f>VLOOKUP(B19,[24]Vine!$A$5:$F$178,2,0)</f>
        <v>280853616</v>
      </c>
      <c r="E19" s="19" t="s">
        <v>46</v>
      </c>
      <c r="F19" s="19">
        <v>11498</v>
      </c>
      <c r="G19" s="20">
        <v>15000</v>
      </c>
      <c r="H19" s="21">
        <f t="shared" si="0"/>
        <v>172470000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7" customHeight="1">
      <c r="A20" s="16">
        <v>42587</v>
      </c>
      <c r="B20" s="26" t="s">
        <v>45</v>
      </c>
      <c r="C20" s="18" t="str">
        <f>VLOOKUP(B20,[24]Vine!$A$5:$F$178,3,0)</f>
        <v>Đức Linh - Bình Thuận</v>
      </c>
      <c r="D20" s="18">
        <f>VLOOKUP(B20,[24]Vine!$A$5:$F$178,2,0)</f>
        <v>250746332</v>
      </c>
      <c r="E20" s="19" t="s">
        <v>46</v>
      </c>
      <c r="F20" s="19">
        <v>10793</v>
      </c>
      <c r="G20" s="20">
        <v>15000</v>
      </c>
      <c r="H20" s="21">
        <f t="shared" si="0"/>
        <v>161895000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7" customHeight="1">
      <c r="A21" s="16">
        <v>42587</v>
      </c>
      <c r="B21" s="26" t="s">
        <v>50</v>
      </c>
      <c r="C21" s="18" t="str">
        <f>VLOOKUP(B21,[24]Vine!$A$5:$F$178,3,0)</f>
        <v>Phan Thiết - Bình Thuận</v>
      </c>
      <c r="D21" s="18">
        <f>VLOOKUP(B21,[24]Vine!$A$5:$F$178,2,0)</f>
        <v>260178873</v>
      </c>
      <c r="E21" s="19" t="s">
        <v>46</v>
      </c>
      <c r="F21" s="19">
        <v>11045</v>
      </c>
      <c r="G21" s="20">
        <v>15000</v>
      </c>
      <c r="H21" s="21">
        <f t="shared" si="0"/>
        <v>165675000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7" customHeight="1">
      <c r="A22" s="16">
        <v>42592</v>
      </c>
      <c r="B22" s="26" t="s">
        <v>51</v>
      </c>
      <c r="C22" s="18" t="str">
        <f>VLOOKUP(B22,[24]Vine!$A$5:$F$178,3,0)</f>
        <v>Phan Thiết - Bình Thuận</v>
      </c>
      <c r="D22" s="18">
        <f>VLOOKUP(B22,[24]Vine!$A$5:$F$178,2,0)</f>
        <v>260850613</v>
      </c>
      <c r="E22" s="19" t="s">
        <v>46</v>
      </c>
      <c r="F22" s="19">
        <v>11423</v>
      </c>
      <c r="G22" s="20">
        <v>15000</v>
      </c>
      <c r="H22" s="21">
        <f t="shared" si="0"/>
        <v>171345000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7" customHeight="1">
      <c r="A23" s="16">
        <v>42592</v>
      </c>
      <c r="B23" s="26" t="s">
        <v>55</v>
      </c>
      <c r="C23" s="18" t="str">
        <f>VLOOKUP(B23,[24]Vine!$A$5:$F$178,3,0)</f>
        <v>Phan Thiết - Bình Thuận</v>
      </c>
      <c r="D23" s="18">
        <f>VLOOKUP(B23,[24]Vine!$A$5:$F$178,2,0)</f>
        <v>280853616</v>
      </c>
      <c r="E23" s="19" t="s">
        <v>46</v>
      </c>
      <c r="F23" s="19">
        <v>11789</v>
      </c>
      <c r="G23" s="20">
        <v>15000</v>
      </c>
      <c r="H23" s="21">
        <f t="shared" si="0"/>
        <v>176835000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7" customHeight="1">
      <c r="A24" s="16">
        <v>42592</v>
      </c>
      <c r="B24" s="26" t="s">
        <v>45</v>
      </c>
      <c r="C24" s="18" t="str">
        <f>VLOOKUP(B24,[24]Vine!$A$5:$F$178,3,0)</f>
        <v>Đức Linh - Bình Thuận</v>
      </c>
      <c r="D24" s="18">
        <f>VLOOKUP(B24,[24]Vine!$A$5:$F$178,2,0)</f>
        <v>250746332</v>
      </c>
      <c r="E24" s="19" t="s">
        <v>46</v>
      </c>
      <c r="F24" s="19">
        <v>11475</v>
      </c>
      <c r="G24" s="20">
        <v>15000</v>
      </c>
      <c r="H24" s="21">
        <f t="shared" si="0"/>
        <v>172125000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7" customHeight="1">
      <c r="A25" s="16">
        <v>42599</v>
      </c>
      <c r="B25" s="26" t="s">
        <v>55</v>
      </c>
      <c r="C25" s="18" t="str">
        <f>VLOOKUP(B25,[24]Vine!$A$5:$F$178,3,0)</f>
        <v>Phan Thiết - Bình Thuận</v>
      </c>
      <c r="D25" s="18">
        <f>VLOOKUP(B25,[24]Vine!$A$5:$F$178,2,0)</f>
        <v>280853616</v>
      </c>
      <c r="E25" s="19" t="s">
        <v>46</v>
      </c>
      <c r="F25" s="19">
        <v>10498</v>
      </c>
      <c r="G25" s="20">
        <v>15000</v>
      </c>
      <c r="H25" s="21">
        <f t="shared" si="0"/>
        <v>157470000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7" customHeight="1">
      <c r="A26" s="16">
        <v>42599</v>
      </c>
      <c r="B26" s="26" t="s">
        <v>50</v>
      </c>
      <c r="C26" s="18" t="str">
        <f>VLOOKUP(B26,[24]Vine!$A$5:$F$178,3,0)</f>
        <v>Phan Thiết - Bình Thuận</v>
      </c>
      <c r="D26" s="18">
        <f>VLOOKUP(B26,[24]Vine!$A$5:$F$178,2,0)</f>
        <v>260178873</v>
      </c>
      <c r="E26" s="19" t="s">
        <v>46</v>
      </c>
      <c r="F26" s="19">
        <v>11980</v>
      </c>
      <c r="G26" s="20">
        <v>15000</v>
      </c>
      <c r="H26" s="21">
        <f t="shared" si="0"/>
        <v>179700000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7" customHeight="1">
      <c r="A27" s="16">
        <v>42599</v>
      </c>
      <c r="B27" s="26" t="s">
        <v>51</v>
      </c>
      <c r="C27" s="18" t="str">
        <f>VLOOKUP(B27,[24]Vine!$A$5:$F$178,3,0)</f>
        <v>Phan Thiết - Bình Thuận</v>
      </c>
      <c r="D27" s="18">
        <f>VLOOKUP(B27,[24]Vine!$A$5:$F$178,2,0)</f>
        <v>260850613</v>
      </c>
      <c r="E27" s="19" t="s">
        <v>46</v>
      </c>
      <c r="F27" s="19">
        <v>11259</v>
      </c>
      <c r="G27" s="20">
        <v>15000</v>
      </c>
      <c r="H27" s="21">
        <f t="shared" si="0"/>
        <v>168885000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7" customHeight="1">
      <c r="A28" s="16">
        <v>42604</v>
      </c>
      <c r="B28" s="26" t="s">
        <v>55</v>
      </c>
      <c r="C28" s="18" t="str">
        <f>VLOOKUP(B28,[24]Vine!$A$5:$F$178,3,0)</f>
        <v>Phan Thiết - Bình Thuận</v>
      </c>
      <c r="D28" s="18">
        <f>VLOOKUP(B28,[24]Vine!$A$5:$F$178,2,0)</f>
        <v>280853616</v>
      </c>
      <c r="E28" s="19" t="s">
        <v>46</v>
      </c>
      <c r="F28" s="19">
        <v>11493</v>
      </c>
      <c r="G28" s="20">
        <v>15000</v>
      </c>
      <c r="H28" s="21">
        <f t="shared" si="0"/>
        <v>172395000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7" customHeight="1">
      <c r="A29" s="16">
        <v>42604</v>
      </c>
      <c r="B29" s="26" t="s">
        <v>45</v>
      </c>
      <c r="C29" s="18" t="str">
        <f>VLOOKUP(B29,[24]Vine!$A$5:$F$178,3,0)</f>
        <v>Đức Linh - Bình Thuận</v>
      </c>
      <c r="D29" s="18">
        <f>VLOOKUP(B29,[24]Vine!$A$5:$F$178,2,0)</f>
        <v>250746332</v>
      </c>
      <c r="E29" s="19" t="s">
        <v>46</v>
      </c>
      <c r="F29" s="19">
        <f>182000-SUM(F14:F28)</f>
        <v>11477</v>
      </c>
      <c r="G29" s="20">
        <v>15000</v>
      </c>
      <c r="H29" s="21">
        <f t="shared" si="0"/>
        <v>172155000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7" customHeight="1">
      <c r="A30" s="16"/>
      <c r="B30" s="17"/>
      <c r="C30" s="18"/>
      <c r="D30" s="18"/>
      <c r="E30" s="19"/>
      <c r="F30" s="19"/>
      <c r="G30" s="20"/>
      <c r="H30" s="21"/>
      <c r="I30" s="21"/>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ht="18.75" customHeight="1">
      <c r="A31" s="3" t="s">
        <v>27</v>
      </c>
      <c r="C31" s="27">
        <f>SUM(H14:H30)</f>
        <v>2730000000</v>
      </c>
      <c r="D31" s="27"/>
    </row>
    <row r="32" spans="1:60" ht="12.75" customHeight="1">
      <c r="C32" s="28"/>
      <c r="D32" s="5"/>
      <c r="G32" s="29" t="s">
        <v>66</v>
      </c>
      <c r="H32" s="30"/>
      <c r="I32" s="30"/>
    </row>
    <row r="33" spans="1:16114">
      <c r="B33" s="31" t="s">
        <v>28</v>
      </c>
      <c r="G33" s="32" t="s">
        <v>29</v>
      </c>
    </row>
    <row r="34" spans="1:16114">
      <c r="B34" s="33" t="s">
        <v>30</v>
      </c>
      <c r="D34" s="34"/>
      <c r="G34" s="35" t="s">
        <v>31</v>
      </c>
    </row>
    <row r="35" spans="1:16114">
      <c r="B35" s="33"/>
      <c r="D35" s="34"/>
      <c r="G35" s="35"/>
    </row>
    <row r="36" spans="1:16114">
      <c r="B36" s="33"/>
      <c r="D36" s="34"/>
      <c r="G36" s="35"/>
    </row>
    <row r="37" spans="1:16114">
      <c r="B37" s="33"/>
      <c r="D37" s="34"/>
      <c r="G37" s="35"/>
    </row>
    <row r="38" spans="1:16114">
      <c r="B38" s="33"/>
      <c r="D38" s="34"/>
      <c r="G38" s="35"/>
    </row>
    <row r="39" spans="1:16114" s="1" customFormat="1">
      <c r="A39" s="3"/>
      <c r="B39" s="33"/>
      <c r="C39" s="2"/>
      <c r="D39" s="34"/>
      <c r="E39" s="2"/>
      <c r="F39" s="5"/>
      <c r="G39" s="35"/>
      <c r="H39" s="2"/>
      <c r="I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17.25" customHeight="1">
      <c r="A40" s="3"/>
      <c r="B40" s="36" t="s">
        <v>32</v>
      </c>
      <c r="C40" s="36"/>
      <c r="D40" s="2"/>
      <c r="E40" s="2"/>
      <c r="F40" s="65"/>
      <c r="G40" s="65"/>
      <c r="H40" s="65"/>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17.25" customHeight="1">
      <c r="A41" s="3"/>
      <c r="B41" s="36"/>
      <c r="C41" s="36"/>
      <c r="D41" s="2"/>
      <c r="E41" s="2"/>
      <c r="F41" s="63"/>
      <c r="G41" s="63"/>
      <c r="H41" s="63"/>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customHeight="1">
      <c r="A42" s="3"/>
      <c r="B42" s="36"/>
      <c r="C42" s="36"/>
      <c r="D42" s="2"/>
      <c r="E42" s="2"/>
      <c r="F42" s="63"/>
      <c r="G42" s="63"/>
      <c r="H42" s="63"/>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customHeight="1">
      <c r="A43" s="3"/>
      <c r="B43" s="36"/>
      <c r="C43" s="36"/>
      <c r="D43" s="2"/>
      <c r="E43" s="2"/>
      <c r="F43" s="63"/>
      <c r="G43" s="63"/>
      <c r="H43" s="63"/>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customHeight="1">
      <c r="A44" s="3"/>
      <c r="B44" s="36"/>
      <c r="C44" s="36"/>
      <c r="D44" s="2"/>
      <c r="E44" s="2"/>
      <c r="F44" s="63"/>
      <c r="G44" s="63"/>
      <c r="H44" s="63"/>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6" spans="1:16114" s="1" customFormat="1">
      <c r="A46" s="38" t="s">
        <v>33</v>
      </c>
      <c r="B46" s="2"/>
      <c r="C46" s="2"/>
      <c r="D46" s="2"/>
      <c r="E46" s="2"/>
      <c r="F46" s="5"/>
      <c r="G46" s="5"/>
      <c r="H46" s="2"/>
      <c r="I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row>
    <row r="47" spans="1:16114" s="1" customFormat="1" ht="33.75" customHeight="1">
      <c r="A47" s="66" t="s">
        <v>34</v>
      </c>
      <c r="B47" s="67"/>
      <c r="C47" s="67"/>
      <c r="D47" s="67"/>
      <c r="E47" s="67"/>
      <c r="F47" s="67"/>
      <c r="G47" s="67"/>
      <c r="H47" s="67"/>
      <c r="I47" s="67"/>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66" t="s">
        <v>35</v>
      </c>
      <c r="B48" s="66"/>
      <c r="C48" s="66"/>
      <c r="D48" s="66"/>
      <c r="E48" s="66"/>
      <c r="F48" s="66"/>
      <c r="G48" s="66"/>
      <c r="H48" s="66"/>
      <c r="I48" s="66"/>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sheetData>
  <mergeCells count="9">
    <mergeCell ref="F40:H40"/>
    <mergeCell ref="A47:I47"/>
    <mergeCell ref="A48:I48"/>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Tokai 03</vt:lpstr>
      <vt:lpstr>Q4 - 52.300</vt:lpstr>
      <vt:lpstr>Zhoushan</vt:lpstr>
      <vt:lpstr>Zhoushan (2)</vt:lpstr>
      <vt:lpstr>PV 61.000</vt:lpstr>
      <vt:lpstr>Hea Won 02</vt:lpstr>
      <vt:lpstr>PV 89.000</vt:lpstr>
      <vt:lpstr>'Hea Won 02'!Print_Area</vt:lpstr>
      <vt:lpstr>'PV 61.000'!Print_Area</vt:lpstr>
      <vt:lpstr>'PV 89.000'!Print_Area</vt:lpstr>
      <vt:lpstr>Zhoushan!Print_Area</vt:lpstr>
      <vt:lpstr>'Zhoushan (2)'!Print_Area</vt:lpstr>
      <vt:lpstr>'PV 61.000'!Print_Titles</vt:lpstr>
      <vt:lpstr>'PV 89.000'!Print_Titles</vt:lpstr>
      <vt:lpstr>Zhoushan!Print_Titles</vt:lpstr>
      <vt:lpstr>'Zhoushan (2)'!Print_Titles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2016-08-29T03:05:46Z</cp:lastPrinted>
  <dcterms:created xsi:type="dcterms:W3CDTF">2016-08-02T02:05:35Z</dcterms:created>
  <dcterms:modified xsi:type="dcterms:W3CDTF">2016-08-29T03:05:56Z</dcterms:modified>
</cp:coreProperties>
</file>