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45" windowWidth="11115" windowHeight="5895" activeTab="1"/>
  </bookViews>
  <sheets>
    <sheet name="So TSCD" sheetId="8" r:id="rId1"/>
    <sheet name="The TSCD" sheetId="9" r:id="rId2"/>
    <sheet name="Bang tinh khau hao" sheetId="11" r:id="rId3"/>
    <sheet name="Bang tinh va PB KH TSCĐ" sheetId="5" r:id="rId4"/>
    <sheet name="BB Giao nhan TSCD" sheetId="4" r:id="rId5"/>
  </sheets>
  <definedNames>
    <definedName name="_xlnm.Print_Area" localSheetId="1">'The TSCD'!$A$244:$H$289</definedName>
  </definedNames>
  <calcPr calcId="124519"/>
</workbook>
</file>

<file path=xl/calcChain.xml><?xml version="1.0" encoding="utf-8"?>
<calcChain xmlns="http://schemas.openxmlformats.org/spreadsheetml/2006/main">
  <c r="H263" i="9"/>
  <c r="E7" i="11"/>
  <c r="O7"/>
  <c r="I7"/>
  <c r="D20"/>
  <c r="O17"/>
  <c r="I17"/>
  <c r="K49" i="8"/>
  <c r="O8" i="11"/>
  <c r="I8"/>
  <c r="E8"/>
  <c r="L8"/>
  <c r="O9"/>
  <c r="I9"/>
  <c r="J14" i="8"/>
  <c r="E9" i="11"/>
  <c r="L9"/>
  <c r="O10"/>
  <c r="I10"/>
  <c r="J50" i="8"/>
  <c r="E10" i="11"/>
  <c r="L10"/>
  <c r="O11"/>
  <c r="I11"/>
  <c r="E11"/>
  <c r="L11"/>
  <c r="O12"/>
  <c r="I12"/>
  <c r="E12"/>
  <c r="L12"/>
  <c r="O13"/>
  <c r="I13"/>
  <c r="J85" i="8"/>
  <c r="G388" i="9"/>
  <c r="E13" i="11"/>
  <c r="L13"/>
  <c r="O14"/>
  <c r="I14"/>
  <c r="J86" i="8"/>
  <c r="E14" i="11"/>
  <c r="L14"/>
  <c r="O15"/>
  <c r="I15"/>
  <c r="E15"/>
  <c r="L15"/>
  <c r="O16"/>
  <c r="I16"/>
  <c r="E16"/>
  <c r="L16"/>
  <c r="E17"/>
  <c r="D395" i="5"/>
  <c r="F395"/>
  <c r="K13" i="8"/>
  <c r="J13"/>
  <c r="L13" s="1"/>
  <c r="D11" i="5"/>
  <c r="H36" i="11"/>
  <c r="E20"/>
  <c r="D9" i="5"/>
  <c r="F9"/>
  <c r="E9" s="1"/>
  <c r="E25" s="1"/>
  <c r="D14"/>
  <c r="E14"/>
  <c r="E10"/>
  <c r="D15"/>
  <c r="E15"/>
  <c r="D16"/>
  <c r="E16"/>
  <c r="D17"/>
  <c r="E17"/>
  <c r="D18"/>
  <c r="E18"/>
  <c r="D19"/>
  <c r="E19"/>
  <c r="D20"/>
  <c r="E20"/>
  <c r="D21"/>
  <c r="E21"/>
  <c r="E22"/>
  <c r="D398"/>
  <c r="E398"/>
  <c r="D399"/>
  <c r="E399"/>
  <c r="D400"/>
  <c r="E400"/>
  <c r="D401"/>
  <c r="E401"/>
  <c r="D402"/>
  <c r="E402"/>
  <c r="D403"/>
  <c r="E403"/>
  <c r="D404"/>
  <c r="E404"/>
  <c r="E406"/>
  <c r="D366"/>
  <c r="E366"/>
  <c r="D367"/>
  <c r="E367"/>
  <c r="D368"/>
  <c r="E368"/>
  <c r="D369"/>
  <c r="E369"/>
  <c r="D370"/>
  <c r="E370"/>
  <c r="D371"/>
  <c r="E371"/>
  <c r="D372"/>
  <c r="E372"/>
  <c r="E374"/>
  <c r="D334"/>
  <c r="E334"/>
  <c r="D335"/>
  <c r="E335"/>
  <c r="D336"/>
  <c r="E336"/>
  <c r="D337"/>
  <c r="E337"/>
  <c r="D338"/>
  <c r="E338"/>
  <c r="D339"/>
  <c r="E339"/>
  <c r="D340"/>
  <c r="E340"/>
  <c r="E342"/>
  <c r="D302"/>
  <c r="E302"/>
  <c r="D303"/>
  <c r="E303"/>
  <c r="D304"/>
  <c r="E304"/>
  <c r="D305"/>
  <c r="E305"/>
  <c r="D306"/>
  <c r="E306"/>
  <c r="D307"/>
  <c r="E307"/>
  <c r="D308"/>
  <c r="E308"/>
  <c r="E310"/>
  <c r="D270"/>
  <c r="E270"/>
  <c r="D271"/>
  <c r="E271"/>
  <c r="D272"/>
  <c r="E272"/>
  <c r="D273"/>
  <c r="E273"/>
  <c r="D274"/>
  <c r="E274"/>
  <c r="D275"/>
  <c r="E275"/>
  <c r="D276"/>
  <c r="E276"/>
  <c r="E278"/>
  <c r="D237"/>
  <c r="E237"/>
  <c r="D238"/>
  <c r="E238"/>
  <c r="D239"/>
  <c r="E239"/>
  <c r="D240"/>
  <c r="E240"/>
  <c r="D241"/>
  <c r="E241"/>
  <c r="D242"/>
  <c r="E242"/>
  <c r="D243"/>
  <c r="E243"/>
  <c r="D244"/>
  <c r="E244"/>
  <c r="E245"/>
  <c r="D205"/>
  <c r="E205"/>
  <c r="D206"/>
  <c r="E206"/>
  <c r="D207"/>
  <c r="E207"/>
  <c r="D208"/>
  <c r="E208"/>
  <c r="D209"/>
  <c r="E209"/>
  <c r="D210"/>
  <c r="E210"/>
  <c r="D211"/>
  <c r="E211"/>
  <c r="D212"/>
  <c r="E212"/>
  <c r="E213"/>
  <c r="D173"/>
  <c r="E173"/>
  <c r="D174"/>
  <c r="E174"/>
  <c r="D175"/>
  <c r="E175"/>
  <c r="D176"/>
  <c r="E176"/>
  <c r="D177"/>
  <c r="E177"/>
  <c r="D178"/>
  <c r="E178"/>
  <c r="D179"/>
  <c r="E179"/>
  <c r="D180"/>
  <c r="E180"/>
  <c r="E181"/>
  <c r="D141"/>
  <c r="E141"/>
  <c r="D142"/>
  <c r="E142"/>
  <c r="D143"/>
  <c r="E143"/>
  <c r="D144"/>
  <c r="E144"/>
  <c r="D145"/>
  <c r="E145"/>
  <c r="D146"/>
  <c r="E146"/>
  <c r="D147"/>
  <c r="E147"/>
  <c r="D148"/>
  <c r="E148"/>
  <c r="E149"/>
  <c r="D109"/>
  <c r="E109"/>
  <c r="D110"/>
  <c r="E110"/>
  <c r="D111"/>
  <c r="E111"/>
  <c r="D112"/>
  <c r="E112"/>
  <c r="D113"/>
  <c r="E113"/>
  <c r="D114"/>
  <c r="E114"/>
  <c r="D115"/>
  <c r="E115"/>
  <c r="D116"/>
  <c r="E116"/>
  <c r="E117"/>
  <c r="D77"/>
  <c r="E77"/>
  <c r="D78"/>
  <c r="E78"/>
  <c r="D79"/>
  <c r="E79"/>
  <c r="D80"/>
  <c r="E80"/>
  <c r="D81"/>
  <c r="E81"/>
  <c r="D82"/>
  <c r="E82"/>
  <c r="D83"/>
  <c r="E83"/>
  <c r="D84"/>
  <c r="E84"/>
  <c r="E85"/>
  <c r="D45"/>
  <c r="E45"/>
  <c r="D46"/>
  <c r="E46"/>
  <c r="D47"/>
  <c r="E47"/>
  <c r="D48"/>
  <c r="E48"/>
  <c r="D49"/>
  <c r="E49"/>
  <c r="D50"/>
  <c r="E50"/>
  <c r="D51"/>
  <c r="E51"/>
  <c r="D52"/>
  <c r="E52"/>
  <c r="E53"/>
  <c r="F11"/>
  <c r="D12"/>
  <c r="F12"/>
  <c r="D13"/>
  <c r="F13"/>
  <c r="D396"/>
  <c r="F396"/>
  <c r="D397"/>
  <c r="F397"/>
  <c r="F394"/>
  <c r="F409"/>
  <c r="F361"/>
  <c r="F406"/>
  <c r="D363"/>
  <c r="F363"/>
  <c r="F362"/>
  <c r="D364"/>
  <c r="F364"/>
  <c r="D365"/>
  <c r="F365"/>
  <c r="F374"/>
  <c r="D331"/>
  <c r="F331"/>
  <c r="F330"/>
  <c r="D332"/>
  <c r="F332"/>
  <c r="D333"/>
  <c r="F333"/>
  <c r="F342"/>
  <c r="D299"/>
  <c r="F299"/>
  <c r="F298"/>
  <c r="D300"/>
  <c r="F300"/>
  <c r="D301"/>
  <c r="F301"/>
  <c r="F310"/>
  <c r="D267"/>
  <c r="F267"/>
  <c r="F266"/>
  <c r="D268"/>
  <c r="F268"/>
  <c r="D269"/>
  <c r="F269"/>
  <c r="F278"/>
  <c r="D235"/>
  <c r="F235"/>
  <c r="D236"/>
  <c r="F236"/>
  <c r="F234"/>
  <c r="F245"/>
  <c r="D203"/>
  <c r="F203"/>
  <c r="D204"/>
  <c r="F204"/>
  <c r="F202"/>
  <c r="F213"/>
  <c r="D171"/>
  <c r="F171"/>
  <c r="D172"/>
  <c r="F172"/>
  <c r="F170"/>
  <c r="F181"/>
  <c r="D139"/>
  <c r="F139"/>
  <c r="D140"/>
  <c r="F140"/>
  <c r="F138"/>
  <c r="F149"/>
  <c r="D107"/>
  <c r="F107"/>
  <c r="D108"/>
  <c r="F108"/>
  <c r="F106"/>
  <c r="F117"/>
  <c r="D75"/>
  <c r="F75"/>
  <c r="D76"/>
  <c r="F76"/>
  <c r="F74"/>
  <c r="F85"/>
  <c r="D43"/>
  <c r="F43"/>
  <c r="D44"/>
  <c r="F44"/>
  <c r="F42"/>
  <c r="F53"/>
  <c r="D394"/>
  <c r="D406"/>
  <c r="D409"/>
  <c r="D361"/>
  <c r="D374"/>
  <c r="D330"/>
  <c r="D342"/>
  <c r="D310"/>
  <c r="D266"/>
  <c r="D278"/>
  <c r="D245"/>
  <c r="D202"/>
  <c r="D213"/>
  <c r="D181"/>
  <c r="D138"/>
  <c r="D149"/>
  <c r="D117"/>
  <c r="D74"/>
  <c r="D85"/>
  <c r="D53"/>
  <c r="J122" i="8"/>
  <c r="J87"/>
  <c r="G512" i="9"/>
  <c r="J51" i="8"/>
  <c r="G326" i="9"/>
  <c r="J15" i="8"/>
  <c r="N10" i="11"/>
  <c r="H7"/>
  <c r="H572" i="9"/>
  <c r="H573"/>
  <c r="H511"/>
  <c r="H512"/>
  <c r="G450"/>
  <c r="G458"/>
  <c r="H449"/>
  <c r="H450"/>
  <c r="H387"/>
  <c r="H388"/>
  <c r="H325"/>
  <c r="H262"/>
  <c r="G264"/>
  <c r="H264" s="1"/>
  <c r="G202"/>
  <c r="G210" s="1"/>
  <c r="H200"/>
  <c r="H201"/>
  <c r="H202"/>
  <c r="G140"/>
  <c r="G148"/>
  <c r="H138"/>
  <c r="H139"/>
  <c r="H140"/>
  <c r="G78"/>
  <c r="G86" s="1"/>
  <c r="H76"/>
  <c r="H77"/>
  <c r="H78"/>
  <c r="H19"/>
  <c r="H20"/>
  <c r="H8" i="11"/>
  <c r="H9"/>
  <c r="H10"/>
  <c r="H11"/>
  <c r="H12"/>
  <c r="H13"/>
  <c r="H14"/>
  <c r="H15"/>
  <c r="H16"/>
  <c r="H20"/>
  <c r="K122" i="8"/>
  <c r="F20" i="11"/>
  <c r="G20"/>
  <c r="K85" i="8"/>
  <c r="K86"/>
  <c r="L86"/>
  <c r="K87"/>
  <c r="L87"/>
  <c r="K50"/>
  <c r="L50"/>
  <c r="K51"/>
  <c r="L51"/>
  <c r="K14"/>
  <c r="K15"/>
  <c r="L15" s="1"/>
  <c r="K16"/>
  <c r="K59"/>
  <c r="K132"/>
  <c r="E644" i="9"/>
  <c r="L389" i="4"/>
  <c r="L399"/>
  <c r="K399"/>
  <c r="J399"/>
  <c r="I399"/>
  <c r="H399"/>
  <c r="L352"/>
  <c r="L362"/>
  <c r="K362"/>
  <c r="J362"/>
  <c r="I362"/>
  <c r="H362"/>
  <c r="L315"/>
  <c r="L325"/>
  <c r="K325"/>
  <c r="J325"/>
  <c r="I325"/>
  <c r="H325"/>
  <c r="L278"/>
  <c r="L288"/>
  <c r="K288"/>
  <c r="J288"/>
  <c r="I288"/>
  <c r="H288"/>
  <c r="L241"/>
  <c r="L251"/>
  <c r="K251"/>
  <c r="J251"/>
  <c r="I251"/>
  <c r="H251"/>
  <c r="L204"/>
  <c r="L214"/>
  <c r="K214"/>
  <c r="J214"/>
  <c r="I214"/>
  <c r="H214"/>
  <c r="L167"/>
  <c r="L177"/>
  <c r="K177"/>
  <c r="J177"/>
  <c r="I177"/>
  <c r="H177"/>
  <c r="L130"/>
  <c r="L140"/>
  <c r="K140"/>
  <c r="J140"/>
  <c r="I140"/>
  <c r="H140"/>
  <c r="L93"/>
  <c r="L103"/>
  <c r="K103"/>
  <c r="J103"/>
  <c r="I103"/>
  <c r="H103"/>
  <c r="L56"/>
  <c r="L66"/>
  <c r="K66"/>
  <c r="J66"/>
  <c r="I66"/>
  <c r="H66"/>
  <c r="L19"/>
  <c r="L29"/>
  <c r="K29"/>
  <c r="J29"/>
  <c r="I29"/>
  <c r="H29"/>
  <c r="J132" i="8"/>
  <c r="H132"/>
  <c r="E582" i="9"/>
  <c r="G520"/>
  <c r="G396"/>
  <c r="G272"/>
  <c r="E262"/>
  <c r="E272"/>
  <c r="H23" i="8"/>
  <c r="H59"/>
  <c r="E210" i="9"/>
  <c r="E458"/>
  <c r="E396"/>
  <c r="E520"/>
  <c r="E334"/>
  <c r="E148"/>
  <c r="E86"/>
  <c r="J97" i="8"/>
  <c r="H97"/>
  <c r="E29" i="9"/>
  <c r="G334"/>
  <c r="H326"/>
  <c r="F377" i="5"/>
  <c r="F329"/>
  <c r="F345"/>
  <c r="F297"/>
  <c r="F313"/>
  <c r="F265"/>
  <c r="F281"/>
  <c r="F233"/>
  <c r="F248"/>
  <c r="F201"/>
  <c r="F216"/>
  <c r="F169"/>
  <c r="F184"/>
  <c r="F137"/>
  <c r="F152"/>
  <c r="F105"/>
  <c r="F120"/>
  <c r="F73"/>
  <c r="F88"/>
  <c r="F41"/>
  <c r="F56"/>
  <c r="D377"/>
  <c r="D329"/>
  <c r="D345"/>
  <c r="D297"/>
  <c r="G574" i="9"/>
  <c r="G582" s="1"/>
  <c r="L122" i="8"/>
  <c r="L132" s="1"/>
  <c r="J16"/>
  <c r="L17" i="11"/>
  <c r="I20"/>
  <c r="J7"/>
  <c r="J49" i="8"/>
  <c r="L49" s="1"/>
  <c r="L59" s="1"/>
  <c r="L14"/>
  <c r="K23"/>
  <c r="L85"/>
  <c r="L97" s="1"/>
  <c r="K97"/>
  <c r="E74" i="5"/>
  <c r="E138"/>
  <c r="E202"/>
  <c r="L16" i="8"/>
  <c r="D42" i="5"/>
  <c r="D106"/>
  <c r="D170"/>
  <c r="D234"/>
  <c r="D298"/>
  <c r="D362"/>
  <c r="F10"/>
  <c r="E42"/>
  <c r="E106"/>
  <c r="E170"/>
  <c r="E234"/>
  <c r="E266"/>
  <c r="E298"/>
  <c r="E330"/>
  <c r="E362"/>
  <c r="E394"/>
  <c r="E409"/>
  <c r="E361"/>
  <c r="D10"/>
  <c r="N7" i="11"/>
  <c r="N8"/>
  <c r="J59" i="8"/>
  <c r="I32" i="11"/>
  <c r="K7"/>
  <c r="D23" i="5"/>
  <c r="J20" i="11"/>
  <c r="G634" i="9"/>
  <c r="J23" i="8"/>
  <c r="D313" i="5"/>
  <c r="D265"/>
  <c r="D281"/>
  <c r="D233"/>
  <c r="D248"/>
  <c r="D201"/>
  <c r="D216"/>
  <c r="D169"/>
  <c r="D184"/>
  <c r="D137"/>
  <c r="D152"/>
  <c r="D105"/>
  <c r="D120"/>
  <c r="D73"/>
  <c r="D88"/>
  <c r="D41"/>
  <c r="D56"/>
  <c r="E377"/>
  <c r="E329"/>
  <c r="E345"/>
  <c r="E297"/>
  <c r="E313"/>
  <c r="E265"/>
  <c r="E281"/>
  <c r="E233"/>
  <c r="E248"/>
  <c r="E201"/>
  <c r="E216"/>
  <c r="E169"/>
  <c r="E184"/>
  <c r="E137"/>
  <c r="E152"/>
  <c r="E105"/>
  <c r="E120"/>
  <c r="E73"/>
  <c r="E88"/>
  <c r="E41"/>
  <c r="E56"/>
  <c r="N9" i="11"/>
  <c r="G644" i="9"/>
  <c r="H634"/>
  <c r="F23" i="5"/>
  <c r="F22" s="1"/>
  <c r="F25" s="1"/>
  <c r="D22"/>
  <c r="D25"/>
  <c r="I36" i="11"/>
  <c r="J32"/>
  <c r="K20"/>
  <c r="L7"/>
  <c r="L20"/>
  <c r="O32"/>
  <c r="N32"/>
  <c r="K32"/>
  <c r="K36"/>
  <c r="L32"/>
  <c r="L36"/>
  <c r="J36"/>
  <c r="L23" i="8" l="1"/>
  <c r="H574" i="9"/>
  <c r="G21"/>
  <c r="G29" l="1"/>
  <c r="H21"/>
</calcChain>
</file>

<file path=xl/sharedStrings.xml><?xml version="1.0" encoding="utf-8"?>
<sst xmlns="http://schemas.openxmlformats.org/spreadsheetml/2006/main" count="1756" uniqueCount="286">
  <si>
    <t>STT</t>
  </si>
  <si>
    <t>Nguyên giá TSCĐ</t>
  </si>
  <si>
    <t>Lý do giảm TSCĐ</t>
  </si>
  <si>
    <t>(Ban hành theo QĐ số 48/2006/QĐ - BTC ngày 14/09/2006 của Bộ trưởng BTC)</t>
  </si>
  <si>
    <t>Nợ:………………………..</t>
  </si>
  <si>
    <t>Có:………………………..</t>
  </si>
  <si>
    <t>TT</t>
  </si>
  <si>
    <t>Số hiệu TSCĐ</t>
  </si>
  <si>
    <t>Nguyên giá</t>
  </si>
  <si>
    <t>A</t>
  </si>
  <si>
    <t>B</t>
  </si>
  <si>
    <t>C</t>
  </si>
  <si>
    <t>D</t>
  </si>
  <si>
    <t xml:space="preserve">Cộng </t>
  </si>
  <si>
    <t>x</t>
  </si>
  <si>
    <t>Kết luận:………………………………………………………………………………………………………</t>
  </si>
  <si>
    <t>Kế toán trưởng</t>
  </si>
  <si>
    <t>(Ký,họ tên)</t>
  </si>
  <si>
    <t>BIÊN BẢN GIAO NHẬN TSCĐ</t>
  </si>
  <si>
    <t>Xác nhận việc giao nhận TSCĐ như sau:</t>
  </si>
  <si>
    <t>Năm đưa vào sử dụng</t>
  </si>
  <si>
    <t>Tính giá TSCĐ</t>
  </si>
  <si>
    <t>Giá mua (ZSX)</t>
  </si>
  <si>
    <t>Chi phí vận chuyển</t>
  </si>
  <si>
    <t>Chi phí chạy thử</t>
  </si>
  <si>
    <t>Tài liệu kỹ thuật kèm theo</t>
  </si>
  <si>
    <t>Năm sản xuất</t>
  </si>
  <si>
    <t>E</t>
  </si>
  <si>
    <t>Giám đốc</t>
  </si>
  <si>
    <t>Mẫu số: 06-TSCĐ</t>
  </si>
  <si>
    <t>BẢNG TÍNH VÀ PHÂN BỔ KHẤU HAO TÀI SẢN CỐ ĐỊNH</t>
  </si>
  <si>
    <t>Chỉ tiêu</t>
  </si>
  <si>
    <t>Ghi tăng Tài Sản Cố Định</t>
  </si>
  <si>
    <t>Ghi Giảm Tài Sản Cố Định</t>
  </si>
  <si>
    <t>Số TT</t>
  </si>
  <si>
    <t>Chứng Từ</t>
  </si>
  <si>
    <t>Tên, đặc điểm, ký hiệu TSCĐ</t>
  </si>
  <si>
    <t>Nước sản xuất</t>
  </si>
  <si>
    <t>Tháng năm đưa vào sử dụng</t>
  </si>
  <si>
    <t>Nguyên Giá TSCĐ</t>
  </si>
  <si>
    <t>Khấu hao năm</t>
  </si>
  <si>
    <t>Số KH đã trích các năm trước chuyển sang</t>
  </si>
  <si>
    <t>Năm</t>
  </si>
  <si>
    <t xml:space="preserve">Số </t>
  </si>
  <si>
    <t>Số hiệu</t>
  </si>
  <si>
    <t>Người ghi sổ</t>
  </si>
  <si>
    <t>Kế Toán Trưởng</t>
  </si>
  <si>
    <t>THẺ TÀI SẢN CỐ ĐỊNH</t>
  </si>
  <si>
    <t>Số hiệu chứng từ</t>
  </si>
  <si>
    <t>Ngày tháng năm</t>
  </si>
  <si>
    <t>Diễn giải</t>
  </si>
  <si>
    <t>Giá trị hao mòn TSCĐ</t>
  </si>
  <si>
    <t>Giá trị hao mòn</t>
  </si>
  <si>
    <t>Cộng dồn</t>
  </si>
  <si>
    <t>Dụng cụ phụ tùng kèm theo</t>
  </si>
  <si>
    <t>Tên, quy cách dụng cụ, phụ tùng</t>
  </si>
  <si>
    <t>Đơn vị tính</t>
  </si>
  <si>
    <t xml:space="preserve"> Số lượng</t>
  </si>
  <si>
    <t>Giá trị</t>
  </si>
  <si>
    <t xml:space="preserve">Người lập </t>
  </si>
  <si>
    <t/>
  </si>
  <si>
    <t>CTY TNHH HẢI SẢN AN LẠC</t>
  </si>
  <si>
    <t>Ngày</t>
  </si>
  <si>
    <t>Mức khấu hao</t>
  </si>
  <si>
    <t>SỔ TÀI SẢN CỐ ĐỊNH</t>
  </si>
  <si>
    <t>Cộng</t>
  </si>
  <si>
    <t>Thành phần gồm có:</t>
  </si>
  <si>
    <t>Ông (bà): ………………………………………………………………………Chức vụ:……………………………………………………….…Đại diện:…………………………</t>
  </si>
  <si>
    <t>Nước sản xuất (XD)</t>
  </si>
  <si>
    <t>Người giao</t>
  </si>
  <si>
    <t>Người nhận</t>
  </si>
  <si>
    <t>Công suất (diện tích thiết kế)</t>
  </si>
  <si>
    <t>Sổ này có 1 trang, đánh số từ trang 1 đến trang 1.</t>
  </si>
  <si>
    <t xml:space="preserve">Nước sản xuất:                     Năm sản xuất: </t>
  </si>
  <si>
    <t xml:space="preserve">Công suất (diện tích thiết kế): </t>
  </si>
  <si>
    <t>Ghi giảm TSCĐ chứng từ số:</t>
  </si>
  <si>
    <t xml:space="preserve">Lý do giảm: </t>
  </si>
  <si>
    <t>….</t>
  </si>
  <si>
    <t xml:space="preserve">Ngày    tháng    năm </t>
  </si>
  <si>
    <t xml:space="preserve">Ghi giảm TSCĐ chứng từ số: </t>
  </si>
  <si>
    <t>Đình chỉ sử dụng TSCĐ ngày……….. Tháng……………năm……………</t>
  </si>
  <si>
    <t>Lý do đình chỉ:…………………….</t>
  </si>
  <si>
    <t>CTY TNHH HAÛI SAÛN AN LAÏC</t>
  </si>
  <si>
    <t>BAÛNG TÍNH KHAÁU HAO TAØI SAÛN</t>
  </si>
  <si>
    <t>Stt</t>
  </si>
  <si>
    <t>Teân Taøi Saûn</t>
  </si>
  <si>
    <t>Thôøi haïn söû duïng (naêm)</t>
  </si>
  <si>
    <t>Nguyeân giaù</t>
  </si>
  <si>
    <t>Ñaõ khaáu hao</t>
  </si>
  <si>
    <t>Ghi Chuù</t>
  </si>
  <si>
    <t>TOÅNG</t>
  </si>
  <si>
    <t>Laäp bieåu</t>
  </si>
  <si>
    <t>Mẫu số S10- DNN</t>
  </si>
  <si>
    <t>(Ban hành theo QĐ số 48/2006/QĐ-BTC</t>
  </si>
  <si>
    <t>ngày 14/09/2006 của Bộ trưởng BTC)</t>
  </si>
  <si>
    <t>Mẫu số S12- DNN</t>
  </si>
  <si>
    <t>Mẫu số S01 - TSCĐ</t>
  </si>
  <si>
    <t>vaên phoøng</t>
  </si>
  <si>
    <t>saûn xuaát</t>
  </si>
  <si>
    <t>Khấu hao TSCĐ</t>
  </si>
  <si>
    <t>Nhaø Baûo Veä, Ñöôøng</t>
  </si>
  <si>
    <t>Nhaø Xöôûng</t>
  </si>
  <si>
    <t>Nhaø Laøm Vieäc</t>
  </si>
  <si>
    <t>Kho Lạnh</t>
  </si>
  <si>
    <t>Ñieän Chieáu Saùng</t>
  </si>
  <si>
    <t>Caáp Thoaùt Nöôùc</t>
  </si>
  <si>
    <t>Phoøng Chaùy Chöõa Chaùy</t>
  </si>
  <si>
    <t>Maùy chieân chaân khoâng</t>
  </si>
  <si>
    <t>Maùy photocopy</t>
  </si>
  <si>
    <t>KH thaùng</t>
  </si>
  <si>
    <t>Lô A14 Đường 4A KCN Hải Sơn H. Đức Hoà T.Long An</t>
  </si>
  <si>
    <t>Điện chiếu sáng</t>
  </si>
  <si>
    <t>Cấp thoát nước</t>
  </si>
  <si>
    <t>Việt Nam</t>
  </si>
  <si>
    <t>Phòng cháy chữa cháy</t>
  </si>
  <si>
    <t>Máy chiên chân không</t>
  </si>
  <si>
    <t>Kho lạnh</t>
  </si>
  <si>
    <t>Số:01/2010</t>
  </si>
  <si>
    <t>07/2010</t>
  </si>
  <si>
    <t>08/2010</t>
  </si>
  <si>
    <t>09/2010</t>
  </si>
  <si>
    <t>01/2010</t>
  </si>
  <si>
    <t>02/2010</t>
  </si>
  <si>
    <t>Số: 01/2010</t>
  </si>
  <si>
    <t xml:space="preserve">Máy photocopy </t>
  </si>
  <si>
    <t>Tên, ký mã hiệu, quy cách TSCĐ: Máy photocopy                               Số hiệu TSCĐ: 01/2010</t>
  </si>
  <si>
    <t>Số: 02/2010</t>
  </si>
  <si>
    <t>Số: 03/2010</t>
  </si>
  <si>
    <t>Ngày 31 tháng 12 năm 2010</t>
  </si>
  <si>
    <t>Nhà làm việc</t>
  </si>
  <si>
    <t>03/2010</t>
  </si>
  <si>
    <t>Nhà bảo vệ, đường</t>
  </si>
  <si>
    <t>Nhà xưởng</t>
  </si>
  <si>
    <t>06/2010</t>
  </si>
  <si>
    <t>04/2010</t>
  </si>
  <si>
    <t>05/2010</t>
  </si>
  <si>
    <t>Số: 04/2010</t>
  </si>
  <si>
    <t>2010</t>
  </si>
  <si>
    <t>Số: 05/2010</t>
  </si>
  <si>
    <t>Số: 06/2010</t>
  </si>
  <si>
    <t>Số: 07/2010</t>
  </si>
  <si>
    <t>Số: 08/2010</t>
  </si>
  <si>
    <t>Số: 09/2010</t>
  </si>
  <si>
    <t>Bộ phận quản lý sử dụng: văn phòng  .Năm đưa vào sử dụng: 2010</t>
  </si>
  <si>
    <t>Máy photocopy</t>
  </si>
  <si>
    <t>Số:02/2010</t>
  </si>
  <si>
    <t>Tên, ký mã hiệu, quy cách TSCĐ: Máy chiên chân không                            Số hiệu TSCĐ: 02/2010</t>
  </si>
  <si>
    <t>Bộ phận quản lý sử dụng: sản xuất.  Năm đưa vào sử dụng: 2010</t>
  </si>
  <si>
    <t>Số:03/2010</t>
  </si>
  <si>
    <t>Tên, ký mã hiệu, quy cách TSCĐ: Nhà làm việc                 Số hiệu TSCĐ: 03/2010</t>
  </si>
  <si>
    <t>Nước sản xuất:   Việt Nam                  Năm sản xuất: 2010</t>
  </si>
  <si>
    <t>Bộ phận quản lý sử dụng: văn phòng……………….Năm đưa vào sử dụng: 2010</t>
  </si>
  <si>
    <t>Số:04/2010</t>
  </si>
  <si>
    <t>Căn cứ vào biên bản giao nhận TSCĐ Số 04/2010 ngày 31 tháng 12 năm 2010</t>
  </si>
  <si>
    <t>Căn cứ vào biên bản giao nhận TSCĐ Số 03/2010 ngày 31 tháng 12 năm 2010</t>
  </si>
  <si>
    <t>Tên, ký mã hiệu, quy cách TSCĐ:Nhà bảo vệ, đường             Số hiệu TSCĐ: 04/2010</t>
  </si>
  <si>
    <t>Nước sản xuất:  Việt Nam                   Năm sản xuất: 2010</t>
  </si>
  <si>
    <t>Số:05/2010</t>
  </si>
  <si>
    <t>Tên, ký mã hiệu, quy cách TSCĐ: Nhà xưởng               Số hiệu TSCĐ: 05/2010</t>
  </si>
  <si>
    <t>Bộ phận quản lý sử dụng: sản xuất……………….Năm đưa vào sử dụng: 2010</t>
  </si>
  <si>
    <t>Số:06/2010</t>
  </si>
  <si>
    <t>Tên, ký mã hiệu, quy cách TSCĐ: Kho lạnh               Số hiệu TSCĐ: 06/2010</t>
  </si>
  <si>
    <t>Nước sản xuất: Việt Nam                    Năm sản xuất: 2010</t>
  </si>
  <si>
    <t>Số:07/2010</t>
  </si>
  <si>
    <t>Tên, ký mã hiệu, quy cách TSCĐ: Điện chiếu sáng             Số hiệu TSCĐ: 07/2010</t>
  </si>
  <si>
    <t>Nước sản xuất:    Việt Nam                 Năm sản xuất: 2010</t>
  </si>
  <si>
    <t>Số:08/2010</t>
  </si>
  <si>
    <t>Tên, ký mã hiệu, quy cách TSCĐ: Cấp thoát nước            Số hiệu TSCĐ: 08/2010</t>
  </si>
  <si>
    <t>Số:09/2010</t>
  </si>
  <si>
    <t>Căn cứ vào biên bản giao nhận TSCĐ Số 05/2010 ngày 31 tháng 12 năm 2010</t>
  </si>
  <si>
    <t>Căn cứ vào biên bản giao nhận TSCĐ Số 06/2010 ngày 31 tháng 12 năm 2010</t>
  </si>
  <si>
    <t>Căn cứ vào biên bản giao nhận TSCĐ Số 07/2010 ngày 31 tháng 12 năm 2010</t>
  </si>
  <si>
    <t>Căn cứ vào biên bản giao nhận TSCĐ Số 08/2010 ngày 31 tháng 12 năm 2010</t>
  </si>
  <si>
    <t>Căn cứ vào biên bản giao nhận TSCĐ Số 09/2010 ngày 31 tháng 12 năm 2010</t>
  </si>
  <si>
    <t>Tên, ký mã hiệu, quy cách TSCĐ: Phòng cháy chữa cháy            Số hiệu TSCĐ: 09/2010</t>
  </si>
  <si>
    <t>Địa điểm giao nhận TSCĐ: văn phòng công ty</t>
  </si>
  <si>
    <t>Căn cứ vào biên bản giao nhận TSCĐ Số 01/2010 ngày 31 tháng 12 năm 2010</t>
  </si>
  <si>
    <t>Căn cứ vào biên bản giao nhận TSCĐ Số 02/2010 ngày 31 tháng 12 năm 2010</t>
  </si>
  <si>
    <t>2011</t>
  </si>
  <si>
    <t>Ngày mở sổ: 01/01/2012</t>
  </si>
  <si>
    <t>2012</t>
  </si>
  <si>
    <t>KH 2011</t>
  </si>
  <si>
    <t>Số: 10/2010</t>
  </si>
  <si>
    <t>Quyền sử dụng đất</t>
  </si>
  <si>
    <t>10/2010</t>
  </si>
  <si>
    <t>Số:10/2010</t>
  </si>
  <si>
    <t>Căn cứ vào biên bản giao nhận TSCĐ Số 10/2010 ngày 31 tháng 12 năm 2010</t>
  </si>
  <si>
    <t>Tên, ký mã hiệu, quy cách TSCĐ: Quyền sử dụng đất            Số hiệu TSCĐ: 10/2010</t>
  </si>
  <si>
    <t xml:space="preserve">Công suất (diện tích thiết kế) </t>
  </si>
  <si>
    <t>Lê phí trước bạ</t>
  </si>
  <si>
    <t>5750 m2</t>
  </si>
  <si>
    <t>Thời gian KH</t>
  </si>
  <si>
    <t>Số KH</t>
  </si>
  <si>
    <t>TK 154</t>
  </si>
  <si>
    <t>TK 642</t>
  </si>
  <si>
    <t>I. Số khấu hao đã trích tháng trước</t>
  </si>
  <si>
    <t>II. Số khấu hao tăng trong tháng này</t>
  </si>
  <si>
    <t>Máy photocopy (31/12/2010)</t>
  </si>
  <si>
    <t>Nhà làm việc (31/12/2010)</t>
  </si>
  <si>
    <t>Nhà bảo vệ, đường (31/12/2010)</t>
  </si>
  <si>
    <t>Máy chiên chân không (31/12/2010)</t>
  </si>
  <si>
    <t>Nhà xưởng (31/12/2010)</t>
  </si>
  <si>
    <t>Kho lạnh (31/12/2010)</t>
  </si>
  <si>
    <t>Điện chiếu sáng (31/12/2010)</t>
  </si>
  <si>
    <t>Cấp thoát nước (31/12/2010)</t>
  </si>
  <si>
    <t>Phòng cháy chữa cháy (31/12/2010)</t>
  </si>
  <si>
    <t>Quyền sử dụng đất (31/12/2010)</t>
  </si>
  <si>
    <t>III. Số khấu hao giảm trong tháng này</t>
  </si>
  <si>
    <t>IV. Số KH phải trích tháng này (I+II-III)</t>
  </si>
  <si>
    <t>Ông (bà): Nguyễn Công Phương…………………………………...………Chức vụ: ………..…………………………………..……………Đại diện: Bên giao…………………………</t>
  </si>
  <si>
    <t>Ông (bà): Nguyễn Thiện Duy………………………………………………Chức vụ: Giám đốc ………………….…………………...………Đại diện: Bên nhận…………………………</t>
  </si>
  <si>
    <t>Nguyễn Công Phương</t>
  </si>
  <si>
    <t>Nguyễn Thiện Duy</t>
  </si>
  <si>
    <t>Ông (bà):Võ Hoàng Liệt…………………………..…………………………Chức vụ: …………………..……………………………..………Đại diện: Bên giao…………………………</t>
  </si>
  <si>
    <t>Ông (bà): Nguyễn Thiện Duy………………………………………………Chức vụ: Giám đốc ………………….…………………..………Đại diện: Bên nhận…………………………</t>
  </si>
  <si>
    <t>Võ Hoàng Liệt</t>
  </si>
  <si>
    <t>Ông (bà): Huỳnh Tấn Đạt……………………………………...……………Chức vụ: ………………...……………………………………..…Đại diện: Bên giao…………………………</t>
  </si>
  <si>
    <t>Huỳnh Tấn Đat</t>
  </si>
  <si>
    <t>Ông (bà): Nguyễn Thị Thanh Hồng…………………………………..……  Chức vụ: …………………………………………….……..……Đại diện: Bên giao…………………………</t>
  </si>
  <si>
    <t>Ông (bà): Nguyễn Thiện Duy…………………………………………….…Chức vụ: Giám đốc ………………….…………………………..Đại diện: Bên nhận…………………………</t>
  </si>
  <si>
    <t>Nguyễn Thị Thanh Hồng</t>
  </si>
  <si>
    <t>Số năm sử dụng</t>
  </si>
  <si>
    <t>Naêm 2013</t>
  </si>
  <si>
    <t>Nhaø voøm</t>
  </si>
  <si>
    <t>Ngày 31 tháng 5 năm 2013</t>
  </si>
  <si>
    <t>Nhà vòm</t>
  </si>
  <si>
    <t>11/2013</t>
  </si>
  <si>
    <t xml:space="preserve">Số: </t>
  </si>
  <si>
    <t>Số:11/2013</t>
  </si>
  <si>
    <t>Căn cứ vào biên bản giao nhận TSCĐ Số 11/2013 ngày 31 tháng 5 năm 2013</t>
  </si>
  <si>
    <t>Tên, ký mã hiệu, quy cách TSCĐ: Nhà vòm            Số hiệu TSCĐ: 11/2013</t>
  </si>
  <si>
    <t>Nước sản xuất:  Việt Nam                   Năm sản xuất: 2013</t>
  </si>
  <si>
    <t>Bộ phận quản lý sử dụng: sản xuất……………….Năm đưa vào sử dụng: 2013</t>
  </si>
  <si>
    <t>11/2010</t>
  </si>
  <si>
    <t>2013</t>
  </si>
  <si>
    <t>KH 2012</t>
  </si>
  <si>
    <t>Ông (bà): Nguyễn Văn Thượng…………………………………..……  Chức vụ: …………………………………………….……..……Đại diện: Bên giao…………………………</t>
  </si>
  <si>
    <t>217.94 m2</t>
  </si>
  <si>
    <t>Nguyễn Văn Thượng</t>
  </si>
  <si>
    <t>Ngày 31 tháng 12 năm 2013</t>
  </si>
  <si>
    <t>Keá toaùn tröôûng</t>
  </si>
  <si>
    <t>Long An, ngaøy 31 thaùng 12 naêm 2013</t>
  </si>
  <si>
    <t>Giaù trò khaáu hao</t>
  </si>
  <si>
    <t>Giaûm khaáu hao</t>
  </si>
  <si>
    <t>Giaûm nguyeân giaù chuyeån CCDC</t>
  </si>
  <si>
    <t>Ghi giảm TSCĐ chứng từ số: theo thông tư 45/2013/TT-BTC ngày 25/04/2013 do không đủ tiêu chuẩn tài sản cố định (chuyển sang công cụ dụng cụ).</t>
  </si>
  <si>
    <t>Lý do giảm: không đủ tiêu chuẩn TSCĐ.</t>
  </si>
  <si>
    <t>Ngày  01    tháng  06    năm 2013</t>
  </si>
  <si>
    <t>Nhà vòm (01/06/2013)</t>
  </si>
  <si>
    <t>Năm 2013</t>
  </si>
  <si>
    <t>I. Số khấu hao đã trích năm trước</t>
  </si>
  <si>
    <t>II. Số khấu hao tăng trong năm nay</t>
  </si>
  <si>
    <t>III. Số khấu hao giảm trong năm nay</t>
  </si>
  <si>
    <t>IV. Số KH phải trích năm nay (I+II-III)</t>
  </si>
  <si>
    <t>Tháng 12 năm 2013</t>
  </si>
  <si>
    <t>Ngày……tháng……năm 2013</t>
  </si>
  <si>
    <t>Tháng 01 năm 2013</t>
  </si>
  <si>
    <t>Tháng 02 năm 2013</t>
  </si>
  <si>
    <t>Tháng 03 năm 2013</t>
  </si>
  <si>
    <t>Tháng 04 năm 2013</t>
  </si>
  <si>
    <t>Tháng 05 năm 2013</t>
  </si>
  <si>
    <t>Tháng 06 năm 2013</t>
  </si>
  <si>
    <t>Tháng 07 năm 2013</t>
  </si>
  <si>
    <t>Tháng 08 năm 2013</t>
  </si>
  <si>
    <t>Tháng 09 năm 2013</t>
  </si>
  <si>
    <t>Tháng 10 năm 2013</t>
  </si>
  <si>
    <t>Tháng 11 năm 2013</t>
  </si>
  <si>
    <t>Thôøi gian phaân boå (thaùng)</t>
  </si>
  <si>
    <t>BAÛNG PHAÂN BOÅ CHI PHÍ CCDC</t>
  </si>
  <si>
    <t>Teân CCDC</t>
  </si>
  <si>
    <t>Giaù trò coøn laïi chuyeån CCDC</t>
  </si>
  <si>
    <t>Giaù trò coøn laïi ñaàu kyø</t>
  </si>
  <si>
    <t>Giaù trò coøn laïi cuoái kyø</t>
  </si>
  <si>
    <t>Chi phí phaân boå</t>
  </si>
  <si>
    <t>Chi phí coøn laïi</t>
  </si>
  <si>
    <t>Theo  thông tư 45/2013/TT-BTC</t>
  </si>
  <si>
    <t>Lọai tài sản: Nhà cửa, vật kiến trúc</t>
  </si>
  <si>
    <t>G</t>
  </si>
  <si>
    <t>H</t>
  </si>
  <si>
    <t>Khấu hao đã tính đến khi ghi giảm TSCĐ</t>
  </si>
  <si>
    <t>I</t>
  </si>
  <si>
    <t>K</t>
  </si>
  <si>
    <t>L</t>
  </si>
  <si>
    <t>Lọai tài sản : Máy móc, thiết bị</t>
  </si>
  <si>
    <t>Lọai tài sản: Phương tiện vận tải, truyền dẫn</t>
  </si>
  <si>
    <t>Lọai tài sản : Quyền sử dụng đất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</si>
</sst>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5" formatCode="_(* #,##0_);_(* \(#,##0\);_(* &quot;-&quot;??_);_(@_)"/>
  </numFmts>
  <fonts count="3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6"/>
      <name val="Times New Roman"/>
      <family val="1"/>
    </font>
    <font>
      <b/>
      <sz val="9"/>
      <name val="VNI-Times"/>
    </font>
    <font>
      <sz val="9"/>
      <name val="VNI-Times"/>
    </font>
    <font>
      <sz val="10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0"/>
      <name val="VNI-Times"/>
    </font>
    <font>
      <b/>
      <sz val="10"/>
      <name val="VNI-Times"/>
    </font>
    <font>
      <b/>
      <sz val="14"/>
      <name val="VNI-Times"/>
    </font>
    <font>
      <sz val="14"/>
      <name val="VNI-Times"/>
    </font>
    <font>
      <b/>
      <sz val="12"/>
      <name val="VNI-Times"/>
    </font>
    <font>
      <sz val="12"/>
      <name val="VNI-Times"/>
    </font>
    <font>
      <sz val="12"/>
      <color indexed="10"/>
      <name val="VNI-Times"/>
    </font>
    <font>
      <sz val="12"/>
      <color indexed="8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3" fontId="5" fillId="2" borderId="1"/>
    <xf numFmtId="43" fontId="1" fillId="0" borderId="0" applyFont="0" applyFill="0" applyBorder="0" applyAlignment="0" applyProtection="0"/>
    <xf numFmtId="0" fontId="5" fillId="2" borderId="1">
      <alignment horizontal="centerContinuous" vertical="center" wrapText="1"/>
    </xf>
    <xf numFmtId="3" fontId="6" fillId="0" borderId="2"/>
    <xf numFmtId="0" fontId="6" fillId="0" borderId="0"/>
    <xf numFmtId="0" fontId="3" fillId="0" borderId="0">
      <alignment horizontal="center"/>
    </xf>
  </cellStyleXfs>
  <cellXfs count="267">
    <xf numFmtId="0" fontId="0" fillId="0" borderId="0" xfId="0"/>
    <xf numFmtId="0" fontId="7" fillId="0" borderId="0" xfId="0" applyFont="1" applyFill="1"/>
    <xf numFmtId="3" fontId="8" fillId="0" borderId="3" xfId="4" applyFont="1" applyFill="1" applyBorder="1"/>
    <xf numFmtId="14" fontId="7" fillId="0" borderId="4" xfId="4" applyNumberFormat="1" applyFont="1" applyFill="1" applyBorder="1"/>
    <xf numFmtId="49" fontId="7" fillId="0" borderId="3" xfId="4" applyNumberFormat="1" applyFont="1" applyFill="1" applyBorder="1"/>
    <xf numFmtId="3" fontId="7" fillId="0" borderId="3" xfId="4" applyFont="1" applyFill="1" applyBorder="1"/>
    <xf numFmtId="14" fontId="7" fillId="0" borderId="3" xfId="4" applyNumberFormat="1" applyFont="1" applyFill="1" applyBorder="1"/>
    <xf numFmtId="0" fontId="7" fillId="0" borderId="0" xfId="0" applyFont="1"/>
    <xf numFmtId="175" fontId="7" fillId="0" borderId="0" xfId="2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3" xfId="0" applyFont="1" applyBorder="1"/>
    <xf numFmtId="175" fontId="7" fillId="0" borderId="3" xfId="2" applyNumberFormat="1" applyFont="1" applyBorder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6" xfId="0" applyFont="1" applyBorder="1" applyAlignment="1">
      <alignment horizontal="center" vertical="center" wrapText="1"/>
    </xf>
    <xf numFmtId="175" fontId="10" fillId="0" borderId="6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7" fillId="0" borderId="0" xfId="0" applyFont="1" applyBorder="1"/>
    <xf numFmtId="175" fontId="7" fillId="0" borderId="0" xfId="2" applyNumberFormat="1" applyFont="1" applyBorder="1"/>
    <xf numFmtId="175" fontId="11" fillId="0" borderId="0" xfId="2" applyNumberFormat="1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4" fontId="7" fillId="0" borderId="3" xfId="0" applyNumberFormat="1" applyFont="1" applyBorder="1"/>
    <xf numFmtId="175" fontId="7" fillId="0" borderId="6" xfId="2" applyNumberFormat="1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3" fontId="7" fillId="0" borderId="4" xfId="4" applyFont="1" applyFill="1" applyBorder="1" applyAlignment="1">
      <alignment wrapText="1"/>
    </xf>
    <xf numFmtId="3" fontId="7" fillId="0" borderId="3" xfId="4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3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3" fontId="8" fillId="0" borderId="3" xfId="4" applyFont="1" applyFill="1" applyBorder="1" applyAlignment="1">
      <alignment wrapText="1"/>
    </xf>
    <xf numFmtId="0" fontId="10" fillId="0" borderId="0" xfId="0" applyFont="1" applyAlignment="1"/>
    <xf numFmtId="175" fontId="10" fillId="0" borderId="1" xfId="2" applyNumberFormat="1" applyFont="1" applyBorder="1" applyAlignment="1">
      <alignment horizontal="center" vertical="center" wrapText="1"/>
    </xf>
    <xf numFmtId="175" fontId="10" fillId="0" borderId="1" xfId="2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175" fontId="7" fillId="0" borderId="1" xfId="2" applyNumberFormat="1" applyFont="1" applyBorder="1" applyAlignment="1">
      <alignment horizontal="left" vertical="center" wrapText="1"/>
    </xf>
    <xf numFmtId="3" fontId="7" fillId="0" borderId="1" xfId="2" applyNumberFormat="1" applyFont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3" fontId="10" fillId="0" borderId="1" xfId="2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center" vertical="center" wrapText="1"/>
    </xf>
    <xf numFmtId="175" fontId="11" fillId="0" borderId="0" xfId="2" applyNumberFormat="1" applyFont="1" applyAlignment="1">
      <alignment horizontal="left"/>
    </xf>
    <xf numFmtId="0" fontId="10" fillId="0" borderId="0" xfId="0" applyFont="1" applyAlignment="1">
      <alignment horizontal="left"/>
    </xf>
    <xf numFmtId="175" fontId="7" fillId="0" borderId="0" xfId="2" applyNumberFormat="1" applyFont="1" applyAlignment="1">
      <alignment horizontal="left"/>
    </xf>
    <xf numFmtId="0" fontId="13" fillId="0" borderId="0" xfId="0" applyFont="1" applyAlignment="1">
      <alignment horizontal="center"/>
    </xf>
    <xf numFmtId="175" fontId="10" fillId="0" borderId="0" xfId="2" applyNumberFormat="1" applyFont="1" applyAlignment="1"/>
    <xf numFmtId="14" fontId="8" fillId="0" borderId="3" xfId="4" applyNumberFormat="1" applyFont="1" applyFill="1" applyBorder="1" applyAlignment="1"/>
    <xf numFmtId="16" fontId="7" fillId="0" borderId="1" xfId="0" quotePrefix="1" applyNumberFormat="1" applyFont="1" applyBorder="1" applyAlignment="1">
      <alignment horizontal="left" wrapText="1"/>
    </xf>
    <xf numFmtId="175" fontId="7" fillId="0" borderId="1" xfId="2" applyNumberFormat="1" applyFont="1" applyBorder="1" applyAlignment="1">
      <alignment horizontal="left" wrapText="1"/>
    </xf>
    <xf numFmtId="3" fontId="7" fillId="0" borderId="1" xfId="2" applyNumberFormat="1" applyFont="1" applyBorder="1" applyAlignment="1">
      <alignment horizontal="left" wrapText="1"/>
    </xf>
    <xf numFmtId="3" fontId="7" fillId="0" borderId="1" xfId="0" applyNumberFormat="1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3" fontId="7" fillId="0" borderId="1" xfId="0" applyNumberFormat="1" applyFont="1" applyBorder="1" applyAlignment="1">
      <alignment horizontal="left"/>
    </xf>
    <xf numFmtId="175" fontId="7" fillId="0" borderId="1" xfId="2" quotePrefix="1" applyNumberFormat="1" applyFont="1" applyBorder="1" applyAlignment="1">
      <alignment horizontal="left" wrapText="1"/>
    </xf>
    <xf numFmtId="3" fontId="10" fillId="0" borderId="0" xfId="2" applyNumberFormat="1" applyFont="1" applyBorder="1" applyAlignment="1">
      <alignment horizontal="center"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175" fontId="7" fillId="0" borderId="3" xfId="0" applyNumberFormat="1" applyFont="1" applyBorder="1"/>
    <xf numFmtId="3" fontId="7" fillId="0" borderId="1" xfId="2" quotePrefix="1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3" fontId="7" fillId="0" borderId="7" xfId="0" applyNumberFormat="1" applyFont="1" applyBorder="1" applyAlignment="1">
      <alignment horizontal="left"/>
    </xf>
    <xf numFmtId="3" fontId="7" fillId="0" borderId="7" xfId="2" applyNumberFormat="1" applyFont="1" applyBorder="1" applyAlignment="1">
      <alignment horizontal="left" vertical="center" wrapText="1"/>
    </xf>
    <xf numFmtId="14" fontId="8" fillId="0" borderId="1" xfId="4" applyNumberFormat="1" applyFont="1" applyFill="1" applyBorder="1"/>
    <xf numFmtId="3" fontId="8" fillId="0" borderId="1" xfId="4" applyFont="1" applyFill="1" applyBorder="1"/>
    <xf numFmtId="3" fontId="8" fillId="0" borderId="1" xfId="4" quotePrefix="1" applyFont="1" applyFill="1" applyBorder="1"/>
    <xf numFmtId="175" fontId="7" fillId="0" borderId="0" xfId="2" quotePrefix="1" applyNumberFormat="1" applyFont="1"/>
    <xf numFmtId="175" fontId="7" fillId="0" borderId="0" xfId="0" applyNumberFormat="1" applyFont="1"/>
    <xf numFmtId="3" fontId="8" fillId="0" borderId="1" xfId="4" applyFont="1" applyFill="1" applyBorder="1" applyAlignment="1">
      <alignment wrapText="1"/>
    </xf>
    <xf numFmtId="3" fontId="7" fillId="0" borderId="1" xfId="4" applyFont="1" applyFill="1" applyBorder="1"/>
    <xf numFmtId="3" fontId="7" fillId="0" borderId="1" xfId="4" applyFont="1" applyFill="1" applyBorder="1" applyAlignment="1">
      <alignment wrapText="1"/>
    </xf>
    <xf numFmtId="49" fontId="7" fillId="0" borderId="1" xfId="4" applyNumberFormat="1" applyFont="1" applyFill="1" applyBorder="1"/>
    <xf numFmtId="175" fontId="7" fillId="0" borderId="1" xfId="2" quotePrefix="1" applyNumberFormat="1" applyFont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/>
    <xf numFmtId="175" fontId="14" fillId="0" borderId="0" xfId="2" applyNumberFormat="1" applyFont="1"/>
    <xf numFmtId="0" fontId="17" fillId="0" borderId="0" xfId="0" applyFont="1"/>
    <xf numFmtId="0" fontId="17" fillId="0" borderId="0" xfId="0" applyFont="1" applyBorder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3" fontId="21" fillId="0" borderId="1" xfId="5" applyNumberFormat="1" applyFont="1" applyBorder="1" applyAlignment="1">
      <alignment vertical="center"/>
    </xf>
    <xf numFmtId="0" fontId="20" fillId="0" borderId="1" xfId="0" applyFont="1" applyBorder="1" applyAlignment="1">
      <alignment horizontal="center"/>
    </xf>
    <xf numFmtId="175" fontId="19" fillId="0" borderId="1" xfId="2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175" fontId="19" fillId="0" borderId="0" xfId="2" applyNumberFormat="1" applyFont="1"/>
    <xf numFmtId="175" fontId="7" fillId="0" borderId="0" xfId="2" applyNumberFormat="1" applyFont="1" applyAlignment="1"/>
    <xf numFmtId="3" fontId="7" fillId="0" borderId="4" xfId="4" quotePrefix="1" applyFont="1" applyFill="1" applyBorder="1"/>
    <xf numFmtId="0" fontId="7" fillId="0" borderId="5" xfId="0" quotePrefix="1" applyFont="1" applyBorder="1"/>
    <xf numFmtId="0" fontId="7" fillId="0" borderId="1" xfId="0" quotePrefix="1" applyFont="1" applyBorder="1"/>
    <xf numFmtId="3" fontId="7" fillId="0" borderId="1" xfId="4" quotePrefix="1" applyFont="1" applyFill="1" applyBorder="1"/>
    <xf numFmtId="175" fontId="17" fillId="0" borderId="0" xfId="2" applyNumberFormat="1" applyFont="1"/>
    <xf numFmtId="175" fontId="17" fillId="0" borderId="0" xfId="2" applyNumberFormat="1" applyFont="1" applyBorder="1"/>
    <xf numFmtId="175" fontId="19" fillId="0" borderId="0" xfId="2" applyNumberFormat="1" applyFont="1" applyAlignment="1">
      <alignment horizontal="center" vertical="center" wrapText="1"/>
    </xf>
    <xf numFmtId="175" fontId="19" fillId="0" borderId="0" xfId="2" applyNumberFormat="1" applyFont="1" applyAlignment="1">
      <alignment vertical="center"/>
    </xf>
    <xf numFmtId="175" fontId="18" fillId="0" borderId="0" xfId="2" applyNumberFormat="1" applyFont="1" applyAlignment="1">
      <alignment vertic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5" fontId="18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75" fontId="19" fillId="0" borderId="1" xfId="0" applyNumberFormat="1" applyFont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14" fontId="8" fillId="0" borderId="1" xfId="4" applyNumberFormat="1" applyFont="1" applyFill="1" applyBorder="1" applyAlignment="1"/>
    <xf numFmtId="175" fontId="6" fillId="0" borderId="0" xfId="2" applyNumberFormat="1" applyFont="1" applyBorder="1"/>
    <xf numFmtId="0" fontId="19" fillId="0" borderId="0" xfId="0" applyFont="1" applyBorder="1" applyAlignment="1">
      <alignment horizontal="center"/>
    </xf>
    <xf numFmtId="175" fontId="19" fillId="0" borderId="0" xfId="2" applyNumberFormat="1" applyFont="1" applyBorder="1" applyAlignment="1">
      <alignment horizontal="center"/>
    </xf>
    <xf numFmtId="175" fontId="19" fillId="0" borderId="1" xfId="2" applyNumberFormat="1" applyFont="1" applyBorder="1" applyAlignment="1">
      <alignment horizontal="center"/>
    </xf>
    <xf numFmtId="0" fontId="19" fillId="0" borderId="1" xfId="0" applyFont="1" applyBorder="1"/>
    <xf numFmtId="175" fontId="19" fillId="0" borderId="1" xfId="2" applyNumberFormat="1" applyFont="1" applyBorder="1"/>
    <xf numFmtId="3" fontId="19" fillId="0" borderId="1" xfId="4" applyFont="1" applyBorder="1" applyAlignment="1">
      <alignment horizontal="left"/>
    </xf>
    <xf numFmtId="175" fontId="8" fillId="0" borderId="3" xfId="2" applyNumberFormat="1" applyFont="1" applyFill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wrapText="1"/>
    </xf>
    <xf numFmtId="175" fontId="7" fillId="0" borderId="8" xfId="0" applyNumberFormat="1" applyFont="1" applyBorder="1"/>
    <xf numFmtId="175" fontId="7" fillId="0" borderId="8" xfId="2" applyNumberFormat="1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wrapText="1"/>
    </xf>
    <xf numFmtId="3" fontId="10" fillId="0" borderId="1" xfId="0" applyNumberFormat="1" applyFont="1" applyBorder="1"/>
    <xf numFmtId="49" fontId="7" fillId="0" borderId="3" xfId="4" quotePrefix="1" applyNumberFormat="1" applyFont="1" applyFill="1" applyBorder="1"/>
    <xf numFmtId="175" fontId="19" fillId="0" borderId="0" xfId="2" applyNumberFormat="1" applyFont="1" applyBorder="1"/>
    <xf numFmtId="49" fontId="7" fillId="0" borderId="1" xfId="4" quotePrefix="1" applyNumberFormat="1" applyFont="1" applyFill="1" applyBorder="1"/>
    <xf numFmtId="3" fontId="7" fillId="0" borderId="0" xfId="0" applyNumberFormat="1" applyFont="1"/>
    <xf numFmtId="175" fontId="7" fillId="0" borderId="7" xfId="2" applyNumberFormat="1" applyFont="1" applyBorder="1" applyAlignment="1">
      <alignment horizontal="left" vertical="center" wrapText="1"/>
    </xf>
    <xf numFmtId="175" fontId="7" fillId="0" borderId="4" xfId="2" applyNumberFormat="1" applyFont="1" applyBorder="1"/>
    <xf numFmtId="175" fontId="18" fillId="0" borderId="1" xfId="2" applyNumberFormat="1" applyFont="1" applyBorder="1" applyAlignment="1">
      <alignment vertical="center"/>
    </xf>
    <xf numFmtId="175" fontId="13" fillId="0" borderId="0" xfId="2" applyNumberFormat="1" applyFont="1" applyAlignment="1">
      <alignment horizontal="center"/>
    </xf>
    <xf numFmtId="175" fontId="10" fillId="0" borderId="0" xfId="2" applyNumberFormat="1" applyFont="1" applyBorder="1" applyAlignment="1">
      <alignment horizontal="center" vertical="center" wrapText="1"/>
    </xf>
    <xf numFmtId="175" fontId="7" fillId="0" borderId="1" xfId="2" quotePrefix="1" applyNumberFormat="1" applyFont="1" applyBorder="1"/>
    <xf numFmtId="175" fontId="7" fillId="0" borderId="1" xfId="2" applyNumberFormat="1" applyFont="1" applyBorder="1"/>
    <xf numFmtId="175" fontId="7" fillId="0" borderId="3" xfId="2" applyNumberFormat="1" applyFont="1" applyFill="1" applyBorder="1"/>
    <xf numFmtId="175" fontId="10" fillId="0" borderId="0" xfId="2" applyNumberFormat="1" applyFont="1" applyAlignment="1">
      <alignment horizontal="center"/>
    </xf>
    <xf numFmtId="175" fontId="7" fillId="0" borderId="0" xfId="2" applyNumberFormat="1" applyFont="1" applyAlignment="1">
      <alignment horizontal="center"/>
    </xf>
    <xf numFmtId="0" fontId="22" fillId="0" borderId="0" xfId="0" applyFont="1" applyFill="1"/>
    <xf numFmtId="175" fontId="22" fillId="0" borderId="0" xfId="2" applyNumberFormat="1" applyFont="1"/>
    <xf numFmtId="175" fontId="23" fillId="0" borderId="0" xfId="2" applyNumberFormat="1" applyFont="1" applyAlignment="1">
      <alignment vertical="center" wrapText="1"/>
    </xf>
    <xf numFmtId="0" fontId="22" fillId="0" borderId="0" xfId="0" applyFont="1"/>
    <xf numFmtId="175" fontId="22" fillId="0" borderId="0" xfId="2" applyNumberFormat="1" applyFont="1" applyAlignment="1">
      <alignment vertical="center" wrapText="1"/>
    </xf>
    <xf numFmtId="0" fontId="22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175" fontId="23" fillId="0" borderId="1" xfId="2" applyNumberFormat="1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175" fontId="23" fillId="0" borderId="1" xfId="2" applyNumberFormat="1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175" fontId="23" fillId="0" borderId="5" xfId="2" applyNumberFormat="1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/>
    </xf>
    <xf numFmtId="175" fontId="22" fillId="0" borderId="3" xfId="2" applyNumberFormat="1" applyFont="1" applyBorder="1" applyAlignment="1">
      <alignment horizontal="center"/>
    </xf>
    <xf numFmtId="175" fontId="22" fillId="0" borderId="3" xfId="2" applyNumberFormat="1" applyFont="1" applyBorder="1"/>
    <xf numFmtId="175" fontId="22" fillId="0" borderId="3" xfId="2" applyNumberFormat="1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3" fontId="22" fillId="0" borderId="3" xfId="4" applyFont="1" applyBorder="1" applyAlignment="1">
      <alignment horizontal="left"/>
    </xf>
    <xf numFmtId="3" fontId="25" fillId="0" borderId="9" xfId="5" applyNumberFormat="1" applyFont="1" applyBorder="1" applyAlignment="1">
      <alignment horizontal="left" vertical="center"/>
    </xf>
    <xf numFmtId="175" fontId="22" fillId="0" borderId="9" xfId="2" applyNumberFormat="1" applyFont="1" applyBorder="1" applyAlignment="1">
      <alignment horizontal="center"/>
    </xf>
    <xf numFmtId="175" fontId="25" fillId="0" borderId="9" xfId="2" applyNumberFormat="1" applyFont="1" applyBorder="1" applyAlignment="1">
      <alignment vertical="center"/>
    </xf>
    <xf numFmtId="175" fontId="22" fillId="0" borderId="9" xfId="2" applyNumberFormat="1" applyFont="1" applyBorder="1" applyAlignment="1">
      <alignment horizontal="left" vertical="center" wrapText="1"/>
    </xf>
    <xf numFmtId="3" fontId="26" fillId="0" borderId="10" xfId="5" applyNumberFormat="1" applyFont="1" applyBorder="1" applyAlignment="1">
      <alignment horizontal="left" vertical="center"/>
    </xf>
    <xf numFmtId="3" fontId="26" fillId="0" borderId="3" xfId="5" applyNumberFormat="1" applyFont="1" applyBorder="1" applyAlignment="1">
      <alignment horizontal="left" vertical="center"/>
    </xf>
    <xf numFmtId="3" fontId="26" fillId="0" borderId="8" xfId="5" applyNumberFormat="1" applyFont="1" applyBorder="1" applyAlignment="1">
      <alignment horizontal="left" vertical="center"/>
    </xf>
    <xf numFmtId="175" fontId="22" fillId="0" borderId="8" xfId="2" applyNumberFormat="1" applyFont="1" applyBorder="1" applyAlignment="1">
      <alignment horizontal="left" vertical="center" wrapText="1"/>
    </xf>
    <xf numFmtId="3" fontId="26" fillId="0" borderId="1" xfId="5" applyNumberFormat="1" applyFont="1" applyBorder="1" applyAlignment="1">
      <alignment vertical="center"/>
    </xf>
    <xf numFmtId="3" fontId="23" fillId="0" borderId="1" xfId="2" applyNumberFormat="1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75" fontId="22" fillId="0" borderId="0" xfId="2" applyNumberFormat="1" applyFont="1" applyAlignment="1">
      <alignment horizontal="left"/>
    </xf>
    <xf numFmtId="3" fontId="21" fillId="0" borderId="0" xfId="5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5" fontId="7" fillId="0" borderId="0" xfId="2" quotePrefix="1" applyNumberFormat="1" applyFont="1" applyAlignment="1"/>
    <xf numFmtId="0" fontId="28" fillId="0" borderId="5" xfId="0" applyFont="1" applyBorder="1" applyAlignment="1">
      <alignment vertical="center" wrapText="1"/>
    </xf>
    <xf numFmtId="175" fontId="22" fillId="0" borderId="8" xfId="2" applyNumberFormat="1" applyFont="1" applyBorder="1" applyAlignment="1">
      <alignment horizontal="center"/>
    </xf>
    <xf numFmtId="3" fontId="25" fillId="0" borderId="8" xfId="5" applyNumberFormat="1" applyFont="1" applyBorder="1" applyAlignment="1">
      <alignment horizontal="left" vertical="center"/>
    </xf>
    <xf numFmtId="175" fontId="25" fillId="0" borderId="8" xfId="2" applyNumberFormat="1" applyFont="1" applyBorder="1" applyAlignment="1">
      <alignment vertical="center"/>
    </xf>
    <xf numFmtId="175" fontId="23" fillId="0" borderId="10" xfId="2" applyNumberFormat="1" applyFont="1" applyBorder="1" applyAlignment="1">
      <alignment horizontal="left" vertical="center" wrapText="1"/>
    </xf>
    <xf numFmtId="175" fontId="18" fillId="0" borderId="0" xfId="0" applyNumberFormat="1" applyFont="1" applyAlignment="1">
      <alignment vertical="center"/>
    </xf>
    <xf numFmtId="0" fontId="16" fillId="0" borderId="0" xfId="0" applyFont="1" applyAlignment="1"/>
    <xf numFmtId="0" fontId="16" fillId="0" borderId="0" xfId="0" applyFont="1" applyBorder="1" applyAlignment="1"/>
    <xf numFmtId="175" fontId="19" fillId="0" borderId="11" xfId="0" applyNumberFormat="1" applyFont="1" applyBorder="1" applyAlignment="1">
      <alignment vertical="center"/>
    </xf>
    <xf numFmtId="0" fontId="30" fillId="0" borderId="0" xfId="0" applyFont="1"/>
    <xf numFmtId="49" fontId="7" fillId="0" borderId="5" xfId="4" quotePrefix="1" applyNumberFormat="1" applyFont="1" applyFill="1" applyBorder="1"/>
    <xf numFmtId="14" fontId="7" fillId="0" borderId="5" xfId="4" applyNumberFormat="1" applyFont="1" applyFill="1" applyBorder="1"/>
    <xf numFmtId="3" fontId="7" fillId="0" borderId="5" xfId="4" applyFont="1" applyFill="1" applyBorder="1" applyAlignment="1">
      <alignment wrapText="1"/>
    </xf>
    <xf numFmtId="3" fontId="7" fillId="0" borderId="5" xfId="4" applyFont="1" applyFill="1" applyBorder="1"/>
    <xf numFmtId="175" fontId="7" fillId="0" borderId="5" xfId="2" applyNumberFormat="1" applyFont="1" applyFill="1" applyBorder="1"/>
    <xf numFmtId="175" fontId="7" fillId="0" borderId="5" xfId="2" applyNumberFormat="1" applyFont="1" applyBorder="1"/>
    <xf numFmtId="0" fontId="30" fillId="0" borderId="1" xfId="0" applyFont="1" applyBorder="1" applyAlignment="1">
      <alignment horizontal="center" vertical="center" wrapText="1"/>
    </xf>
    <xf numFmtId="175" fontId="30" fillId="0" borderId="1" xfId="2" applyNumberFormat="1" applyFont="1" applyBorder="1" applyAlignment="1">
      <alignment horizontal="center" vertical="center" wrapText="1"/>
    </xf>
    <xf numFmtId="175" fontId="19" fillId="0" borderId="0" xfId="2" applyNumberFormat="1" applyFont="1" applyAlignment="1">
      <alignment horizontal="center"/>
    </xf>
    <xf numFmtId="175" fontId="28" fillId="0" borderId="3" xfId="0" applyNumberFormat="1" applyFont="1" applyFill="1" applyBorder="1" applyAlignment="1">
      <alignment vertical="center"/>
    </xf>
    <xf numFmtId="175" fontId="19" fillId="0" borderId="0" xfId="0" applyNumberFormat="1" applyFont="1" applyAlignment="1">
      <alignment vertical="center"/>
    </xf>
    <xf numFmtId="0" fontId="18" fillId="0" borderId="11" xfId="0" applyFont="1" applyBorder="1" applyAlignment="1">
      <alignment vertical="center" wrapText="1"/>
    </xf>
    <xf numFmtId="175" fontId="19" fillId="0" borderId="12" xfId="2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3" fontId="18" fillId="0" borderId="12" xfId="0" applyNumberFormat="1" applyFont="1" applyBorder="1" applyAlignment="1">
      <alignment vertical="center"/>
    </xf>
    <xf numFmtId="175" fontId="19" fillId="0" borderId="11" xfId="2" applyNumberFormat="1" applyFont="1" applyBorder="1" applyAlignment="1">
      <alignment horizontal="center"/>
    </xf>
    <xf numFmtId="175" fontId="19" fillId="0" borderId="13" xfId="2" applyNumberFormat="1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3" fontId="18" fillId="0" borderId="11" xfId="0" applyNumberFormat="1" applyFont="1" applyBorder="1" applyAlignment="1">
      <alignment vertical="center"/>
    </xf>
    <xf numFmtId="3" fontId="18" fillId="0" borderId="13" xfId="0" applyNumberFormat="1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75" fontId="7" fillId="0" borderId="0" xfId="2" applyNumberFormat="1" applyFont="1" applyAlignment="1">
      <alignment horizontal="center"/>
    </xf>
    <xf numFmtId="0" fontId="12" fillId="0" borderId="0" xfId="6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75" fontId="10" fillId="0" borderId="6" xfId="2" applyNumberFormat="1" applyFont="1" applyBorder="1" applyAlignment="1">
      <alignment horizontal="center" vertical="center" wrapText="1"/>
    </xf>
    <xf numFmtId="175" fontId="10" fillId="0" borderId="7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75" fontId="10" fillId="0" borderId="0" xfId="2" applyNumberFormat="1" applyFont="1" applyAlignment="1">
      <alignment horizontal="center"/>
    </xf>
    <xf numFmtId="0" fontId="7" fillId="0" borderId="0" xfId="0" applyFont="1" applyAlignment="1">
      <alignment vertical="center" wrapText="1"/>
    </xf>
    <xf numFmtId="175" fontId="11" fillId="0" borderId="0" xfId="2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9" xfId="0" applyFont="1" applyBorder="1" applyAlignment="1"/>
    <xf numFmtId="175" fontId="10" fillId="0" borderId="1" xfId="2" applyNumberFormat="1" applyFont="1" applyBorder="1" applyAlignment="1">
      <alignment horizontal="center" vertical="center" wrapText="1"/>
    </xf>
    <xf numFmtId="175" fontId="10" fillId="0" borderId="14" xfId="2" applyNumberFormat="1" applyFont="1" applyBorder="1" applyAlignment="1">
      <alignment horizontal="center" vertical="center" wrapText="1"/>
    </xf>
    <xf numFmtId="175" fontId="10" fillId="0" borderId="18" xfId="2" applyNumberFormat="1" applyFont="1" applyBorder="1" applyAlignment="1">
      <alignment horizontal="center" vertical="center" wrapText="1"/>
    </xf>
    <xf numFmtId="175" fontId="10" fillId="0" borderId="15" xfId="2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Alignment="1"/>
    <xf numFmtId="0" fontId="13" fillId="0" borderId="0" xfId="0" applyFont="1" applyAlignment="1">
      <alignment horizont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75" fontId="10" fillId="0" borderId="11" xfId="2" applyNumberFormat="1" applyFont="1" applyBorder="1" applyAlignment="1">
      <alignment horizontal="center" vertical="center" wrapText="1"/>
    </xf>
    <xf numFmtId="175" fontId="10" fillId="0" borderId="13" xfId="2" applyNumberFormat="1" applyFont="1" applyBorder="1" applyAlignment="1">
      <alignment horizontal="center" vertical="center" wrapText="1"/>
    </xf>
    <xf numFmtId="175" fontId="10" fillId="0" borderId="12" xfId="2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9" fillId="0" borderId="0" xfId="0" applyFont="1" applyAlignment="1">
      <alignment vertical="center" wrapText="1"/>
    </xf>
    <xf numFmtId="175" fontId="19" fillId="0" borderId="0" xfId="2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175" fontId="18" fillId="0" borderId="1" xfId="2" applyNumberFormat="1" applyFont="1" applyBorder="1" applyAlignment="1">
      <alignment horizontal="center" vertical="center" wrapText="1"/>
    </xf>
    <xf numFmtId="3" fontId="21" fillId="0" borderId="0" xfId="5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5" fontId="23" fillId="0" borderId="0" xfId="2" applyNumberFormat="1" applyFont="1" applyAlignment="1">
      <alignment horizontal="center"/>
    </xf>
    <xf numFmtId="175" fontId="22" fillId="0" borderId="0" xfId="2" applyNumberFormat="1" applyFont="1" applyAlignment="1">
      <alignment horizontal="center"/>
    </xf>
    <xf numFmtId="175" fontId="23" fillId="0" borderId="0" xfId="2" applyNumberFormat="1" applyFont="1" applyAlignment="1">
      <alignment horizontal="center" vertical="center" wrapText="1"/>
    </xf>
    <xf numFmtId="175" fontId="22" fillId="0" borderId="0" xfId="2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left" vertical="center" wrapText="1"/>
    </xf>
    <xf numFmtId="175" fontId="27" fillId="0" borderId="0" xfId="2" applyNumberFormat="1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19" xfId="0" applyFont="1" applyBorder="1" applyAlignment="1">
      <alignment horizontal="left"/>
    </xf>
    <xf numFmtId="175" fontId="7" fillId="0" borderId="0" xfId="2" applyNumberFormat="1" applyFont="1" applyAlignment="1">
      <alignment horizontal="left"/>
    </xf>
  </cellXfs>
  <cellStyles count="7">
    <cellStyle name="cg" xfId="1"/>
    <cellStyle name="Comma" xfId="2" builtinId="3"/>
    <cellStyle name="f1" xfId="3"/>
    <cellStyle name="k1" xfId="4"/>
    <cellStyle name="Normal" xfId="0" builtinId="0"/>
    <cellStyle name="Normal_Sheet1" xfId="5"/>
    <cellStyle name="Tua de so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31"/>
  </sheetPr>
  <dimension ref="A1:O144"/>
  <sheetViews>
    <sheetView topLeftCell="C1" workbookViewId="0">
      <selection activeCell="E85" sqref="E85"/>
    </sheetView>
  </sheetViews>
  <sheetFormatPr defaultRowHeight="12.75"/>
  <cols>
    <col min="1" max="1" width="4.140625" style="7" customWidth="1"/>
    <col min="2" max="2" width="7.5703125" style="7" customWidth="1"/>
    <col min="3" max="3" width="9" style="7" customWidth="1"/>
    <col min="4" max="4" width="19.85546875" style="29" customWidth="1"/>
    <col min="5" max="5" width="7.85546875" style="7" bestFit="1" customWidth="1"/>
    <col min="6" max="6" width="10.28515625" style="7" customWidth="1"/>
    <col min="7" max="7" width="6.85546875" style="7" bestFit="1" customWidth="1"/>
    <col min="8" max="8" width="13" style="7" customWidth="1"/>
    <col min="9" max="9" width="8.42578125" style="7" customWidth="1"/>
    <col min="10" max="10" width="11.7109375" style="7" customWidth="1"/>
    <col min="11" max="11" width="13.140625" style="8" hidden="1" customWidth="1"/>
    <col min="12" max="12" width="12.5703125" style="7" customWidth="1"/>
    <col min="13" max="13" width="6.7109375" style="7" bestFit="1" customWidth="1"/>
    <col min="14" max="14" width="9" style="7" bestFit="1" customWidth="1"/>
    <col min="15" max="15" width="18.85546875" style="7" customWidth="1"/>
    <col min="16" max="16384" width="9.140625" style="7"/>
  </cols>
  <sheetData>
    <row r="1" spans="1:15">
      <c r="A1" s="1" t="s">
        <v>61</v>
      </c>
      <c r="L1" s="228" t="s">
        <v>92</v>
      </c>
      <c r="M1" s="228"/>
      <c r="N1" s="228"/>
      <c r="O1" s="228"/>
    </row>
    <row r="2" spans="1:15">
      <c r="A2" s="1" t="s">
        <v>110</v>
      </c>
      <c r="L2" s="94" t="s">
        <v>93</v>
      </c>
      <c r="M2" s="94"/>
      <c r="N2" s="94"/>
      <c r="O2" s="94"/>
    </row>
    <row r="3" spans="1:15">
      <c r="L3" s="215" t="s">
        <v>94</v>
      </c>
      <c r="M3" s="215"/>
      <c r="N3" s="215"/>
      <c r="O3" s="215"/>
    </row>
    <row r="5" spans="1:15" s="34" customFormat="1" ht="24" customHeight="1">
      <c r="A5" s="216" t="s">
        <v>64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</row>
    <row r="6" spans="1:15" s="34" customFormat="1" ht="16.5">
      <c r="A6" s="216" t="s">
        <v>249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</row>
    <row r="7" spans="1:15" s="34" customFormat="1" ht="16.5">
      <c r="A7" s="227" t="s">
        <v>276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</row>
    <row r="8" spans="1:15">
      <c r="D8" s="30"/>
      <c r="F8" s="9"/>
    </row>
    <row r="9" spans="1:15" s="16" customFormat="1" ht="24.75" customHeight="1">
      <c r="A9" s="213" t="s">
        <v>34</v>
      </c>
      <c r="B9" s="220" t="s">
        <v>32</v>
      </c>
      <c r="C9" s="221"/>
      <c r="D9" s="221"/>
      <c r="E9" s="221"/>
      <c r="F9" s="221"/>
      <c r="G9" s="221"/>
      <c r="H9" s="222"/>
      <c r="I9" s="220" t="s">
        <v>99</v>
      </c>
      <c r="J9" s="221"/>
      <c r="K9" s="221"/>
      <c r="L9" s="222"/>
      <c r="M9" s="226" t="s">
        <v>33</v>
      </c>
      <c r="N9" s="226"/>
      <c r="O9" s="226"/>
    </row>
    <row r="10" spans="1:15" s="16" customFormat="1" ht="25.5" customHeight="1">
      <c r="A10" s="219"/>
      <c r="B10" s="217" t="s">
        <v>35</v>
      </c>
      <c r="C10" s="218"/>
      <c r="D10" s="213" t="s">
        <v>36</v>
      </c>
      <c r="E10" s="213" t="s">
        <v>37</v>
      </c>
      <c r="F10" s="213" t="s">
        <v>38</v>
      </c>
      <c r="G10" s="213" t="s">
        <v>7</v>
      </c>
      <c r="H10" s="213" t="s">
        <v>39</v>
      </c>
      <c r="I10" s="217" t="s">
        <v>40</v>
      </c>
      <c r="J10" s="218"/>
      <c r="K10" s="223" t="s">
        <v>41</v>
      </c>
      <c r="L10" s="213" t="s">
        <v>279</v>
      </c>
      <c r="M10" s="225" t="s">
        <v>35</v>
      </c>
      <c r="N10" s="225"/>
      <c r="O10" s="225" t="s">
        <v>2</v>
      </c>
    </row>
    <row r="11" spans="1:15" s="16" customFormat="1" ht="81" customHeight="1">
      <c r="A11" s="214"/>
      <c r="B11" s="19" t="s">
        <v>43</v>
      </c>
      <c r="C11" s="19" t="s">
        <v>62</v>
      </c>
      <c r="D11" s="214"/>
      <c r="E11" s="214"/>
      <c r="F11" s="214"/>
      <c r="G11" s="214"/>
      <c r="H11" s="214"/>
      <c r="I11" s="19" t="s">
        <v>221</v>
      </c>
      <c r="J11" s="19" t="s">
        <v>63</v>
      </c>
      <c r="K11" s="224"/>
      <c r="L11" s="214"/>
      <c r="M11" s="19" t="s">
        <v>44</v>
      </c>
      <c r="N11" s="19" t="s">
        <v>62</v>
      </c>
      <c r="O11" s="225"/>
    </row>
    <row r="12" spans="1:15" s="191" customFormat="1" ht="13.5">
      <c r="A12" s="198" t="s">
        <v>9</v>
      </c>
      <c r="B12" s="198" t="s">
        <v>10</v>
      </c>
      <c r="C12" s="198" t="s">
        <v>11</v>
      </c>
      <c r="D12" s="198" t="s">
        <v>12</v>
      </c>
      <c r="E12" s="198" t="s">
        <v>27</v>
      </c>
      <c r="F12" s="198" t="s">
        <v>277</v>
      </c>
      <c r="G12" s="198" t="s">
        <v>278</v>
      </c>
      <c r="H12" s="198">
        <v>1</v>
      </c>
      <c r="I12" s="198">
        <v>2</v>
      </c>
      <c r="J12" s="198">
        <v>3</v>
      </c>
      <c r="K12" s="199"/>
      <c r="L12" s="198">
        <v>4</v>
      </c>
      <c r="M12" s="198" t="s">
        <v>280</v>
      </c>
      <c r="N12" s="198" t="s">
        <v>281</v>
      </c>
      <c r="O12" s="198" t="s">
        <v>282</v>
      </c>
    </row>
    <row r="13" spans="1:15">
      <c r="A13" s="25">
        <v>1</v>
      </c>
      <c r="B13" s="192" t="s">
        <v>130</v>
      </c>
      <c r="C13" s="193">
        <v>40543</v>
      </c>
      <c r="D13" s="194" t="s">
        <v>129</v>
      </c>
      <c r="E13" s="11" t="s">
        <v>113</v>
      </c>
      <c r="F13" s="193">
        <v>40543</v>
      </c>
      <c r="G13" s="192" t="s">
        <v>130</v>
      </c>
      <c r="H13" s="195">
        <v>1101349856</v>
      </c>
      <c r="I13" s="196">
        <v>25</v>
      </c>
      <c r="J13" s="197">
        <f>'Bang tinh khau hao'!I8</f>
        <v>44053992</v>
      </c>
      <c r="K13" s="197">
        <f>'Bang tinh khau hao'!E8</f>
        <v>88107984</v>
      </c>
      <c r="L13" s="197">
        <f>K13+J13</f>
        <v>132161976</v>
      </c>
      <c r="M13" s="11"/>
      <c r="N13" s="11"/>
      <c r="O13" s="11"/>
    </row>
    <row r="14" spans="1:15">
      <c r="A14" s="25">
        <v>2</v>
      </c>
      <c r="B14" s="130" t="s">
        <v>134</v>
      </c>
      <c r="C14" s="6">
        <v>40543</v>
      </c>
      <c r="D14" s="32" t="s">
        <v>131</v>
      </c>
      <c r="E14" s="11" t="s">
        <v>113</v>
      </c>
      <c r="F14" s="6">
        <v>40543</v>
      </c>
      <c r="G14" s="130" t="s">
        <v>134</v>
      </c>
      <c r="H14" s="5">
        <v>1712810212</v>
      </c>
      <c r="I14" s="141">
        <v>5</v>
      </c>
      <c r="J14" s="13">
        <f>'Bang tinh khau hao'!I9</f>
        <v>342562044</v>
      </c>
      <c r="K14" s="13">
        <f>'Bang tinh khau hao'!E9</f>
        <v>685124088</v>
      </c>
      <c r="L14" s="13">
        <f>K14+J14</f>
        <v>1027686132</v>
      </c>
      <c r="M14" s="11"/>
      <c r="N14" s="11"/>
      <c r="O14" s="11"/>
    </row>
    <row r="15" spans="1:15">
      <c r="A15" s="25">
        <v>3</v>
      </c>
      <c r="B15" s="130" t="s">
        <v>135</v>
      </c>
      <c r="C15" s="6">
        <v>40543</v>
      </c>
      <c r="D15" s="32" t="s">
        <v>132</v>
      </c>
      <c r="E15" s="11" t="s">
        <v>113</v>
      </c>
      <c r="F15" s="6">
        <v>40543</v>
      </c>
      <c r="G15" s="130" t="s">
        <v>135</v>
      </c>
      <c r="H15" s="5">
        <v>4567613580</v>
      </c>
      <c r="I15" s="141">
        <v>25</v>
      </c>
      <c r="J15" s="66">
        <f>'Bang tinh khau hao'!I11</f>
        <v>182704548</v>
      </c>
      <c r="K15" s="13">
        <f>'Bang tinh khau hao'!E11</f>
        <v>365409096</v>
      </c>
      <c r="L15" s="13">
        <f>K15+J15</f>
        <v>548113644</v>
      </c>
      <c r="M15" s="11"/>
      <c r="N15" s="11"/>
      <c r="O15" s="11"/>
    </row>
    <row r="16" spans="1:15">
      <c r="A16" s="25">
        <v>4</v>
      </c>
      <c r="B16" s="96" t="s">
        <v>226</v>
      </c>
      <c r="C16" s="6">
        <v>41425</v>
      </c>
      <c r="D16" s="32" t="s">
        <v>225</v>
      </c>
      <c r="E16" s="11" t="s">
        <v>113</v>
      </c>
      <c r="F16" s="6">
        <v>41426</v>
      </c>
      <c r="G16" s="130" t="s">
        <v>226</v>
      </c>
      <c r="H16" s="5">
        <v>108970000</v>
      </c>
      <c r="I16" s="120">
        <v>5</v>
      </c>
      <c r="J16" s="66">
        <f>'Bang tinh khau hao'!I17</f>
        <v>12713169</v>
      </c>
      <c r="K16" s="13">
        <f>'Bang tinh khau hao'!E17</f>
        <v>0</v>
      </c>
      <c r="L16" s="13">
        <f>K16+J16</f>
        <v>12713169</v>
      </c>
      <c r="M16" s="11"/>
      <c r="N16" s="11"/>
      <c r="O16" s="11"/>
    </row>
    <row r="17" spans="1:15">
      <c r="A17" s="25"/>
      <c r="B17" s="96"/>
      <c r="C17" s="6"/>
      <c r="D17" s="32"/>
      <c r="E17" s="11"/>
      <c r="F17" s="6"/>
      <c r="G17" s="4"/>
      <c r="H17" s="5"/>
      <c r="I17" s="120"/>
      <c r="J17" s="66"/>
      <c r="K17" s="13"/>
      <c r="L17" s="13"/>
      <c r="M17" s="11"/>
      <c r="N17" s="11"/>
      <c r="O17" s="11"/>
    </row>
    <row r="18" spans="1:15">
      <c r="A18" s="25"/>
      <c r="B18" s="96"/>
      <c r="C18" s="6"/>
      <c r="D18" s="32"/>
      <c r="E18" s="11"/>
      <c r="F18" s="6"/>
      <c r="G18" s="4"/>
      <c r="H18" s="5"/>
      <c r="I18" s="120"/>
      <c r="J18" s="66"/>
      <c r="K18" s="13"/>
      <c r="L18" s="13"/>
      <c r="M18" s="11"/>
      <c r="N18" s="11"/>
      <c r="O18" s="11"/>
    </row>
    <row r="19" spans="1:15">
      <c r="A19" s="25"/>
      <c r="B19" s="96"/>
      <c r="C19" s="6"/>
      <c r="D19" s="32"/>
      <c r="E19" s="12"/>
      <c r="F19" s="6"/>
      <c r="G19" s="4"/>
      <c r="H19" s="5"/>
      <c r="I19" s="120"/>
      <c r="J19" s="66"/>
      <c r="K19" s="13"/>
      <c r="L19" s="13"/>
      <c r="M19" s="12"/>
      <c r="N19" s="12"/>
      <c r="O19" s="12"/>
    </row>
    <row r="20" spans="1:15">
      <c r="A20" s="25"/>
      <c r="B20" s="96"/>
      <c r="C20" s="6"/>
      <c r="D20" s="32"/>
      <c r="E20" s="12"/>
      <c r="F20" s="6"/>
      <c r="G20" s="4"/>
      <c r="H20" s="5"/>
      <c r="I20" s="120"/>
      <c r="J20" s="66"/>
      <c r="K20" s="13"/>
      <c r="L20" s="13"/>
      <c r="M20" s="12"/>
      <c r="N20" s="12"/>
      <c r="O20" s="12"/>
    </row>
    <row r="21" spans="1:15">
      <c r="A21" s="26"/>
      <c r="B21" s="12"/>
      <c r="C21" s="27"/>
      <c r="D21" s="2"/>
      <c r="E21" s="12"/>
      <c r="F21" s="27"/>
      <c r="G21" s="4"/>
      <c r="H21" s="2"/>
      <c r="I21" s="13"/>
      <c r="J21" s="66"/>
      <c r="K21" s="13"/>
      <c r="L21" s="13"/>
      <c r="M21" s="12"/>
      <c r="N21" s="12"/>
      <c r="O21" s="12"/>
    </row>
    <row r="22" spans="1:15">
      <c r="A22" s="121"/>
      <c r="B22" s="122"/>
      <c r="C22" s="122"/>
      <c r="D22" s="123"/>
      <c r="E22" s="122"/>
      <c r="F22" s="122"/>
      <c r="G22" s="122"/>
      <c r="H22" s="122"/>
      <c r="I22" s="124"/>
      <c r="J22" s="122"/>
      <c r="K22" s="125"/>
      <c r="L22" s="122"/>
      <c r="M22" s="122"/>
      <c r="N22" s="122"/>
      <c r="O22" s="122"/>
    </row>
    <row r="23" spans="1:15" s="16" customFormat="1">
      <c r="A23" s="126"/>
      <c r="B23" s="127"/>
      <c r="C23" s="127"/>
      <c r="D23" s="128" t="s">
        <v>65</v>
      </c>
      <c r="E23" s="126" t="s">
        <v>14</v>
      </c>
      <c r="F23" s="126" t="s">
        <v>14</v>
      </c>
      <c r="G23" s="126" t="s">
        <v>14</v>
      </c>
      <c r="H23" s="129">
        <f>SUM(H13:H22)</f>
        <v>7490743648</v>
      </c>
      <c r="I23" s="129"/>
      <c r="J23" s="129">
        <f>SUM(J13:J22)</f>
        <v>582033753</v>
      </c>
      <c r="K23" s="129">
        <f>SUM(K13:K22)</f>
        <v>1138641168</v>
      </c>
      <c r="L23" s="129">
        <f>SUM(L13:L22)</f>
        <v>1720674921</v>
      </c>
      <c r="M23" s="126" t="s">
        <v>14</v>
      </c>
      <c r="N23" s="126" t="s">
        <v>14</v>
      </c>
      <c r="O23" s="126" t="s">
        <v>14</v>
      </c>
    </row>
    <row r="24" spans="1:15" ht="6.75" customHeight="1">
      <c r="A24" s="21"/>
      <c r="B24" s="21"/>
      <c r="C24" s="21"/>
      <c r="D24" s="33"/>
      <c r="E24" s="35"/>
      <c r="F24" s="35"/>
      <c r="G24" s="35"/>
      <c r="H24" s="21"/>
      <c r="I24" s="21"/>
      <c r="J24" s="21"/>
      <c r="K24" s="22"/>
      <c r="L24" s="21"/>
      <c r="M24" s="21"/>
      <c r="N24" s="21"/>
      <c r="O24" s="21"/>
    </row>
    <row r="25" spans="1:15">
      <c r="A25" s="21"/>
      <c r="B25" s="21"/>
      <c r="C25" s="21"/>
      <c r="D25" s="36" t="s">
        <v>72</v>
      </c>
      <c r="E25" s="21"/>
      <c r="F25" s="21"/>
      <c r="G25" s="21"/>
      <c r="H25" s="21"/>
      <c r="I25" s="21"/>
      <c r="J25" s="21"/>
      <c r="K25" s="22"/>
      <c r="L25" s="21"/>
      <c r="M25" s="21"/>
      <c r="N25" s="21"/>
      <c r="O25" s="21"/>
    </row>
    <row r="26" spans="1:15">
      <c r="A26" s="21"/>
      <c r="B26" s="21"/>
      <c r="C26" s="21"/>
      <c r="D26" s="33" t="s">
        <v>179</v>
      </c>
      <c r="E26" s="21"/>
      <c r="F26" s="21"/>
      <c r="G26" s="21"/>
      <c r="I26" s="21"/>
      <c r="J26" s="21"/>
      <c r="K26" s="22"/>
      <c r="L26" s="21"/>
      <c r="M26" s="21"/>
      <c r="N26" s="21"/>
      <c r="O26" s="21"/>
    </row>
    <row r="27" spans="1:15">
      <c r="K27" s="23" t="s">
        <v>239</v>
      </c>
      <c r="L27" s="143" t="s">
        <v>239</v>
      </c>
    </row>
    <row r="28" spans="1:15" ht="16.5" customHeight="1">
      <c r="B28" s="9"/>
      <c r="D28" s="30" t="s">
        <v>45</v>
      </c>
      <c r="F28" s="9" t="s">
        <v>46</v>
      </c>
      <c r="G28" s="29"/>
      <c r="I28" s="20"/>
      <c r="K28" s="35" t="s">
        <v>28</v>
      </c>
      <c r="L28" s="35" t="s">
        <v>28</v>
      </c>
    </row>
    <row r="29" spans="1:15">
      <c r="B29" s="9"/>
      <c r="D29" s="30"/>
      <c r="K29" s="36"/>
    </row>
    <row r="31" spans="1:15" ht="17.25">
      <c r="H31" s="131"/>
    </row>
    <row r="32" spans="1:15" ht="17.25">
      <c r="H32" s="131"/>
      <c r="J32" s="133"/>
    </row>
    <row r="33" spans="1:15" ht="17.25">
      <c r="H33" s="131"/>
    </row>
    <row r="34" spans="1:15" ht="17.25">
      <c r="H34" s="131"/>
    </row>
    <row r="35" spans="1:15" ht="17.25">
      <c r="H35" s="131"/>
    </row>
    <row r="36" spans="1:15" ht="17.25">
      <c r="H36" s="131"/>
    </row>
    <row r="37" spans="1:15">
      <c r="A37" s="1" t="s">
        <v>61</v>
      </c>
      <c r="L37" s="228" t="s">
        <v>92</v>
      </c>
      <c r="M37" s="228"/>
      <c r="N37" s="228"/>
      <c r="O37" s="228"/>
    </row>
    <row r="38" spans="1:15">
      <c r="A38" s="1" t="s">
        <v>110</v>
      </c>
      <c r="L38" s="94" t="s">
        <v>93</v>
      </c>
      <c r="M38" s="94"/>
      <c r="N38" s="94"/>
      <c r="O38" s="94"/>
    </row>
    <row r="39" spans="1:15">
      <c r="L39" s="215" t="s">
        <v>94</v>
      </c>
      <c r="M39" s="215"/>
      <c r="N39" s="215"/>
      <c r="O39" s="215"/>
    </row>
    <row r="41" spans="1:15" s="34" customFormat="1" ht="24" customHeight="1">
      <c r="A41" s="216" t="s">
        <v>64</v>
      </c>
      <c r="B41" s="216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</row>
    <row r="42" spans="1:15" s="34" customFormat="1" ht="16.5">
      <c r="A42" s="216" t="s">
        <v>249</v>
      </c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</row>
    <row r="43" spans="1:15" s="34" customFormat="1" ht="16.5">
      <c r="A43" s="227" t="s">
        <v>283</v>
      </c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</row>
    <row r="44" spans="1:15">
      <c r="D44" s="30"/>
      <c r="F44" s="9"/>
    </row>
    <row r="45" spans="1:15" s="16" customFormat="1" ht="24.75" customHeight="1">
      <c r="A45" s="213" t="s">
        <v>34</v>
      </c>
      <c r="B45" s="220" t="s">
        <v>32</v>
      </c>
      <c r="C45" s="221"/>
      <c r="D45" s="221"/>
      <c r="E45" s="221"/>
      <c r="F45" s="221"/>
      <c r="G45" s="221"/>
      <c r="H45" s="222"/>
      <c r="I45" s="220" t="s">
        <v>99</v>
      </c>
      <c r="J45" s="221"/>
      <c r="K45" s="221"/>
      <c r="L45" s="222"/>
      <c r="M45" s="226" t="s">
        <v>33</v>
      </c>
      <c r="N45" s="226"/>
      <c r="O45" s="226"/>
    </row>
    <row r="46" spans="1:15" s="16" customFormat="1" ht="25.5" customHeight="1">
      <c r="A46" s="219"/>
      <c r="B46" s="217" t="s">
        <v>35</v>
      </c>
      <c r="C46" s="218"/>
      <c r="D46" s="213" t="s">
        <v>36</v>
      </c>
      <c r="E46" s="213" t="s">
        <v>37</v>
      </c>
      <c r="F46" s="213" t="s">
        <v>38</v>
      </c>
      <c r="G46" s="213" t="s">
        <v>7</v>
      </c>
      <c r="H46" s="213" t="s">
        <v>39</v>
      </c>
      <c r="I46" s="217" t="s">
        <v>40</v>
      </c>
      <c r="J46" s="218"/>
      <c r="K46" s="223" t="s">
        <v>41</v>
      </c>
      <c r="L46" s="213" t="s">
        <v>279</v>
      </c>
      <c r="M46" s="225" t="s">
        <v>35</v>
      </c>
      <c r="N46" s="225"/>
      <c r="O46" s="225" t="s">
        <v>2</v>
      </c>
    </row>
    <row r="47" spans="1:15" s="16" customFormat="1" ht="81" customHeight="1">
      <c r="A47" s="214"/>
      <c r="B47" s="19" t="s">
        <v>43</v>
      </c>
      <c r="C47" s="19" t="s">
        <v>62</v>
      </c>
      <c r="D47" s="214"/>
      <c r="E47" s="214"/>
      <c r="F47" s="214"/>
      <c r="G47" s="214"/>
      <c r="H47" s="214"/>
      <c r="I47" s="19" t="s">
        <v>221</v>
      </c>
      <c r="J47" s="19" t="s">
        <v>63</v>
      </c>
      <c r="K47" s="224"/>
      <c r="L47" s="214"/>
      <c r="M47" s="19" t="s">
        <v>44</v>
      </c>
      <c r="N47" s="19" t="s">
        <v>62</v>
      </c>
      <c r="O47" s="225"/>
    </row>
    <row r="48" spans="1:15" s="191" customFormat="1" ht="13.5">
      <c r="A48" s="198" t="s">
        <v>9</v>
      </c>
      <c r="B48" s="198" t="s">
        <v>10</v>
      </c>
      <c r="C48" s="198" t="s">
        <v>11</v>
      </c>
      <c r="D48" s="198" t="s">
        <v>12</v>
      </c>
      <c r="E48" s="198" t="s">
        <v>27</v>
      </c>
      <c r="F48" s="198" t="s">
        <v>277</v>
      </c>
      <c r="G48" s="198" t="s">
        <v>278</v>
      </c>
      <c r="H48" s="198">
        <v>1</v>
      </c>
      <c r="I48" s="198">
        <v>2</v>
      </c>
      <c r="J48" s="198">
        <v>3</v>
      </c>
      <c r="K48" s="199"/>
      <c r="L48" s="198">
        <v>4</v>
      </c>
      <c r="M48" s="198" t="s">
        <v>280</v>
      </c>
      <c r="N48" s="198" t="s">
        <v>281</v>
      </c>
      <c r="O48" s="198" t="s">
        <v>282</v>
      </c>
    </row>
    <row r="49" spans="1:15" ht="25.5">
      <c r="A49" s="25">
        <v>1</v>
      </c>
      <c r="B49" s="4" t="s">
        <v>121</v>
      </c>
      <c r="C49" s="6">
        <v>40543</v>
      </c>
      <c r="D49" s="32" t="s">
        <v>144</v>
      </c>
      <c r="E49" s="11"/>
      <c r="F49" s="6">
        <v>40543</v>
      </c>
      <c r="G49" s="4" t="s">
        <v>121</v>
      </c>
      <c r="H49" s="5">
        <v>17000000</v>
      </c>
      <c r="I49" s="141">
        <v>5</v>
      </c>
      <c r="J49" s="13">
        <f>'Bang tinh khau hao'!I7</f>
        <v>1416665</v>
      </c>
      <c r="K49" s="13">
        <f>'Bang tinh khau hao'!E7</f>
        <v>6799992</v>
      </c>
      <c r="L49" s="13">
        <f>J49+K49</f>
        <v>8216657</v>
      </c>
      <c r="M49" s="4" t="s">
        <v>121</v>
      </c>
      <c r="N49" s="6">
        <v>41426</v>
      </c>
      <c r="O49" s="182" t="s">
        <v>275</v>
      </c>
    </row>
    <row r="50" spans="1:15">
      <c r="A50" s="25">
        <v>2</v>
      </c>
      <c r="B50" s="4" t="s">
        <v>122</v>
      </c>
      <c r="C50" s="6">
        <v>40543</v>
      </c>
      <c r="D50" s="32" t="s">
        <v>115</v>
      </c>
      <c r="E50" s="11"/>
      <c r="F50" s="6">
        <v>40543</v>
      </c>
      <c r="G50" s="4" t="s">
        <v>122</v>
      </c>
      <c r="H50" s="5">
        <v>210000000</v>
      </c>
      <c r="I50" s="141">
        <v>5</v>
      </c>
      <c r="J50" s="66">
        <f>'Bang tinh khau hao'!I10</f>
        <v>42000000</v>
      </c>
      <c r="K50" s="13">
        <f>'Bang tinh khau hao'!E10</f>
        <v>84000000</v>
      </c>
      <c r="L50" s="13">
        <f>K50+J50</f>
        <v>126000000</v>
      </c>
      <c r="M50" s="11"/>
      <c r="N50" s="11"/>
      <c r="O50" s="11"/>
    </row>
    <row r="51" spans="1:15">
      <c r="A51" s="25">
        <v>3</v>
      </c>
      <c r="B51" s="130" t="s">
        <v>133</v>
      </c>
      <c r="C51" s="6">
        <v>40543</v>
      </c>
      <c r="D51" s="32" t="s">
        <v>116</v>
      </c>
      <c r="E51" s="11" t="s">
        <v>113</v>
      </c>
      <c r="F51" s="6">
        <v>40543</v>
      </c>
      <c r="G51" s="130" t="s">
        <v>133</v>
      </c>
      <c r="H51" s="5">
        <v>2787898863</v>
      </c>
      <c r="I51" s="141">
        <v>5</v>
      </c>
      <c r="J51" s="66">
        <f>'Bang tinh khau hao'!I12</f>
        <v>557579772</v>
      </c>
      <c r="K51" s="13">
        <f>'Bang tinh khau hao'!E12</f>
        <v>1115159544</v>
      </c>
      <c r="L51" s="13">
        <f>K51+J51</f>
        <v>1672739316</v>
      </c>
      <c r="M51" s="11"/>
      <c r="N51" s="11"/>
      <c r="O51" s="11"/>
    </row>
    <row r="52" spans="1:15">
      <c r="A52" s="25"/>
      <c r="B52" s="96"/>
      <c r="C52" s="6"/>
      <c r="D52" s="32"/>
      <c r="E52" s="11"/>
      <c r="F52" s="6"/>
      <c r="G52" s="4"/>
      <c r="H52" s="5"/>
      <c r="I52" s="120"/>
      <c r="J52" s="66"/>
      <c r="K52" s="13"/>
      <c r="L52" s="13"/>
      <c r="M52" s="11"/>
      <c r="N52" s="11"/>
      <c r="O52" s="11"/>
    </row>
    <row r="53" spans="1:15">
      <c r="A53" s="25"/>
      <c r="B53" s="96"/>
      <c r="C53" s="6"/>
      <c r="D53" s="32"/>
      <c r="E53" s="11"/>
      <c r="F53" s="6"/>
      <c r="G53" s="4"/>
      <c r="H53" s="5"/>
      <c r="I53" s="120"/>
      <c r="J53" s="66"/>
      <c r="K53" s="13"/>
      <c r="L53" s="13"/>
      <c r="M53" s="11"/>
      <c r="N53" s="11"/>
      <c r="O53" s="11"/>
    </row>
    <row r="54" spans="1:15">
      <c r="A54" s="25"/>
      <c r="B54" s="96"/>
      <c r="C54" s="6"/>
      <c r="D54" s="32"/>
      <c r="E54" s="11"/>
      <c r="F54" s="6"/>
      <c r="G54" s="4"/>
      <c r="H54" s="5"/>
      <c r="I54" s="120"/>
      <c r="J54" s="66"/>
      <c r="K54" s="13"/>
      <c r="L54" s="13"/>
      <c r="M54" s="11"/>
      <c r="N54" s="11"/>
      <c r="O54" s="11"/>
    </row>
    <row r="55" spans="1:15">
      <c r="A55" s="25"/>
      <c r="B55" s="96"/>
      <c r="C55" s="6"/>
      <c r="D55" s="32"/>
      <c r="E55" s="12"/>
      <c r="F55" s="6"/>
      <c r="G55" s="4"/>
      <c r="H55" s="5"/>
      <c r="I55" s="120"/>
      <c r="J55" s="66"/>
      <c r="K55" s="13"/>
      <c r="L55" s="13"/>
      <c r="M55" s="12"/>
      <c r="N55" s="12"/>
      <c r="O55" s="12"/>
    </row>
    <row r="56" spans="1:15">
      <c r="A56" s="25"/>
      <c r="B56" s="96"/>
      <c r="C56" s="6"/>
      <c r="D56" s="32"/>
      <c r="E56" s="12"/>
      <c r="F56" s="6"/>
      <c r="G56" s="4"/>
      <c r="H56" s="5"/>
      <c r="I56" s="120"/>
      <c r="J56" s="66"/>
      <c r="K56" s="13"/>
      <c r="L56" s="13"/>
      <c r="M56" s="12"/>
      <c r="N56" s="12"/>
      <c r="O56" s="12"/>
    </row>
    <row r="57" spans="1:15">
      <c r="A57" s="26"/>
      <c r="B57" s="12"/>
      <c r="C57" s="27"/>
      <c r="D57" s="2"/>
      <c r="E57" s="12"/>
      <c r="F57" s="27"/>
      <c r="G57" s="4"/>
      <c r="H57" s="2"/>
      <c r="I57" s="13"/>
      <c r="J57" s="66"/>
      <c r="K57" s="13"/>
      <c r="L57" s="13"/>
      <c r="M57" s="12"/>
      <c r="N57" s="12"/>
      <c r="O57" s="12"/>
    </row>
    <row r="58" spans="1:15">
      <c r="A58" s="121"/>
      <c r="B58" s="122"/>
      <c r="C58" s="122"/>
      <c r="D58" s="123"/>
      <c r="E58" s="122"/>
      <c r="F58" s="122"/>
      <c r="G58" s="122"/>
      <c r="H58" s="122"/>
      <c r="I58" s="124"/>
      <c r="J58" s="122"/>
      <c r="K58" s="125"/>
      <c r="L58" s="122"/>
      <c r="M58" s="122"/>
      <c r="N58" s="122"/>
      <c r="O58" s="122"/>
    </row>
    <row r="59" spans="1:15" s="16" customFormat="1">
      <c r="A59" s="126"/>
      <c r="B59" s="127"/>
      <c r="C59" s="127"/>
      <c r="D59" s="128" t="s">
        <v>65</v>
      </c>
      <c r="E59" s="127"/>
      <c r="F59" s="127"/>
      <c r="G59" s="127"/>
      <c r="H59" s="129">
        <f>SUM(H49:H58)</f>
        <v>3014898863</v>
      </c>
      <c r="I59" s="129"/>
      <c r="J59" s="129">
        <f>SUM(J49:J58)</f>
        <v>600996437</v>
      </c>
      <c r="K59" s="129">
        <f>SUM(K49:K58)</f>
        <v>1205959536</v>
      </c>
      <c r="L59" s="129">
        <f>SUM(L49:L58)</f>
        <v>1806955973</v>
      </c>
      <c r="M59" s="127"/>
      <c r="N59" s="127"/>
      <c r="O59" s="127"/>
    </row>
    <row r="60" spans="1:15" ht="6.75" customHeight="1">
      <c r="A60" s="21"/>
      <c r="B60" s="21"/>
      <c r="C60" s="21"/>
      <c r="D60" s="33"/>
      <c r="E60" s="21"/>
      <c r="F60" s="21"/>
      <c r="G60" s="21"/>
      <c r="H60" s="21"/>
      <c r="I60" s="21"/>
      <c r="J60" s="21"/>
      <c r="K60" s="22"/>
      <c r="L60" s="21"/>
      <c r="M60" s="21"/>
      <c r="N60" s="21"/>
      <c r="O60" s="21"/>
    </row>
    <row r="61" spans="1:15">
      <c r="A61" s="21"/>
      <c r="B61" s="21"/>
      <c r="C61" s="21"/>
      <c r="D61" s="36" t="s">
        <v>72</v>
      </c>
      <c r="E61" s="21"/>
      <c r="F61" s="21"/>
      <c r="G61" s="21"/>
      <c r="H61" s="21"/>
      <c r="I61" s="21"/>
      <c r="J61" s="21"/>
      <c r="K61" s="22"/>
      <c r="L61" s="21"/>
      <c r="M61" s="21"/>
      <c r="N61" s="21"/>
      <c r="O61" s="21"/>
    </row>
    <row r="62" spans="1:15">
      <c r="A62" s="21"/>
      <c r="B62" s="21"/>
      <c r="C62" s="21"/>
      <c r="D62" s="33" t="s">
        <v>179</v>
      </c>
      <c r="E62" s="21"/>
      <c r="F62" s="21"/>
      <c r="G62" s="21"/>
      <c r="I62" s="21"/>
      <c r="J62" s="21"/>
      <c r="K62" s="22"/>
      <c r="L62" s="21"/>
      <c r="M62" s="21"/>
      <c r="N62" s="21"/>
      <c r="O62" s="21"/>
    </row>
    <row r="63" spans="1:15">
      <c r="K63" s="23" t="s">
        <v>239</v>
      </c>
      <c r="L63" s="143" t="s">
        <v>239</v>
      </c>
    </row>
    <row r="64" spans="1:15" ht="16.5" customHeight="1">
      <c r="B64" s="9"/>
      <c r="D64" s="30" t="s">
        <v>45</v>
      </c>
      <c r="F64" s="9" t="s">
        <v>46</v>
      </c>
      <c r="G64" s="29"/>
      <c r="I64" s="20"/>
      <c r="K64" s="35" t="s">
        <v>28</v>
      </c>
      <c r="L64" s="35" t="s">
        <v>28</v>
      </c>
    </row>
    <row r="65" spans="1:15">
      <c r="B65" s="9"/>
      <c r="D65" s="30"/>
      <c r="K65" s="36"/>
    </row>
    <row r="73" spans="1:15">
      <c r="A73" s="1" t="s">
        <v>61</v>
      </c>
      <c r="L73" s="228" t="s">
        <v>92</v>
      </c>
      <c r="M73" s="228"/>
      <c r="N73" s="228"/>
      <c r="O73" s="228"/>
    </row>
    <row r="74" spans="1:15">
      <c r="A74" s="1" t="s">
        <v>110</v>
      </c>
      <c r="L74" s="94" t="s">
        <v>93</v>
      </c>
      <c r="M74" s="94"/>
      <c r="N74" s="94"/>
      <c r="O74" s="94"/>
    </row>
    <row r="75" spans="1:15">
      <c r="L75" s="215" t="s">
        <v>94</v>
      </c>
      <c r="M75" s="215"/>
      <c r="N75" s="215"/>
      <c r="O75" s="215"/>
    </row>
    <row r="77" spans="1:15" s="34" customFormat="1" ht="24" customHeight="1">
      <c r="A77" s="216" t="s">
        <v>64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</row>
    <row r="78" spans="1:15" s="34" customFormat="1" ht="16.5">
      <c r="A78" s="216" t="s">
        <v>249</v>
      </c>
      <c r="B78" s="216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216"/>
    </row>
    <row r="79" spans="1:15" s="34" customFormat="1" ht="16.5">
      <c r="A79" s="227" t="s">
        <v>284</v>
      </c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</row>
    <row r="80" spans="1:15">
      <c r="D80" s="30"/>
      <c r="F80" s="9"/>
    </row>
    <row r="81" spans="1:15" s="16" customFormat="1" ht="24.75" customHeight="1">
      <c r="A81" s="213" t="s">
        <v>34</v>
      </c>
      <c r="B81" s="220" t="s">
        <v>32</v>
      </c>
      <c r="C81" s="221"/>
      <c r="D81" s="221"/>
      <c r="E81" s="221"/>
      <c r="F81" s="221"/>
      <c r="G81" s="221"/>
      <c r="H81" s="222"/>
      <c r="I81" s="220" t="s">
        <v>99</v>
      </c>
      <c r="J81" s="221"/>
      <c r="K81" s="221"/>
      <c r="L81" s="222"/>
      <c r="M81" s="226" t="s">
        <v>33</v>
      </c>
      <c r="N81" s="226"/>
      <c r="O81" s="226"/>
    </row>
    <row r="82" spans="1:15" s="16" customFormat="1" ht="25.5" customHeight="1">
      <c r="A82" s="219"/>
      <c r="B82" s="217" t="s">
        <v>35</v>
      </c>
      <c r="C82" s="218"/>
      <c r="D82" s="213" t="s">
        <v>36</v>
      </c>
      <c r="E82" s="213" t="s">
        <v>37</v>
      </c>
      <c r="F82" s="213" t="s">
        <v>38</v>
      </c>
      <c r="G82" s="213" t="s">
        <v>7</v>
      </c>
      <c r="H82" s="213" t="s">
        <v>39</v>
      </c>
      <c r="I82" s="217" t="s">
        <v>40</v>
      </c>
      <c r="J82" s="218"/>
      <c r="K82" s="223" t="s">
        <v>41</v>
      </c>
      <c r="L82" s="213" t="s">
        <v>279</v>
      </c>
      <c r="M82" s="225" t="s">
        <v>35</v>
      </c>
      <c r="N82" s="225"/>
      <c r="O82" s="225" t="s">
        <v>2</v>
      </c>
    </row>
    <row r="83" spans="1:15" s="16" customFormat="1" ht="81" customHeight="1">
      <c r="A83" s="214"/>
      <c r="B83" s="19" t="s">
        <v>43</v>
      </c>
      <c r="C83" s="19" t="s">
        <v>62</v>
      </c>
      <c r="D83" s="214"/>
      <c r="E83" s="214"/>
      <c r="F83" s="214"/>
      <c r="G83" s="214"/>
      <c r="H83" s="214"/>
      <c r="I83" s="19" t="s">
        <v>221</v>
      </c>
      <c r="J83" s="19" t="s">
        <v>63</v>
      </c>
      <c r="K83" s="224"/>
      <c r="L83" s="214"/>
      <c r="M83" s="19" t="s">
        <v>44</v>
      </c>
      <c r="N83" s="19" t="s">
        <v>62</v>
      </c>
      <c r="O83" s="225"/>
    </row>
    <row r="84" spans="1:15" s="191" customFormat="1" ht="13.5">
      <c r="A84" s="198" t="s">
        <v>9</v>
      </c>
      <c r="B84" s="198" t="s">
        <v>10</v>
      </c>
      <c r="C84" s="198" t="s">
        <v>11</v>
      </c>
      <c r="D84" s="198" t="s">
        <v>12</v>
      </c>
      <c r="E84" s="198" t="s">
        <v>27</v>
      </c>
      <c r="F84" s="198" t="s">
        <v>277</v>
      </c>
      <c r="G84" s="198" t="s">
        <v>278</v>
      </c>
      <c r="H84" s="198">
        <v>1</v>
      </c>
      <c r="I84" s="198">
        <v>2</v>
      </c>
      <c r="J84" s="198">
        <v>3</v>
      </c>
      <c r="K84" s="199"/>
      <c r="L84" s="198">
        <v>4</v>
      </c>
      <c r="M84" s="198" t="s">
        <v>280</v>
      </c>
      <c r="N84" s="198" t="s">
        <v>281</v>
      </c>
      <c r="O84" s="198" t="s">
        <v>282</v>
      </c>
    </row>
    <row r="85" spans="1:15">
      <c r="A85" s="24">
        <v>1</v>
      </c>
      <c r="B85" s="4" t="s">
        <v>118</v>
      </c>
      <c r="C85" s="3">
        <v>40543</v>
      </c>
      <c r="D85" s="31" t="s">
        <v>111</v>
      </c>
      <c r="E85" s="10" t="s">
        <v>113</v>
      </c>
      <c r="F85" s="3">
        <v>40543</v>
      </c>
      <c r="G85" s="4" t="s">
        <v>118</v>
      </c>
      <c r="H85" s="5">
        <v>2173860839</v>
      </c>
      <c r="I85" s="141">
        <v>5</v>
      </c>
      <c r="J85" s="135">
        <f>'Bang tinh khau hao'!I13</f>
        <v>434772168</v>
      </c>
      <c r="K85" s="28">
        <f>'Bang tinh khau hao'!E13</f>
        <v>869544336</v>
      </c>
      <c r="L85" s="13">
        <f>K85+J85</f>
        <v>1304316504</v>
      </c>
      <c r="M85" s="10"/>
      <c r="N85" s="10"/>
      <c r="O85" s="10"/>
    </row>
    <row r="86" spans="1:15">
      <c r="A86" s="25">
        <v>2</v>
      </c>
      <c r="B86" s="4" t="s">
        <v>119</v>
      </c>
      <c r="C86" s="6">
        <v>40543</v>
      </c>
      <c r="D86" s="32" t="s">
        <v>112</v>
      </c>
      <c r="E86" s="11" t="s">
        <v>113</v>
      </c>
      <c r="F86" s="6">
        <v>40543</v>
      </c>
      <c r="G86" s="4" t="s">
        <v>119</v>
      </c>
      <c r="H86" s="5">
        <v>1303180703</v>
      </c>
      <c r="I86" s="141">
        <v>10</v>
      </c>
      <c r="J86" s="13">
        <f>'Bang tinh khau hao'!I14</f>
        <v>130318068</v>
      </c>
      <c r="K86" s="13">
        <f>'Bang tinh khau hao'!E14</f>
        <v>260636136</v>
      </c>
      <c r="L86" s="13">
        <f>K86+J86</f>
        <v>390954204</v>
      </c>
      <c r="M86" s="11"/>
      <c r="N86" s="11"/>
      <c r="O86" s="11"/>
    </row>
    <row r="87" spans="1:15">
      <c r="A87" s="25">
        <v>3</v>
      </c>
      <c r="B87" s="4" t="s">
        <v>120</v>
      </c>
      <c r="C87" s="6">
        <v>40543</v>
      </c>
      <c r="D87" s="32" t="s">
        <v>114</v>
      </c>
      <c r="E87" s="11" t="s">
        <v>113</v>
      </c>
      <c r="F87" s="6">
        <v>40543</v>
      </c>
      <c r="G87" s="4" t="s">
        <v>120</v>
      </c>
      <c r="H87" s="5">
        <v>313876943</v>
      </c>
      <c r="I87" s="141">
        <v>10</v>
      </c>
      <c r="J87" s="13">
        <f>'Bang tinh khau hao'!I15</f>
        <v>31387692</v>
      </c>
      <c r="K87" s="13">
        <f>'Bang tinh khau hao'!E15</f>
        <v>62775384</v>
      </c>
      <c r="L87" s="13">
        <f>K87+J87</f>
        <v>94163076</v>
      </c>
      <c r="M87" s="11"/>
      <c r="N87" s="11"/>
      <c r="O87" s="11"/>
    </row>
    <row r="88" spans="1:15">
      <c r="A88" s="25"/>
      <c r="B88" s="11"/>
      <c r="C88" s="6"/>
      <c r="D88" s="32"/>
      <c r="E88" s="11"/>
      <c r="F88" s="6"/>
      <c r="G88" s="4"/>
      <c r="H88" s="5"/>
      <c r="I88" s="120"/>
      <c r="J88" s="66"/>
      <c r="K88" s="13"/>
      <c r="L88" s="13"/>
      <c r="M88" s="11"/>
      <c r="N88" s="11"/>
      <c r="O88" s="11"/>
    </row>
    <row r="89" spans="1:15">
      <c r="A89" s="25"/>
      <c r="B89" s="11"/>
      <c r="C89" s="6"/>
      <c r="D89" s="32"/>
      <c r="E89" s="11"/>
      <c r="F89" s="6"/>
      <c r="G89" s="4"/>
      <c r="H89" s="5"/>
      <c r="I89" s="120"/>
      <c r="J89" s="66"/>
      <c r="K89" s="13"/>
      <c r="L89" s="13"/>
      <c r="M89" s="11"/>
      <c r="N89" s="11"/>
      <c r="O89" s="11"/>
    </row>
    <row r="90" spans="1:15">
      <c r="A90" s="25"/>
      <c r="B90" s="11"/>
      <c r="C90" s="6"/>
      <c r="D90" s="32"/>
      <c r="E90" s="11"/>
      <c r="F90" s="6"/>
      <c r="G90" s="4"/>
      <c r="H90" s="5"/>
      <c r="I90" s="120"/>
      <c r="J90" s="66"/>
      <c r="K90" s="13"/>
      <c r="L90" s="13"/>
      <c r="M90" s="11"/>
      <c r="N90" s="11"/>
      <c r="O90" s="11"/>
    </row>
    <row r="91" spans="1:15">
      <c r="A91" s="25"/>
      <c r="B91" s="11"/>
      <c r="C91" s="6"/>
      <c r="D91" s="32"/>
      <c r="E91" s="11"/>
      <c r="F91" s="6"/>
      <c r="G91" s="4"/>
      <c r="H91" s="5"/>
      <c r="I91" s="120"/>
      <c r="J91" s="66"/>
      <c r="K91" s="13"/>
      <c r="L91" s="13"/>
      <c r="M91" s="11"/>
      <c r="N91" s="11"/>
      <c r="O91" s="11"/>
    </row>
    <row r="92" spans="1:15">
      <c r="A92" s="25"/>
      <c r="B92" s="11"/>
      <c r="C92" s="6"/>
      <c r="D92" s="32"/>
      <c r="E92" s="11"/>
      <c r="F92" s="6"/>
      <c r="G92" s="4"/>
      <c r="H92" s="5"/>
      <c r="I92" s="120"/>
      <c r="J92" s="66"/>
      <c r="K92" s="13"/>
      <c r="L92" s="13"/>
      <c r="M92" s="11"/>
      <c r="N92" s="11"/>
      <c r="O92" s="11"/>
    </row>
    <row r="93" spans="1:15">
      <c r="A93" s="25"/>
      <c r="B93" s="12"/>
      <c r="C93" s="6"/>
      <c r="D93" s="32"/>
      <c r="E93" s="12"/>
      <c r="F93" s="6"/>
      <c r="G93" s="4"/>
      <c r="H93" s="5"/>
      <c r="I93" s="120"/>
      <c r="J93" s="66"/>
      <c r="K93" s="13"/>
      <c r="L93" s="13"/>
      <c r="M93" s="12"/>
      <c r="N93" s="12"/>
      <c r="O93" s="12"/>
    </row>
    <row r="94" spans="1:15">
      <c r="A94" s="25"/>
      <c r="B94" s="12"/>
      <c r="C94" s="6"/>
      <c r="D94" s="32"/>
      <c r="E94" s="12"/>
      <c r="F94" s="6"/>
      <c r="G94" s="4"/>
      <c r="H94" s="5"/>
      <c r="I94" s="120"/>
      <c r="J94" s="66"/>
      <c r="K94" s="13"/>
      <c r="L94" s="13"/>
      <c r="M94" s="12"/>
      <c r="N94" s="12"/>
      <c r="O94" s="12"/>
    </row>
    <row r="95" spans="1:15">
      <c r="A95" s="26"/>
      <c r="B95" s="12"/>
      <c r="C95" s="27"/>
      <c r="D95" s="2"/>
      <c r="E95" s="12"/>
      <c r="F95" s="27"/>
      <c r="G95" s="4"/>
      <c r="H95" s="2"/>
      <c r="I95" s="13"/>
      <c r="J95" s="66"/>
      <c r="K95" s="13"/>
      <c r="L95" s="13"/>
      <c r="M95" s="12"/>
      <c r="N95" s="12"/>
      <c r="O95" s="12"/>
    </row>
    <row r="96" spans="1:15">
      <c r="A96" s="121"/>
      <c r="B96" s="122"/>
      <c r="C96" s="122"/>
      <c r="D96" s="123"/>
      <c r="E96" s="122"/>
      <c r="F96" s="122"/>
      <c r="G96" s="122"/>
      <c r="H96" s="122"/>
      <c r="I96" s="124"/>
      <c r="J96" s="122"/>
      <c r="K96" s="125"/>
      <c r="L96" s="122"/>
      <c r="M96" s="122"/>
      <c r="N96" s="122"/>
      <c r="O96" s="122"/>
    </row>
    <row r="97" spans="1:15" s="16" customFormat="1">
      <c r="A97" s="126"/>
      <c r="B97" s="127"/>
      <c r="C97" s="127"/>
      <c r="D97" s="128" t="s">
        <v>65</v>
      </c>
      <c r="E97" s="127"/>
      <c r="F97" s="127"/>
      <c r="G97" s="127"/>
      <c r="H97" s="129">
        <f>SUM(H85:H96)</f>
        <v>3790918485</v>
      </c>
      <c r="I97" s="129"/>
      <c r="J97" s="129">
        <f>SUM(J85:J96)</f>
        <v>596477928</v>
      </c>
      <c r="K97" s="129">
        <f>SUM(K85:K96)</f>
        <v>1192955856</v>
      </c>
      <c r="L97" s="129">
        <f>SUM(L85:L96)</f>
        <v>1789433784</v>
      </c>
      <c r="M97" s="127"/>
      <c r="N97" s="127"/>
      <c r="O97" s="127"/>
    </row>
    <row r="98" spans="1:15" ht="6.75" customHeight="1">
      <c r="A98" s="21"/>
      <c r="B98" s="21"/>
      <c r="C98" s="21"/>
      <c r="D98" s="33"/>
      <c r="E98" s="21"/>
      <c r="F98" s="21"/>
      <c r="G98" s="21"/>
      <c r="H98" s="21"/>
      <c r="I98" s="21"/>
      <c r="J98" s="21"/>
      <c r="K98" s="22"/>
      <c r="L98" s="21"/>
      <c r="M98" s="21"/>
      <c r="N98" s="21"/>
      <c r="O98" s="21"/>
    </row>
    <row r="99" spans="1:15">
      <c r="A99" s="21"/>
      <c r="B99" s="21"/>
      <c r="C99" s="21"/>
      <c r="D99" s="36" t="s">
        <v>72</v>
      </c>
      <c r="E99" s="21"/>
      <c r="F99" s="21"/>
      <c r="G99" s="21"/>
      <c r="H99" s="21"/>
      <c r="I99" s="21"/>
      <c r="J99" s="21"/>
      <c r="K99" s="22"/>
      <c r="L99" s="21"/>
      <c r="M99" s="21"/>
      <c r="N99" s="21"/>
      <c r="O99" s="21"/>
    </row>
    <row r="100" spans="1:15">
      <c r="A100" s="21"/>
      <c r="B100" s="21"/>
      <c r="C100" s="21"/>
      <c r="D100" s="33" t="s">
        <v>179</v>
      </c>
      <c r="E100" s="21"/>
      <c r="F100" s="21"/>
      <c r="G100" s="21"/>
      <c r="I100" s="21"/>
      <c r="J100" s="21"/>
      <c r="K100" s="22"/>
      <c r="L100" s="21"/>
      <c r="M100" s="21"/>
      <c r="N100" s="21"/>
      <c r="O100" s="21"/>
    </row>
    <row r="101" spans="1:15">
      <c r="K101" s="23" t="s">
        <v>239</v>
      </c>
      <c r="L101" s="143" t="s">
        <v>239</v>
      </c>
    </row>
    <row r="102" spans="1:15" ht="16.5" customHeight="1">
      <c r="B102" s="9"/>
      <c r="D102" s="30" t="s">
        <v>45</v>
      </c>
      <c r="F102" s="9" t="s">
        <v>46</v>
      </c>
      <c r="G102" s="29"/>
      <c r="I102" s="20"/>
      <c r="K102" s="35" t="s">
        <v>28</v>
      </c>
      <c r="L102" s="35" t="s">
        <v>28</v>
      </c>
    </row>
    <row r="103" spans="1:15">
      <c r="B103" s="9"/>
      <c r="D103" s="30"/>
      <c r="H103" s="21"/>
      <c r="K103" s="36"/>
    </row>
    <row r="104" spans="1:15" ht="13.5">
      <c r="H104" s="113"/>
    </row>
    <row r="105" spans="1:15" ht="13.5">
      <c r="H105" s="113"/>
    </row>
    <row r="106" spans="1:15" ht="13.5">
      <c r="H106" s="113"/>
    </row>
    <row r="107" spans="1:15">
      <c r="H107" s="21"/>
    </row>
    <row r="110" spans="1:15">
      <c r="A110" s="1" t="s">
        <v>61</v>
      </c>
      <c r="L110" s="228" t="s">
        <v>92</v>
      </c>
      <c r="M110" s="228"/>
      <c r="N110" s="228"/>
      <c r="O110" s="228"/>
    </row>
    <row r="111" spans="1:15">
      <c r="A111" s="1" t="s">
        <v>110</v>
      </c>
      <c r="L111" s="94" t="s">
        <v>93</v>
      </c>
      <c r="M111" s="94"/>
      <c r="N111" s="94"/>
      <c r="O111" s="94"/>
    </row>
    <row r="112" spans="1:15">
      <c r="L112" s="215" t="s">
        <v>94</v>
      </c>
      <c r="M112" s="215"/>
      <c r="N112" s="215"/>
      <c r="O112" s="215"/>
    </row>
    <row r="114" spans="1:15" s="34" customFormat="1" ht="24" customHeight="1">
      <c r="A114" s="216" t="s">
        <v>64</v>
      </c>
      <c r="B114" s="216"/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216"/>
    </row>
    <row r="115" spans="1:15" s="34" customFormat="1" ht="16.5">
      <c r="A115" s="216" t="s">
        <v>249</v>
      </c>
      <c r="B115" s="216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6"/>
      <c r="O115" s="216"/>
    </row>
    <row r="116" spans="1:15" s="34" customFormat="1" ht="16.5">
      <c r="A116" s="227" t="s">
        <v>285</v>
      </c>
      <c r="B116" s="227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</row>
    <row r="117" spans="1:15">
      <c r="D117" s="30"/>
      <c r="F117" s="9"/>
    </row>
    <row r="118" spans="1:15" s="16" customFormat="1" ht="24.75" customHeight="1">
      <c r="A118" s="213" t="s">
        <v>34</v>
      </c>
      <c r="B118" s="220" t="s">
        <v>32</v>
      </c>
      <c r="C118" s="221"/>
      <c r="D118" s="221"/>
      <c r="E118" s="221"/>
      <c r="F118" s="221"/>
      <c r="G118" s="221"/>
      <c r="H118" s="222"/>
      <c r="I118" s="220" t="s">
        <v>99</v>
      </c>
      <c r="J118" s="221"/>
      <c r="K118" s="221"/>
      <c r="L118" s="222"/>
      <c r="M118" s="226" t="s">
        <v>33</v>
      </c>
      <c r="N118" s="226"/>
      <c r="O118" s="226"/>
    </row>
    <row r="119" spans="1:15" s="16" customFormat="1" ht="25.5" customHeight="1">
      <c r="A119" s="219"/>
      <c r="B119" s="217" t="s">
        <v>35</v>
      </c>
      <c r="C119" s="218"/>
      <c r="D119" s="213" t="s">
        <v>36</v>
      </c>
      <c r="E119" s="213" t="s">
        <v>37</v>
      </c>
      <c r="F119" s="213" t="s">
        <v>38</v>
      </c>
      <c r="G119" s="213" t="s">
        <v>7</v>
      </c>
      <c r="H119" s="213" t="s">
        <v>39</v>
      </c>
      <c r="I119" s="217" t="s">
        <v>40</v>
      </c>
      <c r="J119" s="218"/>
      <c r="K119" s="223" t="s">
        <v>41</v>
      </c>
      <c r="L119" s="213" t="s">
        <v>279</v>
      </c>
      <c r="M119" s="225" t="s">
        <v>35</v>
      </c>
      <c r="N119" s="225"/>
      <c r="O119" s="225" t="s">
        <v>2</v>
      </c>
    </row>
    <row r="120" spans="1:15" s="16" customFormat="1" ht="81" customHeight="1">
      <c r="A120" s="214"/>
      <c r="B120" s="19" t="s">
        <v>43</v>
      </c>
      <c r="C120" s="19" t="s">
        <v>62</v>
      </c>
      <c r="D120" s="214"/>
      <c r="E120" s="214"/>
      <c r="F120" s="214"/>
      <c r="G120" s="214"/>
      <c r="H120" s="214"/>
      <c r="I120" s="19" t="s">
        <v>221</v>
      </c>
      <c r="J120" s="19" t="s">
        <v>63</v>
      </c>
      <c r="K120" s="224"/>
      <c r="L120" s="214"/>
      <c r="M120" s="19" t="s">
        <v>44</v>
      </c>
      <c r="N120" s="19" t="s">
        <v>62</v>
      </c>
      <c r="O120" s="225"/>
    </row>
    <row r="121" spans="1:15" s="191" customFormat="1" ht="13.5">
      <c r="A121" s="198" t="s">
        <v>9</v>
      </c>
      <c r="B121" s="198" t="s">
        <v>10</v>
      </c>
      <c r="C121" s="198" t="s">
        <v>11</v>
      </c>
      <c r="D121" s="198" t="s">
        <v>12</v>
      </c>
      <c r="E121" s="198" t="s">
        <v>27</v>
      </c>
      <c r="F121" s="198" t="s">
        <v>277</v>
      </c>
      <c r="G121" s="198" t="s">
        <v>278</v>
      </c>
      <c r="H121" s="198">
        <v>1</v>
      </c>
      <c r="I121" s="198">
        <v>2</v>
      </c>
      <c r="J121" s="198">
        <v>3</v>
      </c>
      <c r="K121" s="199"/>
      <c r="L121" s="198">
        <v>4</v>
      </c>
      <c r="M121" s="198" t="s">
        <v>280</v>
      </c>
      <c r="N121" s="198" t="s">
        <v>281</v>
      </c>
      <c r="O121" s="198" t="s">
        <v>282</v>
      </c>
    </row>
    <row r="122" spans="1:15">
      <c r="A122" s="25">
        <v>1</v>
      </c>
      <c r="B122" s="130" t="s">
        <v>184</v>
      </c>
      <c r="C122" s="6">
        <v>40543</v>
      </c>
      <c r="D122" s="32" t="s">
        <v>183</v>
      </c>
      <c r="E122" s="11"/>
      <c r="F122" s="6">
        <v>40543</v>
      </c>
      <c r="G122" s="130" t="s">
        <v>184</v>
      </c>
      <c r="H122" s="5">
        <v>5405781300</v>
      </c>
      <c r="I122" s="120">
        <v>45</v>
      </c>
      <c r="J122" s="13">
        <f>'Bang tinh khau hao'!I16</f>
        <v>120128472</v>
      </c>
      <c r="K122" s="13">
        <f>'Bang tinh khau hao'!E16</f>
        <v>240256944</v>
      </c>
      <c r="L122" s="13">
        <f>K122+J122</f>
        <v>360385416</v>
      </c>
      <c r="M122" s="11"/>
      <c r="N122" s="11"/>
      <c r="O122" s="11"/>
    </row>
    <row r="123" spans="1:15">
      <c r="A123" s="25"/>
      <c r="B123" s="130"/>
      <c r="C123" s="6"/>
      <c r="D123" s="32"/>
      <c r="E123" s="11"/>
      <c r="F123" s="6"/>
      <c r="G123" s="130"/>
      <c r="H123" s="5"/>
      <c r="I123" s="120"/>
      <c r="J123" s="66"/>
      <c r="K123" s="13"/>
      <c r="L123" s="13"/>
      <c r="M123" s="11"/>
      <c r="N123" s="11"/>
      <c r="O123" s="11"/>
    </row>
    <row r="124" spans="1:15">
      <c r="A124" s="25"/>
      <c r="B124" s="130"/>
      <c r="C124" s="6"/>
      <c r="D124" s="32"/>
      <c r="E124" s="11"/>
      <c r="F124" s="6"/>
      <c r="G124" s="130"/>
      <c r="H124" s="5"/>
      <c r="I124" s="120"/>
      <c r="J124" s="66"/>
      <c r="K124" s="13"/>
      <c r="L124" s="13"/>
      <c r="M124" s="11"/>
      <c r="N124" s="11"/>
      <c r="O124" s="11"/>
    </row>
    <row r="125" spans="1:15">
      <c r="A125" s="25"/>
      <c r="B125" s="96"/>
      <c r="C125" s="6"/>
      <c r="D125" s="32"/>
      <c r="E125" s="11"/>
      <c r="F125" s="6"/>
      <c r="G125" s="4"/>
      <c r="H125" s="5"/>
      <c r="I125" s="120"/>
      <c r="J125" s="66"/>
      <c r="K125" s="13"/>
      <c r="L125" s="13"/>
      <c r="M125" s="11"/>
      <c r="N125" s="11"/>
      <c r="O125" s="11"/>
    </row>
    <row r="126" spans="1:15">
      <c r="A126" s="25"/>
      <c r="B126" s="96"/>
      <c r="C126" s="6"/>
      <c r="D126" s="32"/>
      <c r="E126" s="11"/>
      <c r="F126" s="6"/>
      <c r="G126" s="4"/>
      <c r="H126" s="5"/>
      <c r="I126" s="120"/>
      <c r="J126" s="66"/>
      <c r="K126" s="13"/>
      <c r="L126" s="13"/>
      <c r="M126" s="11"/>
      <c r="N126" s="11"/>
      <c r="O126" s="11"/>
    </row>
    <row r="127" spans="1:15">
      <c r="A127" s="25"/>
      <c r="B127" s="96"/>
      <c r="C127" s="6"/>
      <c r="D127" s="32"/>
      <c r="E127" s="11"/>
      <c r="F127" s="6"/>
      <c r="G127" s="4"/>
      <c r="H127" s="5"/>
      <c r="I127" s="120"/>
      <c r="J127" s="66"/>
      <c r="K127" s="13"/>
      <c r="L127" s="13"/>
      <c r="M127" s="11"/>
      <c r="N127" s="11"/>
      <c r="O127" s="11"/>
    </row>
    <row r="128" spans="1:15">
      <c r="A128" s="25"/>
      <c r="B128" s="96"/>
      <c r="C128" s="6"/>
      <c r="D128" s="32"/>
      <c r="E128" s="12"/>
      <c r="F128" s="6"/>
      <c r="G128" s="4"/>
      <c r="H128" s="5"/>
      <c r="I128" s="120"/>
      <c r="J128" s="66"/>
      <c r="K128" s="13"/>
      <c r="L128" s="13"/>
      <c r="M128" s="12"/>
      <c r="N128" s="12"/>
      <c r="O128" s="12"/>
    </row>
    <row r="129" spans="1:15">
      <c r="A129" s="25"/>
      <c r="B129" s="96"/>
      <c r="C129" s="6"/>
      <c r="D129" s="32"/>
      <c r="E129" s="12"/>
      <c r="F129" s="6"/>
      <c r="G129" s="4"/>
      <c r="H129" s="5"/>
      <c r="I129" s="120"/>
      <c r="J129" s="66"/>
      <c r="K129" s="13"/>
      <c r="L129" s="13"/>
      <c r="M129" s="12"/>
      <c r="N129" s="12"/>
      <c r="O129" s="12"/>
    </row>
    <row r="130" spans="1:15">
      <c r="A130" s="26"/>
      <c r="B130" s="12"/>
      <c r="C130" s="27"/>
      <c r="D130" s="2"/>
      <c r="E130" s="12"/>
      <c r="F130" s="27"/>
      <c r="G130" s="4"/>
      <c r="H130" s="2"/>
      <c r="I130" s="13"/>
      <c r="J130" s="66"/>
      <c r="K130" s="13"/>
      <c r="L130" s="13"/>
      <c r="M130" s="12"/>
      <c r="N130" s="12"/>
      <c r="O130" s="12"/>
    </row>
    <row r="131" spans="1:15">
      <c r="A131" s="121"/>
      <c r="B131" s="122"/>
      <c r="C131" s="122"/>
      <c r="D131" s="123"/>
      <c r="E131" s="122"/>
      <c r="F131" s="122"/>
      <c r="G131" s="122"/>
      <c r="H131" s="122"/>
      <c r="I131" s="124"/>
      <c r="J131" s="122"/>
      <c r="K131" s="125"/>
      <c r="L131" s="122"/>
      <c r="M131" s="122"/>
      <c r="N131" s="122"/>
      <c r="O131" s="122"/>
    </row>
    <row r="132" spans="1:15" s="16" customFormat="1">
      <c r="A132" s="126"/>
      <c r="B132" s="127"/>
      <c r="C132" s="127"/>
      <c r="D132" s="128" t="s">
        <v>65</v>
      </c>
      <c r="E132" s="127"/>
      <c r="F132" s="127"/>
      <c r="G132" s="127"/>
      <c r="H132" s="129">
        <f>SUM(H122:H131)</f>
        <v>5405781300</v>
      </c>
      <c r="I132" s="129"/>
      <c r="J132" s="129">
        <f>SUM(J122:J131)</f>
        <v>120128472</v>
      </c>
      <c r="K132" s="129">
        <f>SUM(K122:K131)</f>
        <v>240256944</v>
      </c>
      <c r="L132" s="129">
        <f>SUM(L122:L131)</f>
        <v>360385416</v>
      </c>
      <c r="M132" s="127"/>
      <c r="N132" s="127"/>
      <c r="O132" s="127"/>
    </row>
    <row r="133" spans="1:15" ht="6.75" customHeight="1">
      <c r="A133" s="21"/>
      <c r="B133" s="21"/>
      <c r="C133" s="21"/>
      <c r="D133" s="33"/>
      <c r="E133" s="21"/>
      <c r="F133" s="21"/>
      <c r="G133" s="21"/>
      <c r="H133" s="21"/>
      <c r="I133" s="21"/>
      <c r="J133" s="21"/>
      <c r="K133" s="22"/>
      <c r="L133" s="21"/>
      <c r="M133" s="21"/>
      <c r="N133" s="21"/>
      <c r="O133" s="21"/>
    </row>
    <row r="134" spans="1:15">
      <c r="A134" s="21"/>
      <c r="B134" s="21"/>
      <c r="C134" s="21"/>
      <c r="D134" s="36" t="s">
        <v>72</v>
      </c>
      <c r="E134" s="21"/>
      <c r="F134" s="21"/>
      <c r="G134" s="21"/>
      <c r="H134" s="21"/>
      <c r="I134" s="21"/>
      <c r="J134" s="21"/>
      <c r="K134" s="22"/>
      <c r="L134" s="21"/>
      <c r="M134" s="21"/>
      <c r="N134" s="21"/>
      <c r="O134" s="21"/>
    </row>
    <row r="135" spans="1:15">
      <c r="A135" s="21"/>
      <c r="B135" s="21"/>
      <c r="C135" s="21"/>
      <c r="D135" s="33" t="s">
        <v>179</v>
      </c>
      <c r="E135" s="21"/>
      <c r="F135" s="21"/>
      <c r="G135" s="21"/>
      <c r="I135" s="21"/>
      <c r="J135" s="21"/>
      <c r="K135" s="22"/>
      <c r="L135" s="21"/>
      <c r="M135" s="21"/>
      <c r="N135" s="21"/>
      <c r="O135" s="21"/>
    </row>
    <row r="136" spans="1:15">
      <c r="K136" s="143" t="s">
        <v>239</v>
      </c>
      <c r="L136" s="143" t="s">
        <v>239</v>
      </c>
    </row>
    <row r="137" spans="1:15" ht="16.5" customHeight="1">
      <c r="B137" s="9"/>
      <c r="D137" s="30" t="s">
        <v>45</v>
      </c>
      <c r="F137" s="9" t="s">
        <v>46</v>
      </c>
      <c r="G137" s="29"/>
      <c r="I137" s="20"/>
      <c r="K137" s="35" t="s">
        <v>28</v>
      </c>
      <c r="L137" s="35" t="s">
        <v>28</v>
      </c>
    </row>
    <row r="140" spans="1:15">
      <c r="L140" s="133"/>
    </row>
    <row r="142" spans="1:15">
      <c r="L142" s="133"/>
    </row>
    <row r="143" spans="1:15">
      <c r="L143" s="133"/>
    </row>
    <row r="144" spans="1:15">
      <c r="H144" s="133"/>
      <c r="I144" s="133"/>
      <c r="J144" s="133"/>
      <c r="K144" s="133"/>
      <c r="L144" s="133"/>
    </row>
  </sheetData>
  <mergeCells count="80">
    <mergeCell ref="H82:H83"/>
    <mergeCell ref="A42:O42"/>
    <mergeCell ref="A81:A83"/>
    <mergeCell ref="M81:O81"/>
    <mergeCell ref="B81:H81"/>
    <mergeCell ref="G46:G47"/>
    <mergeCell ref="H46:H47"/>
    <mergeCell ref="I46:J46"/>
    <mergeCell ref="K46:K47"/>
    <mergeCell ref="D82:D83"/>
    <mergeCell ref="F82:F83"/>
    <mergeCell ref="L37:O37"/>
    <mergeCell ref="L39:O39"/>
    <mergeCell ref="A41:O41"/>
    <mergeCell ref="I81:L81"/>
    <mergeCell ref="L73:O73"/>
    <mergeCell ref="L75:O75"/>
    <mergeCell ref="A77:O77"/>
    <mergeCell ref="E82:E83"/>
    <mergeCell ref="B10:C10"/>
    <mergeCell ref="D10:D11"/>
    <mergeCell ref="A78:O78"/>
    <mergeCell ref="A7:O7"/>
    <mergeCell ref="A9:A11"/>
    <mergeCell ref="G82:G83"/>
    <mergeCell ref="I82:J82"/>
    <mergeCell ref="A79:O79"/>
    <mergeCell ref="O82:O83"/>
    <mergeCell ref="L82:L83"/>
    <mergeCell ref="L1:O1"/>
    <mergeCell ref="L3:O3"/>
    <mergeCell ref="A5:O5"/>
    <mergeCell ref="A6:O6"/>
    <mergeCell ref="B9:H9"/>
    <mergeCell ref="I9:L9"/>
    <mergeCell ref="M9:O9"/>
    <mergeCell ref="H10:H11"/>
    <mergeCell ref="M45:O45"/>
    <mergeCell ref="E10:E11"/>
    <mergeCell ref="F10:F11"/>
    <mergeCell ref="G10:G11"/>
    <mergeCell ref="K10:K11"/>
    <mergeCell ref="I10:J10"/>
    <mergeCell ref="M10:N10"/>
    <mergeCell ref="A43:O43"/>
    <mergeCell ref="O10:O11"/>
    <mergeCell ref="L10:L11"/>
    <mergeCell ref="L110:O110"/>
    <mergeCell ref="L46:L47"/>
    <mergeCell ref="M46:N46"/>
    <mergeCell ref="O46:O47"/>
    <mergeCell ref="M82:N82"/>
    <mergeCell ref="A118:A120"/>
    <mergeCell ref="B118:H118"/>
    <mergeCell ref="I118:L118"/>
    <mergeCell ref="M118:O118"/>
    <mergeCell ref="B119:C119"/>
    <mergeCell ref="D119:D120"/>
    <mergeCell ref="E119:E120"/>
    <mergeCell ref="F119:F120"/>
    <mergeCell ref="B45:H45"/>
    <mergeCell ref="I45:L45"/>
    <mergeCell ref="I119:J119"/>
    <mergeCell ref="K119:K120"/>
    <mergeCell ref="M119:N119"/>
    <mergeCell ref="O119:O120"/>
    <mergeCell ref="A115:O115"/>
    <mergeCell ref="A116:O116"/>
    <mergeCell ref="B82:C82"/>
    <mergeCell ref="K82:K83"/>
    <mergeCell ref="G119:G120"/>
    <mergeCell ref="H119:H120"/>
    <mergeCell ref="L112:O112"/>
    <mergeCell ref="A114:O114"/>
    <mergeCell ref="B46:C46"/>
    <mergeCell ref="D46:D47"/>
    <mergeCell ref="E46:E47"/>
    <mergeCell ref="F46:F47"/>
    <mergeCell ref="L119:L120"/>
    <mergeCell ref="A45:A47"/>
  </mergeCells>
  <phoneticPr fontId="2" type="noConversion"/>
  <printOptions horizontalCentered="1"/>
  <pageMargins left="0.25" right="0" top="0.25" bottom="0" header="0" footer="0"/>
  <pageSetup paperSize="9" orientation="landscape" r:id="rId1"/>
  <headerFooter alignWithMargins="0">
    <oddFooter>&amp;C1/1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31"/>
  </sheetPr>
  <dimension ref="A1:K677"/>
  <sheetViews>
    <sheetView tabSelected="1" topLeftCell="A216" workbookViewId="0">
      <selection activeCell="F238" sqref="F238"/>
    </sheetView>
  </sheetViews>
  <sheetFormatPr defaultRowHeight="12.75"/>
  <cols>
    <col min="1" max="1" width="3.7109375" style="9" customWidth="1"/>
    <col min="2" max="2" width="9.7109375" style="9" customWidth="1"/>
    <col min="3" max="3" width="10.42578125" style="8" customWidth="1"/>
    <col min="4" max="4" width="29.42578125" style="8" customWidth="1"/>
    <col min="5" max="5" width="13.7109375" style="8" customWidth="1"/>
    <col min="6" max="6" width="8" style="8" customWidth="1"/>
    <col min="7" max="7" width="13.5703125" style="8" bestFit="1" customWidth="1"/>
    <col min="8" max="8" width="12.42578125" style="8" customWidth="1"/>
    <col min="9" max="9" width="9.85546875" style="7" bestFit="1" customWidth="1"/>
    <col min="10" max="11" width="12" style="7" bestFit="1" customWidth="1"/>
    <col min="12" max="16384" width="9.140625" style="7"/>
  </cols>
  <sheetData>
    <row r="1" spans="1:9" ht="15" customHeight="1">
      <c r="A1" s="1" t="s">
        <v>61</v>
      </c>
      <c r="B1" s="1"/>
      <c r="C1" s="1"/>
      <c r="D1" s="1"/>
      <c r="E1" s="228" t="s">
        <v>95</v>
      </c>
      <c r="F1" s="228"/>
      <c r="G1" s="228"/>
      <c r="H1" s="228"/>
      <c r="I1" s="55"/>
    </row>
    <row r="2" spans="1:9">
      <c r="A2" s="1" t="s">
        <v>110</v>
      </c>
      <c r="B2" s="1"/>
      <c r="C2" s="1"/>
      <c r="D2" s="1"/>
      <c r="E2" s="215" t="s">
        <v>93</v>
      </c>
      <c r="F2" s="215"/>
      <c r="G2" s="215"/>
      <c r="H2" s="215"/>
      <c r="I2" s="94"/>
    </row>
    <row r="3" spans="1:9">
      <c r="E3" s="215" t="s">
        <v>94</v>
      </c>
      <c r="F3" s="215"/>
      <c r="G3" s="215"/>
      <c r="H3" s="215"/>
      <c r="I3" s="94"/>
    </row>
    <row r="5" spans="1:9" s="34" customFormat="1" ht="16.5">
      <c r="A5" s="227" t="s">
        <v>47</v>
      </c>
      <c r="B5" s="227"/>
      <c r="C5" s="227"/>
      <c r="D5" s="227"/>
      <c r="E5" s="227"/>
      <c r="F5" s="227"/>
      <c r="G5" s="227"/>
      <c r="H5" s="227"/>
    </row>
    <row r="6" spans="1:9" s="34" customFormat="1" ht="16.5">
      <c r="A6" s="227" t="s">
        <v>117</v>
      </c>
      <c r="B6" s="227"/>
      <c r="C6" s="227"/>
      <c r="D6" s="227"/>
      <c r="E6" s="227"/>
      <c r="F6" s="227"/>
      <c r="G6" s="227"/>
      <c r="H6" s="227"/>
    </row>
    <row r="7" spans="1:9" s="34" customFormat="1" ht="16.5">
      <c r="A7" s="239" t="s">
        <v>128</v>
      </c>
      <c r="B7" s="239"/>
      <c r="C7" s="239"/>
      <c r="D7" s="239"/>
      <c r="E7" s="239"/>
      <c r="F7" s="239"/>
      <c r="G7" s="239"/>
      <c r="H7" s="239"/>
    </row>
    <row r="8" spans="1:9" s="34" customFormat="1" ht="16.5">
      <c r="A8" s="54"/>
      <c r="B8" s="54"/>
      <c r="C8" s="54"/>
      <c r="D8" s="54"/>
      <c r="E8" s="54"/>
      <c r="F8" s="54"/>
      <c r="G8" s="137"/>
      <c r="H8" s="137"/>
    </row>
    <row r="9" spans="1:9">
      <c r="A9" s="238" t="s">
        <v>176</v>
      </c>
      <c r="B9" s="238"/>
      <c r="C9" s="238"/>
      <c r="D9" s="238"/>
      <c r="E9" s="238"/>
      <c r="F9" s="238"/>
      <c r="G9" s="238"/>
      <c r="H9" s="238"/>
    </row>
    <row r="10" spans="1:9">
      <c r="A10" s="238" t="s">
        <v>125</v>
      </c>
      <c r="B10" s="238"/>
      <c r="C10" s="238"/>
      <c r="D10" s="238"/>
      <c r="E10" s="238"/>
      <c r="F10" s="238"/>
      <c r="G10" s="238"/>
      <c r="H10" s="238"/>
    </row>
    <row r="11" spans="1:9">
      <c r="A11" s="238" t="s">
        <v>73</v>
      </c>
      <c r="B11" s="238"/>
      <c r="C11" s="238"/>
      <c r="D11" s="238"/>
      <c r="E11" s="238"/>
      <c r="F11" s="238"/>
      <c r="G11" s="238"/>
      <c r="H11" s="238"/>
    </row>
    <row r="12" spans="1:9">
      <c r="A12" s="238" t="s">
        <v>143</v>
      </c>
      <c r="B12" s="238"/>
      <c r="C12" s="238"/>
      <c r="D12" s="238"/>
      <c r="E12" s="238"/>
      <c r="F12" s="238"/>
      <c r="G12" s="238"/>
      <c r="H12" s="238"/>
    </row>
    <row r="13" spans="1:9">
      <c r="A13" s="238" t="s">
        <v>74</v>
      </c>
      <c r="B13" s="238"/>
      <c r="C13" s="238"/>
      <c r="D13" s="238"/>
      <c r="E13" s="238"/>
      <c r="F13" s="238"/>
      <c r="G13" s="238"/>
      <c r="H13" s="238"/>
    </row>
    <row r="14" spans="1:9">
      <c r="A14" s="238" t="s">
        <v>80</v>
      </c>
      <c r="B14" s="238"/>
      <c r="C14" s="238"/>
      <c r="D14" s="238"/>
      <c r="E14" s="238"/>
      <c r="F14" s="238"/>
      <c r="G14" s="238"/>
      <c r="H14" s="238"/>
    </row>
    <row r="15" spans="1:9">
      <c r="A15" s="232" t="s">
        <v>81</v>
      </c>
      <c r="B15" s="232"/>
      <c r="C15" s="232"/>
      <c r="D15" s="232"/>
      <c r="E15" s="232"/>
      <c r="F15" s="232"/>
      <c r="G15" s="232"/>
      <c r="H15" s="232"/>
    </row>
    <row r="16" spans="1:9" s="16" customFormat="1" ht="33" customHeight="1">
      <c r="A16" s="240" t="s">
        <v>48</v>
      </c>
      <c r="B16" s="241"/>
      <c r="C16" s="244" t="s">
        <v>1</v>
      </c>
      <c r="D16" s="245"/>
      <c r="E16" s="246"/>
      <c r="F16" s="234" t="s">
        <v>51</v>
      </c>
      <c r="G16" s="235"/>
      <c r="H16" s="236"/>
    </row>
    <row r="17" spans="1:10" s="16" customFormat="1" ht="51.75" customHeight="1">
      <c r="A17" s="242"/>
      <c r="B17" s="243"/>
      <c r="C17" s="39" t="s">
        <v>49</v>
      </c>
      <c r="D17" s="39" t="s">
        <v>50</v>
      </c>
      <c r="E17" s="39" t="s">
        <v>8</v>
      </c>
      <c r="F17" s="40" t="s">
        <v>42</v>
      </c>
      <c r="G17" s="39" t="s">
        <v>52</v>
      </c>
      <c r="H17" s="39" t="s">
        <v>53</v>
      </c>
    </row>
    <row r="18" spans="1:10" s="15" customFormat="1">
      <c r="A18" s="240" t="s">
        <v>9</v>
      </c>
      <c r="B18" s="241"/>
      <c r="C18" s="18" t="s">
        <v>10</v>
      </c>
      <c r="D18" s="18" t="s">
        <v>11</v>
      </c>
      <c r="E18" s="18">
        <v>1</v>
      </c>
      <c r="F18" s="18">
        <v>2</v>
      </c>
      <c r="G18" s="18">
        <v>3</v>
      </c>
      <c r="H18" s="18">
        <v>4</v>
      </c>
    </row>
    <row r="19" spans="1:10" s="45" customFormat="1">
      <c r="A19" s="105">
        <v>1</v>
      </c>
      <c r="B19" s="95" t="s">
        <v>121</v>
      </c>
      <c r="C19" s="71">
        <v>40543</v>
      </c>
      <c r="D19" s="72" t="s">
        <v>144</v>
      </c>
      <c r="E19" s="72">
        <v>17000000</v>
      </c>
      <c r="F19" s="41" t="s">
        <v>178</v>
      </c>
      <c r="G19" s="42">
        <v>3399996</v>
      </c>
      <c r="H19" s="42">
        <f>G19</f>
        <v>3399996</v>
      </c>
      <c r="J19" s="74" t="s">
        <v>60</v>
      </c>
    </row>
    <row r="20" spans="1:10" s="45" customFormat="1">
      <c r="A20" s="105"/>
      <c r="B20" s="41"/>
      <c r="C20" s="62"/>
      <c r="D20" s="62"/>
      <c r="E20" s="77"/>
      <c r="F20" s="98" t="s">
        <v>180</v>
      </c>
      <c r="G20" s="42">
        <v>3399996</v>
      </c>
      <c r="H20" s="42">
        <f>H19+G20</f>
        <v>6799992</v>
      </c>
    </row>
    <row r="21" spans="1:10" s="45" customFormat="1">
      <c r="A21" s="105"/>
      <c r="B21" s="41"/>
      <c r="C21" s="62"/>
      <c r="D21" s="62"/>
      <c r="E21" s="43"/>
      <c r="F21" s="67" t="s">
        <v>234</v>
      </c>
      <c r="G21" s="42">
        <f>'So TSCD'!J49</f>
        <v>1416665</v>
      </c>
      <c r="H21" s="42">
        <f>H20+G21</f>
        <v>8216657</v>
      </c>
    </row>
    <row r="22" spans="1:10" s="45" customFormat="1">
      <c r="A22" s="105"/>
      <c r="B22" s="41"/>
      <c r="C22" s="62"/>
      <c r="D22" s="62"/>
      <c r="E22" s="43"/>
      <c r="F22" s="73"/>
      <c r="G22" s="42"/>
      <c r="H22" s="42"/>
    </row>
    <row r="23" spans="1:10" s="45" customFormat="1">
      <c r="A23" s="105"/>
      <c r="B23" s="41"/>
      <c r="C23" s="62"/>
      <c r="D23" s="62"/>
      <c r="E23" s="43"/>
      <c r="F23" s="67"/>
      <c r="G23" s="42"/>
      <c r="H23" s="42"/>
    </row>
    <row r="24" spans="1:10" s="45" customFormat="1">
      <c r="A24" s="105"/>
      <c r="B24" s="41"/>
      <c r="C24" s="62"/>
      <c r="D24" s="62"/>
      <c r="E24" s="43"/>
      <c r="F24" s="73"/>
      <c r="G24" s="42"/>
      <c r="H24" s="42"/>
    </row>
    <row r="25" spans="1:10" s="45" customFormat="1">
      <c r="A25" s="105"/>
      <c r="B25" s="41"/>
      <c r="C25" s="62"/>
      <c r="D25" s="62"/>
      <c r="E25" s="43"/>
      <c r="F25" s="67"/>
      <c r="G25" s="42"/>
      <c r="H25" s="42"/>
    </row>
    <row r="26" spans="1:10" s="45" customFormat="1">
      <c r="A26" s="106"/>
      <c r="B26" s="68"/>
      <c r="C26" s="69"/>
      <c r="D26" s="69"/>
      <c r="E26" s="70"/>
      <c r="F26" s="67"/>
      <c r="G26" s="134"/>
      <c r="H26" s="42"/>
    </row>
    <row r="27" spans="1:10" s="45" customFormat="1">
      <c r="A27" s="105"/>
      <c r="B27" s="41"/>
      <c r="C27" s="62"/>
      <c r="D27" s="62"/>
      <c r="E27" s="43"/>
      <c r="F27" s="43"/>
      <c r="G27" s="42"/>
      <c r="H27" s="42"/>
    </row>
    <row r="28" spans="1:10" s="45" customFormat="1">
      <c r="A28" s="105"/>
      <c r="B28" s="41"/>
      <c r="C28" s="62"/>
      <c r="D28" s="62"/>
      <c r="E28" s="43"/>
      <c r="F28" s="43"/>
      <c r="G28" s="42"/>
      <c r="H28" s="42"/>
    </row>
    <row r="29" spans="1:10" s="48" customFormat="1">
      <c r="A29" s="19"/>
      <c r="B29" s="19" t="s">
        <v>13</v>
      </c>
      <c r="C29" s="46"/>
      <c r="D29" s="46"/>
      <c r="E29" s="46">
        <f>SUM(E19:E28)</f>
        <v>17000000</v>
      </c>
      <c r="F29" s="46"/>
      <c r="G29" s="39">
        <f>SUM(G19:G28)</f>
        <v>8216657</v>
      </c>
      <c r="H29" s="39"/>
    </row>
    <row r="30" spans="1:10" s="48" customFormat="1">
      <c r="A30" s="50"/>
      <c r="B30" s="50"/>
      <c r="C30" s="64"/>
      <c r="D30" s="64"/>
      <c r="E30" s="64"/>
      <c r="F30" s="64"/>
      <c r="G30" s="138"/>
      <c r="H30" s="138"/>
    </row>
    <row r="31" spans="1:10" s="48" customFormat="1">
      <c r="A31" s="50"/>
      <c r="B31" s="50"/>
      <c r="C31" s="64"/>
      <c r="D31" s="64"/>
      <c r="E31" s="64"/>
      <c r="F31" s="64"/>
      <c r="G31" s="138"/>
      <c r="H31" s="138"/>
    </row>
    <row r="32" spans="1:10" s="48" customFormat="1">
      <c r="A32" s="237" t="s">
        <v>54</v>
      </c>
      <c r="B32" s="237"/>
      <c r="C32" s="237"/>
      <c r="D32" s="237"/>
      <c r="E32" s="237"/>
      <c r="F32" s="237"/>
      <c r="G32" s="237"/>
      <c r="H32" s="237"/>
    </row>
    <row r="33" spans="1:8" s="48" customFormat="1" ht="37.5" customHeight="1">
      <c r="A33" s="19" t="s">
        <v>0</v>
      </c>
      <c r="B33" s="225" t="s">
        <v>55</v>
      </c>
      <c r="C33" s="225"/>
      <c r="D33" s="46" t="s">
        <v>56</v>
      </c>
      <c r="E33" s="46" t="s">
        <v>57</v>
      </c>
      <c r="F33" s="46" t="s">
        <v>58</v>
      </c>
      <c r="G33" s="138"/>
      <c r="H33" s="138"/>
    </row>
    <row r="34" spans="1:8" s="48" customFormat="1">
      <c r="A34" s="19" t="s">
        <v>9</v>
      </c>
      <c r="B34" s="19" t="s">
        <v>10</v>
      </c>
      <c r="C34" s="46"/>
      <c r="D34" s="46" t="s">
        <v>11</v>
      </c>
      <c r="E34" s="46">
        <v>1</v>
      </c>
      <c r="F34" s="46">
        <v>2</v>
      </c>
      <c r="G34" s="138"/>
      <c r="H34" s="138"/>
    </row>
    <row r="35" spans="1:8" s="48" customFormat="1">
      <c r="A35" s="19"/>
      <c r="B35" s="19"/>
      <c r="C35" s="46"/>
      <c r="D35" s="46"/>
      <c r="E35" s="46"/>
      <c r="F35" s="46"/>
      <c r="G35" s="138"/>
      <c r="H35" s="138"/>
    </row>
    <row r="36" spans="1:8" s="48" customFormat="1">
      <c r="A36" s="19"/>
      <c r="B36" s="19"/>
      <c r="C36" s="46"/>
      <c r="D36" s="46"/>
      <c r="E36" s="46"/>
      <c r="F36" s="46"/>
      <c r="G36" s="138"/>
      <c r="H36" s="138"/>
    </row>
    <row r="37" spans="1:8" s="48" customFormat="1">
      <c r="A37" s="19"/>
      <c r="B37" s="19"/>
      <c r="C37" s="46"/>
      <c r="D37" s="46"/>
      <c r="E37" s="46"/>
      <c r="F37" s="46"/>
      <c r="G37" s="138"/>
      <c r="H37" s="138"/>
    </row>
    <row r="38" spans="1:8" s="48" customFormat="1">
      <c r="A38" s="19"/>
      <c r="B38" s="19"/>
      <c r="C38" s="46"/>
      <c r="D38" s="46"/>
      <c r="E38" s="46"/>
      <c r="F38" s="46"/>
      <c r="G38" s="138"/>
      <c r="H38" s="138"/>
    </row>
    <row r="39" spans="1:8" s="48" customFormat="1">
      <c r="A39" s="19"/>
      <c r="B39" s="19"/>
      <c r="C39" s="46"/>
      <c r="D39" s="46"/>
      <c r="E39" s="46"/>
      <c r="F39" s="46"/>
      <c r="G39" s="138"/>
      <c r="H39" s="138"/>
    </row>
    <row r="40" spans="1:8" s="48" customFormat="1">
      <c r="A40" s="19"/>
      <c r="B40" s="19"/>
      <c r="C40" s="46"/>
      <c r="D40" s="46"/>
      <c r="E40" s="46"/>
      <c r="F40" s="46"/>
      <c r="G40" s="138"/>
      <c r="H40" s="138"/>
    </row>
    <row r="41" spans="1:8" s="48" customFormat="1">
      <c r="A41" s="19"/>
      <c r="B41" s="19"/>
      <c r="C41" s="46"/>
      <c r="D41" s="46"/>
      <c r="E41" s="46"/>
      <c r="F41" s="46"/>
      <c r="G41" s="138"/>
      <c r="H41" s="138"/>
    </row>
    <row r="42" spans="1:8" s="48" customFormat="1">
      <c r="A42" s="50"/>
      <c r="B42" s="50"/>
      <c r="C42" s="64"/>
      <c r="D42" s="64"/>
      <c r="E42" s="64"/>
      <c r="F42" s="64"/>
      <c r="G42" s="138"/>
      <c r="H42" s="138"/>
    </row>
    <row r="43" spans="1:8" s="14" customFormat="1" ht="30.75" customHeight="1">
      <c r="A43" s="248" t="s">
        <v>245</v>
      </c>
      <c r="B43" s="248"/>
      <c r="C43" s="248"/>
      <c r="D43" s="248"/>
      <c r="E43" s="248"/>
      <c r="F43" s="248"/>
      <c r="G43" s="248"/>
      <c r="H43" s="248"/>
    </row>
    <row r="44" spans="1:8" s="14" customFormat="1" ht="17.25" customHeight="1">
      <c r="A44" s="248" t="s">
        <v>246</v>
      </c>
      <c r="B44" s="248"/>
      <c r="C44" s="248"/>
      <c r="D44" s="248"/>
      <c r="E44" s="248"/>
      <c r="F44" s="248"/>
      <c r="G44" s="248"/>
      <c r="H44" s="248"/>
    </row>
    <row r="45" spans="1:8" s="49" customFormat="1">
      <c r="C45" s="51"/>
      <c r="D45" s="51"/>
      <c r="E45" s="230" t="s">
        <v>247</v>
      </c>
      <c r="F45" s="230"/>
      <c r="G45" s="230"/>
      <c r="H45" s="230"/>
    </row>
    <row r="46" spans="1:8" s="52" customFormat="1">
      <c r="A46" s="231" t="s">
        <v>59</v>
      </c>
      <c r="B46" s="231"/>
      <c r="C46" s="231" t="s">
        <v>16</v>
      </c>
      <c r="D46" s="231"/>
      <c r="E46" s="228" t="s">
        <v>28</v>
      </c>
      <c r="F46" s="228"/>
      <c r="G46" s="228"/>
      <c r="H46" s="228"/>
    </row>
    <row r="47" spans="1:8" s="14" customFormat="1">
      <c r="A47" s="247"/>
      <c r="B47" s="247"/>
      <c r="C47" s="247"/>
      <c r="D47" s="247"/>
      <c r="E47" s="215"/>
      <c r="F47" s="215"/>
      <c r="G47" s="215"/>
      <c r="H47" s="215"/>
    </row>
    <row r="48" spans="1:8" s="14" customFormat="1">
      <c r="C48" s="53"/>
      <c r="D48" s="53"/>
      <c r="E48" s="53"/>
      <c r="F48" s="53"/>
      <c r="G48" s="53"/>
      <c r="H48" s="53"/>
    </row>
    <row r="49" spans="1:8" s="14" customFormat="1">
      <c r="C49" s="53"/>
      <c r="D49" s="53"/>
      <c r="E49" s="53"/>
      <c r="F49" s="53"/>
      <c r="G49" s="53"/>
      <c r="H49" s="53"/>
    </row>
    <row r="50" spans="1:8" s="14" customFormat="1">
      <c r="C50" s="53"/>
      <c r="D50" s="53"/>
      <c r="E50" s="53"/>
      <c r="F50" s="53"/>
      <c r="G50" s="53"/>
      <c r="H50" s="53"/>
    </row>
    <row r="51" spans="1:8" s="14" customFormat="1">
      <c r="C51" s="53"/>
      <c r="D51" s="53"/>
      <c r="E51" s="53"/>
      <c r="F51" s="53"/>
      <c r="G51" s="53"/>
      <c r="H51" s="53"/>
    </row>
    <row r="52" spans="1:8" s="14" customFormat="1">
      <c r="C52" s="53"/>
      <c r="D52" s="53"/>
      <c r="E52" s="53"/>
      <c r="F52" s="53"/>
      <c r="G52" s="53"/>
      <c r="H52" s="53"/>
    </row>
    <row r="53" spans="1:8" s="14" customFormat="1">
      <c r="C53" s="53"/>
      <c r="D53" s="53"/>
      <c r="E53" s="53"/>
      <c r="F53" s="53"/>
      <c r="G53" s="53"/>
      <c r="H53" s="53"/>
    </row>
    <row r="54" spans="1:8" s="14" customFormat="1">
      <c r="C54" s="53"/>
      <c r="D54" s="53"/>
      <c r="E54" s="53"/>
      <c r="F54" s="53"/>
      <c r="G54" s="53"/>
      <c r="H54" s="53"/>
    </row>
    <row r="55" spans="1:8" s="14" customFormat="1">
      <c r="C55" s="53"/>
      <c r="D55" s="53"/>
      <c r="E55" s="53"/>
      <c r="F55" s="53"/>
      <c r="G55" s="53"/>
      <c r="H55" s="53"/>
    </row>
    <row r="56" spans="1:8" s="14" customFormat="1">
      <c r="C56" s="53"/>
      <c r="D56" s="53"/>
      <c r="E56" s="53"/>
      <c r="F56" s="53"/>
      <c r="G56" s="53"/>
      <c r="H56" s="53"/>
    </row>
    <row r="57" spans="1:8" s="14" customFormat="1">
      <c r="C57" s="53"/>
      <c r="D57" s="53"/>
      <c r="E57" s="53"/>
      <c r="F57" s="53"/>
      <c r="G57" s="53"/>
      <c r="H57" s="53"/>
    </row>
    <row r="58" spans="1:8" s="14" customFormat="1">
      <c r="A58" s="1" t="s">
        <v>61</v>
      </c>
      <c r="B58" s="1"/>
      <c r="C58" s="1"/>
      <c r="D58" s="1"/>
      <c r="E58" s="228" t="s">
        <v>95</v>
      </c>
      <c r="F58" s="228"/>
      <c r="G58" s="228"/>
      <c r="H58" s="228"/>
    </row>
    <row r="59" spans="1:8" s="14" customFormat="1">
      <c r="A59" s="1" t="s">
        <v>110</v>
      </c>
      <c r="B59" s="1"/>
      <c r="C59" s="1"/>
      <c r="D59" s="1"/>
      <c r="E59" s="215" t="s">
        <v>93</v>
      </c>
      <c r="F59" s="215"/>
      <c r="G59" s="215"/>
      <c r="H59" s="215"/>
    </row>
    <row r="60" spans="1:8" s="14" customFormat="1">
      <c r="A60" s="9"/>
      <c r="B60" s="9"/>
      <c r="C60" s="8"/>
      <c r="D60" s="8"/>
      <c r="E60" s="215" t="s">
        <v>94</v>
      </c>
      <c r="F60" s="215"/>
      <c r="G60" s="215"/>
      <c r="H60" s="215"/>
    </row>
    <row r="62" spans="1:8" ht="16.5">
      <c r="A62" s="227" t="s">
        <v>47</v>
      </c>
      <c r="B62" s="227"/>
      <c r="C62" s="227"/>
      <c r="D62" s="227"/>
      <c r="E62" s="227"/>
      <c r="F62" s="227"/>
      <c r="G62" s="227"/>
      <c r="H62" s="227"/>
    </row>
    <row r="63" spans="1:8" ht="16.5">
      <c r="A63" s="227" t="s">
        <v>145</v>
      </c>
      <c r="B63" s="227"/>
      <c r="C63" s="227"/>
      <c r="D63" s="227"/>
      <c r="E63" s="227"/>
      <c r="F63" s="227"/>
      <c r="G63" s="227"/>
      <c r="H63" s="227"/>
    </row>
    <row r="64" spans="1:8" ht="16.5">
      <c r="A64" s="239" t="s">
        <v>128</v>
      </c>
      <c r="B64" s="239"/>
      <c r="C64" s="239"/>
      <c r="D64" s="239"/>
      <c r="E64" s="239"/>
      <c r="F64" s="239"/>
      <c r="G64" s="239"/>
      <c r="H64" s="239"/>
    </row>
    <row r="65" spans="1:8" ht="16.5">
      <c r="A65" s="54"/>
      <c r="B65" s="54"/>
      <c r="C65" s="54"/>
      <c r="D65" s="54"/>
      <c r="E65" s="54"/>
      <c r="F65" s="54"/>
      <c r="G65" s="137"/>
      <c r="H65" s="137"/>
    </row>
    <row r="66" spans="1:8">
      <c r="A66" s="238" t="s">
        <v>177</v>
      </c>
      <c r="B66" s="238"/>
      <c r="C66" s="238"/>
      <c r="D66" s="238"/>
      <c r="E66" s="238"/>
      <c r="F66" s="238"/>
      <c r="G66" s="238"/>
      <c r="H66" s="238"/>
    </row>
    <row r="67" spans="1:8">
      <c r="A67" s="238" t="s">
        <v>146</v>
      </c>
      <c r="B67" s="238"/>
      <c r="C67" s="238"/>
      <c r="D67" s="238"/>
      <c r="E67" s="238"/>
      <c r="F67" s="238"/>
      <c r="G67" s="238"/>
      <c r="H67" s="238"/>
    </row>
    <row r="68" spans="1:8">
      <c r="A68" s="238" t="s">
        <v>73</v>
      </c>
      <c r="B68" s="238"/>
      <c r="C68" s="238"/>
      <c r="D68" s="238"/>
      <c r="E68" s="238"/>
      <c r="F68" s="238"/>
      <c r="G68" s="238"/>
      <c r="H68" s="238"/>
    </row>
    <row r="69" spans="1:8">
      <c r="A69" s="238" t="s">
        <v>147</v>
      </c>
      <c r="B69" s="238"/>
      <c r="C69" s="238"/>
      <c r="D69" s="238"/>
      <c r="E69" s="238"/>
      <c r="F69" s="238"/>
      <c r="G69" s="238"/>
      <c r="H69" s="238"/>
    </row>
    <row r="70" spans="1:8">
      <c r="A70" s="238" t="s">
        <v>74</v>
      </c>
      <c r="B70" s="238"/>
      <c r="C70" s="238"/>
      <c r="D70" s="238"/>
      <c r="E70" s="238"/>
      <c r="F70" s="238"/>
      <c r="G70" s="238"/>
      <c r="H70" s="238"/>
    </row>
    <row r="71" spans="1:8">
      <c r="A71" s="238" t="s">
        <v>80</v>
      </c>
      <c r="B71" s="238"/>
      <c r="C71" s="238"/>
      <c r="D71" s="238"/>
      <c r="E71" s="238"/>
      <c r="F71" s="238"/>
      <c r="G71" s="238"/>
      <c r="H71" s="238"/>
    </row>
    <row r="72" spans="1:8">
      <c r="A72" s="232" t="s">
        <v>81</v>
      </c>
      <c r="B72" s="232"/>
      <c r="C72" s="232"/>
      <c r="D72" s="232"/>
      <c r="E72" s="232"/>
      <c r="F72" s="232"/>
      <c r="G72" s="232"/>
      <c r="H72" s="232"/>
    </row>
    <row r="73" spans="1:8">
      <c r="A73" s="240" t="s">
        <v>48</v>
      </c>
      <c r="B73" s="241"/>
      <c r="C73" s="244" t="s">
        <v>1</v>
      </c>
      <c r="D73" s="245"/>
      <c r="E73" s="246"/>
      <c r="F73" s="234" t="s">
        <v>51</v>
      </c>
      <c r="G73" s="235"/>
      <c r="H73" s="236"/>
    </row>
    <row r="74" spans="1:8" ht="25.5">
      <c r="A74" s="242"/>
      <c r="B74" s="243"/>
      <c r="C74" s="39" t="s">
        <v>49</v>
      </c>
      <c r="D74" s="39" t="s">
        <v>50</v>
      </c>
      <c r="E74" s="39" t="s">
        <v>8</v>
      </c>
      <c r="F74" s="40" t="s">
        <v>42</v>
      </c>
      <c r="G74" s="39" t="s">
        <v>52</v>
      </c>
      <c r="H74" s="39" t="s">
        <v>53</v>
      </c>
    </row>
    <row r="75" spans="1:8">
      <c r="A75" s="225" t="s">
        <v>9</v>
      </c>
      <c r="B75" s="225"/>
      <c r="C75" s="18" t="s">
        <v>10</v>
      </c>
      <c r="D75" s="18" t="s">
        <v>11</v>
      </c>
      <c r="E75" s="18">
        <v>1</v>
      </c>
      <c r="F75" s="18">
        <v>2</v>
      </c>
      <c r="G75" s="18">
        <v>3</v>
      </c>
      <c r="H75" s="18">
        <v>4</v>
      </c>
    </row>
    <row r="76" spans="1:8">
      <c r="A76" s="105">
        <v>1</v>
      </c>
      <c r="B76" s="98" t="s">
        <v>122</v>
      </c>
      <c r="C76" s="71">
        <v>40543</v>
      </c>
      <c r="D76" s="72" t="s">
        <v>115</v>
      </c>
      <c r="E76" s="72">
        <v>210000000</v>
      </c>
      <c r="F76" s="139" t="s">
        <v>178</v>
      </c>
      <c r="G76" s="140">
        <v>42000000</v>
      </c>
      <c r="H76" s="140">
        <f>G76</f>
        <v>42000000</v>
      </c>
    </row>
    <row r="77" spans="1:8">
      <c r="A77" s="105"/>
      <c r="B77" s="41"/>
      <c r="C77" s="62"/>
      <c r="D77" s="62"/>
      <c r="E77" s="72"/>
      <c r="F77" s="73" t="s">
        <v>180</v>
      </c>
      <c r="G77" s="140">
        <v>42000000</v>
      </c>
      <c r="H77" s="42">
        <f>H76+G77</f>
        <v>84000000</v>
      </c>
    </row>
    <row r="78" spans="1:8">
      <c r="A78" s="105"/>
      <c r="B78" s="41"/>
      <c r="C78" s="62"/>
      <c r="D78" s="62"/>
      <c r="E78" s="43"/>
      <c r="F78" s="67" t="s">
        <v>234</v>
      </c>
      <c r="G78" s="42">
        <f>'So TSCD'!J50</f>
        <v>42000000</v>
      </c>
      <c r="H78" s="42">
        <f>H77+G78</f>
        <v>126000000</v>
      </c>
    </row>
    <row r="79" spans="1:8">
      <c r="A79" s="105"/>
      <c r="B79" s="41"/>
      <c r="C79" s="62"/>
      <c r="D79" s="62"/>
      <c r="E79" s="43"/>
      <c r="F79" s="73"/>
      <c r="G79" s="42"/>
      <c r="H79" s="42"/>
    </row>
    <row r="80" spans="1:8">
      <c r="A80" s="105"/>
      <c r="B80" s="41"/>
      <c r="C80" s="62"/>
      <c r="D80" s="62"/>
      <c r="E80" s="43"/>
      <c r="F80" s="67"/>
      <c r="G80" s="42"/>
      <c r="H80" s="42"/>
    </row>
    <row r="81" spans="1:9">
      <c r="A81" s="105"/>
      <c r="B81" s="41"/>
      <c r="C81" s="62"/>
      <c r="D81" s="62"/>
      <c r="E81" s="43"/>
      <c r="F81" s="73"/>
      <c r="G81" s="42"/>
      <c r="H81" s="42"/>
    </row>
    <row r="82" spans="1:9">
      <c r="A82" s="105"/>
      <c r="B82" s="41"/>
      <c r="C82" s="62"/>
      <c r="D82" s="62"/>
      <c r="E82" s="43"/>
      <c r="F82" s="67"/>
      <c r="G82" s="42"/>
      <c r="H82" s="42"/>
    </row>
    <row r="83" spans="1:9">
      <c r="A83" s="106"/>
      <c r="B83" s="68"/>
      <c r="C83" s="69"/>
      <c r="D83" s="69"/>
      <c r="E83" s="70"/>
      <c r="F83" s="73"/>
      <c r="G83" s="134"/>
      <c r="H83" s="42"/>
      <c r="I83" s="75"/>
    </row>
    <row r="84" spans="1:9">
      <c r="A84" s="105"/>
      <c r="B84" s="41"/>
      <c r="C84" s="62"/>
      <c r="D84" s="62"/>
      <c r="E84" s="43"/>
      <c r="F84" s="67"/>
      <c r="G84" s="42"/>
      <c r="H84" s="42"/>
    </row>
    <row r="85" spans="1:9">
      <c r="A85" s="105"/>
      <c r="B85" s="41"/>
      <c r="C85" s="62"/>
      <c r="D85" s="62"/>
      <c r="E85" s="43"/>
      <c r="F85" s="43"/>
      <c r="G85" s="42"/>
      <c r="H85" s="42"/>
    </row>
    <row r="86" spans="1:9">
      <c r="A86" s="19"/>
      <c r="B86" s="19" t="s">
        <v>13</v>
      </c>
      <c r="C86" s="46"/>
      <c r="D86" s="46"/>
      <c r="E86" s="46">
        <f>SUM(E76:E85)</f>
        <v>210000000</v>
      </c>
      <c r="F86" s="46"/>
      <c r="G86" s="39">
        <f>SUM(G76:G85)</f>
        <v>126000000</v>
      </c>
      <c r="H86" s="39"/>
    </row>
    <row r="87" spans="1:9">
      <c r="A87" s="50"/>
      <c r="B87" s="50"/>
      <c r="C87" s="64"/>
      <c r="D87" s="64"/>
      <c r="E87" s="64"/>
      <c r="F87" s="64"/>
      <c r="G87" s="138"/>
      <c r="H87" s="138"/>
    </row>
    <row r="88" spans="1:9">
      <c r="A88" s="50"/>
      <c r="B88" s="50"/>
      <c r="C88" s="64"/>
      <c r="D88" s="64"/>
      <c r="E88" s="64"/>
      <c r="F88" s="64"/>
      <c r="G88" s="138"/>
      <c r="H88" s="138"/>
    </row>
    <row r="89" spans="1:9">
      <c r="A89" s="237" t="s">
        <v>54</v>
      </c>
      <c r="B89" s="237"/>
      <c r="C89" s="237"/>
      <c r="D89" s="237"/>
      <c r="E89" s="237"/>
      <c r="F89" s="237"/>
      <c r="G89" s="237"/>
      <c r="H89" s="237"/>
    </row>
    <row r="90" spans="1:9" ht="25.5">
      <c r="A90" s="19" t="s">
        <v>0</v>
      </c>
      <c r="B90" s="225" t="s">
        <v>55</v>
      </c>
      <c r="C90" s="225"/>
      <c r="D90" s="46" t="s">
        <v>56</v>
      </c>
      <c r="E90" s="46" t="s">
        <v>57</v>
      </c>
      <c r="F90" s="46" t="s">
        <v>58</v>
      </c>
      <c r="G90" s="138"/>
      <c r="H90" s="138"/>
    </row>
    <row r="91" spans="1:9">
      <c r="A91" s="19" t="s">
        <v>9</v>
      </c>
      <c r="B91" s="19" t="s">
        <v>10</v>
      </c>
      <c r="C91" s="46"/>
      <c r="D91" s="46" t="s">
        <v>11</v>
      </c>
      <c r="E91" s="46">
        <v>1</v>
      </c>
      <c r="F91" s="46">
        <v>2</v>
      </c>
      <c r="G91" s="138"/>
      <c r="H91" s="138"/>
    </row>
    <row r="92" spans="1:9">
      <c r="A92" s="19"/>
      <c r="B92" s="19"/>
      <c r="C92" s="46"/>
      <c r="D92" s="46"/>
      <c r="E92" s="46"/>
      <c r="F92" s="46"/>
      <c r="G92" s="138"/>
      <c r="H92" s="138"/>
    </row>
    <row r="93" spans="1:9">
      <c r="A93" s="19"/>
      <c r="B93" s="19"/>
      <c r="C93" s="46"/>
      <c r="D93" s="46"/>
      <c r="E93" s="46"/>
      <c r="F93" s="46"/>
      <c r="G93" s="138"/>
      <c r="H93" s="138"/>
    </row>
    <row r="94" spans="1:9">
      <c r="A94" s="19"/>
      <c r="B94" s="19"/>
      <c r="C94" s="46"/>
      <c r="D94" s="46"/>
      <c r="E94" s="46"/>
      <c r="F94" s="46"/>
      <c r="G94" s="138"/>
      <c r="H94" s="138"/>
    </row>
    <row r="95" spans="1:9">
      <c r="A95" s="19"/>
      <c r="B95" s="19"/>
      <c r="C95" s="46"/>
      <c r="D95" s="46"/>
      <c r="E95" s="46"/>
      <c r="F95" s="46"/>
      <c r="G95" s="138"/>
      <c r="H95" s="138"/>
    </row>
    <row r="96" spans="1:9">
      <c r="A96" s="19"/>
      <c r="B96" s="19"/>
      <c r="C96" s="46"/>
      <c r="D96" s="46"/>
      <c r="E96" s="46"/>
      <c r="F96" s="46"/>
      <c r="G96" s="138"/>
      <c r="H96" s="138"/>
    </row>
    <row r="97" spans="1:8">
      <c r="A97" s="19"/>
      <c r="B97" s="19"/>
      <c r="C97" s="46"/>
      <c r="D97" s="46"/>
      <c r="E97" s="46"/>
      <c r="F97" s="46"/>
      <c r="G97" s="138"/>
      <c r="H97" s="138"/>
    </row>
    <row r="98" spans="1:8">
      <c r="A98" s="19"/>
      <c r="B98" s="19"/>
      <c r="C98" s="46"/>
      <c r="D98" s="46"/>
      <c r="E98" s="46"/>
      <c r="F98" s="46"/>
      <c r="G98" s="138"/>
      <c r="H98" s="138"/>
    </row>
    <row r="99" spans="1:8">
      <c r="A99" s="50"/>
      <c r="B99" s="50"/>
      <c r="C99" s="64"/>
      <c r="D99" s="64"/>
      <c r="E99" s="64"/>
      <c r="F99" s="64"/>
      <c r="G99" s="138"/>
      <c r="H99" s="138"/>
    </row>
    <row r="100" spans="1:8">
      <c r="A100" s="229" t="s">
        <v>75</v>
      </c>
      <c r="B100" s="229"/>
      <c r="C100" s="229"/>
      <c r="D100" s="229"/>
      <c r="E100" s="229"/>
      <c r="F100" s="229"/>
      <c r="G100" s="229"/>
      <c r="H100" s="229"/>
    </row>
    <row r="101" spans="1:8">
      <c r="A101" s="229" t="s">
        <v>76</v>
      </c>
      <c r="B101" s="229"/>
      <c r="C101" s="229"/>
      <c r="D101" s="229"/>
      <c r="E101" s="229"/>
      <c r="F101" s="229"/>
      <c r="G101" s="229"/>
      <c r="H101" s="229"/>
    </row>
    <row r="102" spans="1:8">
      <c r="A102" s="49"/>
      <c r="B102" s="49"/>
      <c r="C102" s="51"/>
      <c r="D102" s="51"/>
      <c r="E102" s="230" t="s">
        <v>78</v>
      </c>
      <c r="F102" s="230"/>
      <c r="G102" s="230"/>
      <c r="H102" s="230"/>
    </row>
    <row r="103" spans="1:8">
      <c r="A103" s="231" t="s">
        <v>59</v>
      </c>
      <c r="B103" s="231"/>
      <c r="C103" s="231" t="s">
        <v>16</v>
      </c>
      <c r="D103" s="231"/>
      <c r="E103" s="228" t="s">
        <v>28</v>
      </c>
      <c r="F103" s="228"/>
      <c r="G103" s="228"/>
      <c r="H103" s="228"/>
    </row>
    <row r="120" spans="1:8" s="14" customFormat="1">
      <c r="A120" s="1" t="s">
        <v>61</v>
      </c>
      <c r="B120" s="1"/>
      <c r="C120" s="1"/>
      <c r="D120" s="1"/>
      <c r="E120" s="228" t="s">
        <v>95</v>
      </c>
      <c r="F120" s="228"/>
      <c r="G120" s="228"/>
      <c r="H120" s="228"/>
    </row>
    <row r="121" spans="1:8" s="14" customFormat="1">
      <c r="A121" s="1" t="s">
        <v>110</v>
      </c>
      <c r="B121" s="1"/>
      <c r="C121" s="1"/>
      <c r="D121" s="1"/>
      <c r="E121" s="215" t="s">
        <v>93</v>
      </c>
      <c r="F121" s="215"/>
      <c r="G121" s="215"/>
      <c r="H121" s="215"/>
    </row>
    <row r="122" spans="1:8" s="14" customFormat="1">
      <c r="A122" s="9"/>
      <c r="B122" s="9"/>
      <c r="C122" s="8"/>
      <c r="D122" s="8"/>
      <c r="E122" s="215" t="s">
        <v>94</v>
      </c>
      <c r="F122" s="215"/>
      <c r="G122" s="215"/>
      <c r="H122" s="215"/>
    </row>
    <row r="124" spans="1:8" ht="16.5">
      <c r="A124" s="227" t="s">
        <v>47</v>
      </c>
      <c r="B124" s="227"/>
      <c r="C124" s="227"/>
      <c r="D124" s="227"/>
      <c r="E124" s="227"/>
      <c r="F124" s="227"/>
      <c r="G124" s="227"/>
      <c r="H124" s="227"/>
    </row>
    <row r="125" spans="1:8" ht="16.5">
      <c r="A125" s="227" t="s">
        <v>148</v>
      </c>
      <c r="B125" s="227"/>
      <c r="C125" s="227"/>
      <c r="D125" s="227"/>
      <c r="E125" s="227"/>
      <c r="F125" s="227"/>
      <c r="G125" s="227"/>
      <c r="H125" s="227"/>
    </row>
    <row r="126" spans="1:8" ht="16.5">
      <c r="A126" s="239" t="s">
        <v>128</v>
      </c>
      <c r="B126" s="239"/>
      <c r="C126" s="239"/>
      <c r="D126" s="239"/>
      <c r="E126" s="239"/>
      <c r="F126" s="239"/>
      <c r="G126" s="239"/>
      <c r="H126" s="239"/>
    </row>
    <row r="127" spans="1:8" ht="16.5">
      <c r="A127" s="54"/>
      <c r="B127" s="54"/>
      <c r="C127" s="54"/>
      <c r="D127" s="54"/>
      <c r="E127" s="54"/>
      <c r="F127" s="54"/>
      <c r="G127" s="137"/>
      <c r="H127" s="137"/>
    </row>
    <row r="128" spans="1:8">
      <c r="A128" s="238" t="s">
        <v>154</v>
      </c>
      <c r="B128" s="238"/>
      <c r="C128" s="238"/>
      <c r="D128" s="238"/>
      <c r="E128" s="238"/>
      <c r="F128" s="238"/>
      <c r="G128" s="238"/>
      <c r="H128" s="238"/>
    </row>
    <row r="129" spans="1:8">
      <c r="A129" s="238" t="s">
        <v>149</v>
      </c>
      <c r="B129" s="238"/>
      <c r="C129" s="238"/>
      <c r="D129" s="238"/>
      <c r="E129" s="238"/>
      <c r="F129" s="238"/>
      <c r="G129" s="238"/>
      <c r="H129" s="238"/>
    </row>
    <row r="130" spans="1:8">
      <c r="A130" s="238" t="s">
        <v>150</v>
      </c>
      <c r="B130" s="238"/>
      <c r="C130" s="238"/>
      <c r="D130" s="238"/>
      <c r="E130" s="238"/>
      <c r="F130" s="238"/>
      <c r="G130" s="238"/>
      <c r="H130" s="238"/>
    </row>
    <row r="131" spans="1:8">
      <c r="A131" s="238" t="s">
        <v>151</v>
      </c>
      <c r="B131" s="238"/>
      <c r="C131" s="238"/>
      <c r="D131" s="238"/>
      <c r="E131" s="238"/>
      <c r="F131" s="238"/>
      <c r="G131" s="238"/>
      <c r="H131" s="238"/>
    </row>
    <row r="132" spans="1:8">
      <c r="A132" s="238" t="s">
        <v>74</v>
      </c>
      <c r="B132" s="238"/>
      <c r="C132" s="238"/>
      <c r="D132" s="238"/>
      <c r="E132" s="238"/>
      <c r="F132" s="238"/>
      <c r="G132" s="238"/>
      <c r="H132" s="238"/>
    </row>
    <row r="133" spans="1:8">
      <c r="A133" s="238" t="s">
        <v>80</v>
      </c>
      <c r="B133" s="238"/>
      <c r="C133" s="238"/>
      <c r="D133" s="238"/>
      <c r="E133" s="238"/>
      <c r="F133" s="238"/>
      <c r="G133" s="238"/>
      <c r="H133" s="238"/>
    </row>
    <row r="134" spans="1:8">
      <c r="A134" s="232" t="s">
        <v>81</v>
      </c>
      <c r="B134" s="232"/>
      <c r="C134" s="232"/>
      <c r="D134" s="232"/>
      <c r="E134" s="232"/>
      <c r="F134" s="232"/>
      <c r="G134" s="232"/>
      <c r="H134" s="232"/>
    </row>
    <row r="135" spans="1:8">
      <c r="A135" s="240" t="s">
        <v>48</v>
      </c>
      <c r="B135" s="241"/>
      <c r="C135" s="244" t="s">
        <v>1</v>
      </c>
      <c r="D135" s="245"/>
      <c r="E135" s="246"/>
      <c r="F135" s="234" t="s">
        <v>51</v>
      </c>
      <c r="G135" s="235"/>
      <c r="H135" s="236"/>
    </row>
    <row r="136" spans="1:8" ht="25.5">
      <c r="A136" s="242"/>
      <c r="B136" s="243"/>
      <c r="C136" s="39" t="s">
        <v>49</v>
      </c>
      <c r="D136" s="39" t="s">
        <v>50</v>
      </c>
      <c r="E136" s="39" t="s">
        <v>8</v>
      </c>
      <c r="F136" s="40" t="s">
        <v>42</v>
      </c>
      <c r="G136" s="39" t="s">
        <v>52</v>
      </c>
      <c r="H136" s="39" t="s">
        <v>53</v>
      </c>
    </row>
    <row r="137" spans="1:8">
      <c r="A137" s="225" t="s">
        <v>9</v>
      </c>
      <c r="B137" s="225"/>
      <c r="C137" s="18" t="s">
        <v>10</v>
      </c>
      <c r="D137" s="18" t="s">
        <v>11</v>
      </c>
      <c r="E137" s="18">
        <v>1</v>
      </c>
      <c r="F137" s="18">
        <v>2</v>
      </c>
      <c r="G137" s="18">
        <v>3</v>
      </c>
      <c r="H137" s="18">
        <v>4</v>
      </c>
    </row>
    <row r="138" spans="1:8">
      <c r="A138" s="41">
        <v>1</v>
      </c>
      <c r="B138" s="97" t="s">
        <v>130</v>
      </c>
      <c r="C138" s="71">
        <v>40543</v>
      </c>
      <c r="D138" s="76" t="s">
        <v>129</v>
      </c>
      <c r="E138" s="5">
        <v>1169229569</v>
      </c>
      <c r="F138" s="73" t="s">
        <v>178</v>
      </c>
      <c r="G138" s="140">
        <v>44053992</v>
      </c>
      <c r="H138" s="140">
        <f>G138</f>
        <v>44053992</v>
      </c>
    </row>
    <row r="139" spans="1:8">
      <c r="A139" s="41"/>
      <c r="B139" s="41"/>
      <c r="C139" s="62"/>
      <c r="D139" s="62"/>
      <c r="E139" s="72"/>
      <c r="F139" s="73" t="s">
        <v>180</v>
      </c>
      <c r="G139" s="140">
        <v>44053992</v>
      </c>
      <c r="H139" s="42">
        <f>H138+G139</f>
        <v>88107984</v>
      </c>
    </row>
    <row r="140" spans="1:8">
      <c r="A140" s="41"/>
      <c r="B140" s="41"/>
      <c r="C140" s="62"/>
      <c r="D140" s="62"/>
      <c r="E140" s="43"/>
      <c r="F140" s="67" t="s">
        <v>234</v>
      </c>
      <c r="G140" s="42">
        <f>'So TSCD'!J13</f>
        <v>44053992</v>
      </c>
      <c r="H140" s="42">
        <f>H139+G140</f>
        <v>132161976</v>
      </c>
    </row>
    <row r="141" spans="1:8">
      <c r="A141" s="41"/>
      <c r="B141" s="41"/>
      <c r="C141" s="62"/>
      <c r="D141" s="62"/>
      <c r="E141" s="43"/>
      <c r="F141" s="73"/>
      <c r="G141" s="42"/>
      <c r="H141" s="42"/>
    </row>
    <row r="142" spans="1:8">
      <c r="A142" s="41"/>
      <c r="B142" s="41"/>
      <c r="C142" s="62"/>
      <c r="D142" s="62"/>
      <c r="E142" s="43"/>
      <c r="F142" s="67"/>
      <c r="G142" s="42"/>
      <c r="H142" s="42"/>
    </row>
    <row r="143" spans="1:8">
      <c r="A143" s="41"/>
      <c r="B143" s="41"/>
      <c r="C143" s="62"/>
      <c r="D143" s="62"/>
      <c r="E143" s="43"/>
      <c r="F143" s="73"/>
      <c r="G143" s="42"/>
      <c r="H143" s="42"/>
    </row>
    <row r="144" spans="1:8">
      <c r="A144" s="41"/>
      <c r="B144" s="41"/>
      <c r="C144" s="62"/>
      <c r="D144" s="62"/>
      <c r="E144" s="43"/>
      <c r="F144" s="67"/>
      <c r="G144" s="42"/>
      <c r="H144" s="42"/>
    </row>
    <row r="145" spans="1:9">
      <c r="A145" s="68"/>
      <c r="B145" s="68"/>
      <c r="C145" s="69"/>
      <c r="D145" s="69"/>
      <c r="E145" s="70"/>
      <c r="F145" s="73"/>
      <c r="G145" s="134"/>
      <c r="H145" s="42"/>
      <c r="I145" s="75"/>
    </row>
    <row r="146" spans="1:9">
      <c r="A146" s="41"/>
      <c r="B146" s="41"/>
      <c r="C146" s="62"/>
      <c r="D146" s="62"/>
      <c r="E146" s="43"/>
      <c r="F146" s="67"/>
      <c r="G146" s="42"/>
      <c r="H146" s="42"/>
    </row>
    <row r="147" spans="1:9">
      <c r="A147" s="41"/>
      <c r="B147" s="41"/>
      <c r="C147" s="62"/>
      <c r="D147" s="62"/>
      <c r="E147" s="43"/>
      <c r="F147" s="43"/>
      <c r="G147" s="42"/>
      <c r="H147" s="42"/>
    </row>
    <row r="148" spans="1:9">
      <c r="A148" s="19"/>
      <c r="B148" s="19" t="s">
        <v>13</v>
      </c>
      <c r="C148" s="46"/>
      <c r="D148" s="46"/>
      <c r="E148" s="46">
        <f>SUM(E138:E147)</f>
        <v>1169229569</v>
      </c>
      <c r="F148" s="46"/>
      <c r="G148" s="39">
        <f>SUM(G138:G147)</f>
        <v>132161976</v>
      </c>
      <c r="H148" s="39"/>
    </row>
    <row r="149" spans="1:9">
      <c r="A149" s="50"/>
      <c r="B149" s="50"/>
      <c r="C149" s="64"/>
      <c r="D149" s="64"/>
      <c r="E149" s="64"/>
      <c r="F149" s="64"/>
      <c r="G149" s="138"/>
      <c r="H149" s="138"/>
    </row>
    <row r="150" spans="1:9">
      <c r="A150" s="50"/>
      <c r="B150" s="50"/>
      <c r="C150" s="64"/>
      <c r="D150" s="64"/>
      <c r="E150" s="64"/>
      <c r="F150" s="64"/>
      <c r="G150" s="138"/>
      <c r="H150" s="138"/>
    </row>
    <row r="151" spans="1:9">
      <c r="A151" s="237" t="s">
        <v>54</v>
      </c>
      <c r="B151" s="237"/>
      <c r="C151" s="237"/>
      <c r="D151" s="237"/>
      <c r="E151" s="237"/>
      <c r="F151" s="237"/>
      <c r="G151" s="237"/>
      <c r="H151" s="237"/>
    </row>
    <row r="152" spans="1:9" ht="25.5">
      <c r="A152" s="19" t="s">
        <v>0</v>
      </c>
      <c r="B152" s="225" t="s">
        <v>55</v>
      </c>
      <c r="C152" s="225"/>
      <c r="D152" s="46" t="s">
        <v>56</v>
      </c>
      <c r="E152" s="46" t="s">
        <v>57</v>
      </c>
      <c r="F152" s="46" t="s">
        <v>58</v>
      </c>
      <c r="G152" s="138"/>
      <c r="H152" s="138"/>
    </row>
    <row r="153" spans="1:9">
      <c r="A153" s="19" t="s">
        <v>9</v>
      </c>
      <c r="B153" s="19" t="s">
        <v>10</v>
      </c>
      <c r="C153" s="46"/>
      <c r="D153" s="46" t="s">
        <v>11</v>
      </c>
      <c r="E153" s="46">
        <v>1</v>
      </c>
      <c r="F153" s="46">
        <v>2</v>
      </c>
      <c r="G153" s="138"/>
      <c r="H153" s="138"/>
    </row>
    <row r="154" spans="1:9">
      <c r="A154" s="19"/>
      <c r="B154" s="19"/>
      <c r="C154" s="46"/>
      <c r="D154" s="46"/>
      <c r="E154" s="46"/>
      <c r="F154" s="46"/>
      <c r="G154" s="138"/>
      <c r="H154" s="138"/>
    </row>
    <row r="155" spans="1:9">
      <c r="A155" s="19"/>
      <c r="B155" s="19"/>
      <c r="C155" s="46"/>
      <c r="D155" s="46"/>
      <c r="E155" s="46"/>
      <c r="F155" s="46"/>
      <c r="G155" s="138"/>
      <c r="H155" s="138"/>
    </row>
    <row r="156" spans="1:9">
      <c r="A156" s="19"/>
      <c r="B156" s="19"/>
      <c r="C156" s="46"/>
      <c r="D156" s="46"/>
      <c r="E156" s="46"/>
      <c r="F156" s="46"/>
      <c r="G156" s="138"/>
      <c r="H156" s="138"/>
    </row>
    <row r="157" spans="1:9">
      <c r="A157" s="19"/>
      <c r="B157" s="19"/>
      <c r="C157" s="46"/>
      <c r="D157" s="46"/>
      <c r="E157" s="46"/>
      <c r="F157" s="46"/>
      <c r="G157" s="138"/>
      <c r="H157" s="138"/>
    </row>
    <row r="158" spans="1:9">
      <c r="A158" s="19"/>
      <c r="B158" s="19"/>
      <c r="C158" s="46"/>
      <c r="D158" s="46"/>
      <c r="E158" s="46"/>
      <c r="F158" s="46"/>
      <c r="G158" s="138"/>
      <c r="H158" s="138"/>
    </row>
    <row r="159" spans="1:9">
      <c r="A159" s="19"/>
      <c r="B159" s="19"/>
      <c r="C159" s="46"/>
      <c r="D159" s="46"/>
      <c r="E159" s="46"/>
      <c r="F159" s="46"/>
      <c r="G159" s="138"/>
      <c r="H159" s="138"/>
    </row>
    <row r="160" spans="1:9">
      <c r="A160" s="19"/>
      <c r="B160" s="19"/>
      <c r="C160" s="46"/>
      <c r="D160" s="46"/>
      <c r="E160" s="46"/>
      <c r="F160" s="46"/>
      <c r="G160" s="138"/>
      <c r="H160" s="138"/>
    </row>
    <row r="161" spans="1:8">
      <c r="A161" s="50"/>
      <c r="B161" s="50"/>
      <c r="C161" s="64"/>
      <c r="D161" s="64"/>
      <c r="E161" s="64"/>
      <c r="F161" s="64"/>
      <c r="G161" s="138"/>
      <c r="H161" s="138"/>
    </row>
    <row r="162" spans="1:8">
      <c r="A162" s="229" t="s">
        <v>75</v>
      </c>
      <c r="B162" s="229"/>
      <c r="C162" s="229"/>
      <c r="D162" s="229"/>
      <c r="E162" s="229"/>
      <c r="F162" s="229"/>
      <c r="G162" s="229"/>
      <c r="H162" s="229"/>
    </row>
    <row r="163" spans="1:8">
      <c r="A163" s="229" t="s">
        <v>76</v>
      </c>
      <c r="B163" s="229"/>
      <c r="C163" s="229"/>
      <c r="D163" s="229"/>
      <c r="E163" s="229"/>
      <c r="F163" s="229"/>
      <c r="G163" s="229"/>
      <c r="H163" s="229"/>
    </row>
    <row r="164" spans="1:8">
      <c r="A164" s="49"/>
      <c r="B164" s="49"/>
      <c r="C164" s="51"/>
      <c r="D164" s="51"/>
      <c r="E164" s="230" t="s">
        <v>78</v>
      </c>
      <c r="F164" s="230"/>
      <c r="G164" s="230"/>
      <c r="H164" s="230"/>
    </row>
    <row r="165" spans="1:8">
      <c r="A165" s="231" t="s">
        <v>59</v>
      </c>
      <c r="B165" s="231"/>
      <c r="C165" s="231" t="s">
        <v>16</v>
      </c>
      <c r="D165" s="231"/>
      <c r="E165" s="228" t="s">
        <v>28</v>
      </c>
      <c r="F165" s="228"/>
      <c r="G165" s="228"/>
      <c r="H165" s="228"/>
    </row>
    <row r="182" spans="1:8" s="14" customFormat="1">
      <c r="A182" s="1" t="s">
        <v>61</v>
      </c>
      <c r="B182" s="1"/>
      <c r="C182" s="1"/>
      <c r="D182" s="1"/>
      <c r="E182" s="228" t="s">
        <v>95</v>
      </c>
      <c r="F182" s="228"/>
      <c r="G182" s="228"/>
      <c r="H182" s="228"/>
    </row>
    <row r="183" spans="1:8" s="14" customFormat="1">
      <c r="A183" s="1" t="s">
        <v>110</v>
      </c>
      <c r="B183" s="1"/>
      <c r="C183" s="1"/>
      <c r="D183" s="1"/>
      <c r="E183" s="215" t="s">
        <v>93</v>
      </c>
      <c r="F183" s="215"/>
      <c r="G183" s="215"/>
      <c r="H183" s="215"/>
    </row>
    <row r="184" spans="1:8" s="14" customFormat="1">
      <c r="A184" s="9"/>
      <c r="B184" s="9"/>
      <c r="C184" s="8"/>
      <c r="D184" s="8"/>
      <c r="E184" s="215" t="s">
        <v>94</v>
      </c>
      <c r="F184" s="215"/>
      <c r="G184" s="215"/>
      <c r="H184" s="215"/>
    </row>
    <row r="186" spans="1:8" ht="16.5">
      <c r="A186" s="227" t="s">
        <v>47</v>
      </c>
      <c r="B186" s="227"/>
      <c r="C186" s="227"/>
      <c r="D186" s="227"/>
      <c r="E186" s="227"/>
      <c r="F186" s="227"/>
      <c r="G186" s="227"/>
      <c r="H186" s="227"/>
    </row>
    <row r="187" spans="1:8" ht="16.5">
      <c r="A187" s="227" t="s">
        <v>152</v>
      </c>
      <c r="B187" s="227"/>
      <c r="C187" s="227"/>
      <c r="D187" s="227"/>
      <c r="E187" s="227"/>
      <c r="F187" s="227"/>
      <c r="G187" s="227"/>
      <c r="H187" s="227"/>
    </row>
    <row r="188" spans="1:8" ht="16.5">
      <c r="A188" s="239" t="s">
        <v>128</v>
      </c>
      <c r="B188" s="239"/>
      <c r="C188" s="239"/>
      <c r="D188" s="239"/>
      <c r="E188" s="239"/>
      <c r="F188" s="239"/>
      <c r="G188" s="239"/>
      <c r="H188" s="239"/>
    </row>
    <row r="189" spans="1:8" ht="16.5">
      <c r="A189" s="54"/>
      <c r="B189" s="54"/>
      <c r="C189" s="54"/>
      <c r="D189" s="54"/>
      <c r="E189" s="54"/>
      <c r="F189" s="54"/>
      <c r="G189" s="137"/>
      <c r="H189" s="137"/>
    </row>
    <row r="190" spans="1:8">
      <c r="A190" s="238" t="s">
        <v>153</v>
      </c>
      <c r="B190" s="238"/>
      <c r="C190" s="238"/>
      <c r="D190" s="238"/>
      <c r="E190" s="238"/>
      <c r="F190" s="238"/>
      <c r="G190" s="238"/>
      <c r="H190" s="238"/>
    </row>
    <row r="191" spans="1:8">
      <c r="A191" s="238" t="s">
        <v>155</v>
      </c>
      <c r="B191" s="238"/>
      <c r="C191" s="238"/>
      <c r="D191" s="238"/>
      <c r="E191" s="238"/>
      <c r="F191" s="238"/>
      <c r="G191" s="238"/>
      <c r="H191" s="238"/>
    </row>
    <row r="192" spans="1:8">
      <c r="A192" s="238" t="s">
        <v>156</v>
      </c>
      <c r="B192" s="238"/>
      <c r="C192" s="238"/>
      <c r="D192" s="238"/>
      <c r="E192" s="238"/>
      <c r="F192" s="238"/>
      <c r="G192" s="238"/>
      <c r="H192" s="238"/>
    </row>
    <row r="193" spans="1:11">
      <c r="A193" s="238" t="s">
        <v>151</v>
      </c>
      <c r="B193" s="238"/>
      <c r="C193" s="238"/>
      <c r="D193" s="238"/>
      <c r="E193" s="238"/>
      <c r="F193" s="238"/>
      <c r="G193" s="238"/>
      <c r="H193" s="238"/>
    </row>
    <row r="194" spans="1:11">
      <c r="A194" s="238" t="s">
        <v>74</v>
      </c>
      <c r="B194" s="238"/>
      <c r="C194" s="238"/>
      <c r="D194" s="238"/>
      <c r="E194" s="238"/>
      <c r="F194" s="238"/>
      <c r="G194" s="238"/>
      <c r="H194" s="238"/>
    </row>
    <row r="195" spans="1:11">
      <c r="A195" s="238" t="s">
        <v>80</v>
      </c>
      <c r="B195" s="238"/>
      <c r="C195" s="238"/>
      <c r="D195" s="238"/>
      <c r="E195" s="238"/>
      <c r="F195" s="238"/>
      <c r="G195" s="238"/>
      <c r="H195" s="238"/>
    </row>
    <row r="196" spans="1:11">
      <c r="A196" s="232" t="s">
        <v>81</v>
      </c>
      <c r="B196" s="232"/>
      <c r="C196" s="232"/>
      <c r="D196" s="232"/>
      <c r="E196" s="232"/>
      <c r="F196" s="232"/>
      <c r="G196" s="232"/>
      <c r="H196" s="232"/>
    </row>
    <row r="197" spans="1:11">
      <c r="A197" s="240" t="s">
        <v>48</v>
      </c>
      <c r="B197" s="241"/>
      <c r="C197" s="244" t="s">
        <v>1</v>
      </c>
      <c r="D197" s="245"/>
      <c r="E197" s="246"/>
      <c r="F197" s="234" t="s">
        <v>51</v>
      </c>
      <c r="G197" s="235"/>
      <c r="H197" s="236"/>
    </row>
    <row r="198" spans="1:11" ht="25.5">
      <c r="A198" s="242"/>
      <c r="B198" s="243"/>
      <c r="C198" s="39" t="s">
        <v>49</v>
      </c>
      <c r="D198" s="39" t="s">
        <v>50</v>
      </c>
      <c r="E198" s="39" t="s">
        <v>8</v>
      </c>
      <c r="F198" s="40" t="s">
        <v>42</v>
      </c>
      <c r="G198" s="39" t="s">
        <v>52</v>
      </c>
      <c r="H198" s="39" t="s">
        <v>53</v>
      </c>
    </row>
    <row r="199" spans="1:11">
      <c r="A199" s="225" t="s">
        <v>9</v>
      </c>
      <c r="B199" s="225"/>
      <c r="C199" s="18" t="s">
        <v>10</v>
      </c>
      <c r="D199" s="18" t="s">
        <v>11</v>
      </c>
      <c r="E199" s="18">
        <v>1</v>
      </c>
      <c r="F199" s="18">
        <v>2</v>
      </c>
      <c r="G199" s="18">
        <v>3</v>
      </c>
      <c r="H199" s="18">
        <v>4</v>
      </c>
    </row>
    <row r="200" spans="1:11">
      <c r="A200" s="41">
        <v>1</v>
      </c>
      <c r="B200" s="97" t="s">
        <v>134</v>
      </c>
      <c r="C200" s="71">
        <v>40543</v>
      </c>
      <c r="D200" s="78" t="s">
        <v>131</v>
      </c>
      <c r="E200" s="77">
        <v>2128274016</v>
      </c>
      <c r="F200" s="73" t="s">
        <v>178</v>
      </c>
      <c r="G200" s="140">
        <v>342562044</v>
      </c>
      <c r="H200" s="140">
        <f>G200</f>
        <v>342562044</v>
      </c>
    </row>
    <row r="201" spans="1:11">
      <c r="A201" s="41"/>
      <c r="B201" s="41"/>
      <c r="C201" s="62"/>
      <c r="D201" s="62"/>
      <c r="E201" s="72"/>
      <c r="F201" s="73" t="s">
        <v>180</v>
      </c>
      <c r="G201" s="140">
        <v>342562044</v>
      </c>
      <c r="H201" s="42">
        <f>H200+G201</f>
        <v>685124088</v>
      </c>
    </row>
    <row r="202" spans="1:11">
      <c r="A202" s="41"/>
      <c r="B202" s="41"/>
      <c r="C202" s="62"/>
      <c r="D202" s="62"/>
      <c r="E202" s="43"/>
      <c r="F202" s="67" t="s">
        <v>234</v>
      </c>
      <c r="G202" s="42">
        <f>'So TSCD'!J14</f>
        <v>342562044</v>
      </c>
      <c r="H202" s="42">
        <f>H201+G202</f>
        <v>1027686132</v>
      </c>
    </row>
    <row r="203" spans="1:11">
      <c r="A203" s="41"/>
      <c r="B203" s="41"/>
      <c r="C203" s="62"/>
      <c r="D203" s="62"/>
      <c r="E203" s="43"/>
      <c r="F203" s="73"/>
      <c r="G203" s="80"/>
      <c r="H203" s="42"/>
      <c r="J203" s="8"/>
      <c r="K203" s="8"/>
    </row>
    <row r="204" spans="1:11">
      <c r="A204" s="41"/>
      <c r="B204" s="41"/>
      <c r="C204" s="62"/>
      <c r="D204" s="62"/>
      <c r="E204" s="43"/>
      <c r="F204" s="67"/>
      <c r="G204" s="42"/>
      <c r="H204" s="42"/>
      <c r="J204" s="8"/>
      <c r="K204" s="8"/>
    </row>
    <row r="205" spans="1:11">
      <c r="A205" s="41"/>
      <c r="B205" s="41"/>
      <c r="C205" s="62"/>
      <c r="D205" s="62"/>
      <c r="E205" s="43"/>
      <c r="F205" s="73"/>
      <c r="G205" s="42"/>
      <c r="H205" s="42"/>
      <c r="J205" s="8"/>
      <c r="K205" s="8"/>
    </row>
    <row r="206" spans="1:11">
      <c r="A206" s="41"/>
      <c r="B206" s="41"/>
      <c r="C206" s="62"/>
      <c r="D206" s="62"/>
      <c r="E206" s="43"/>
      <c r="F206" s="67"/>
      <c r="G206" s="42"/>
      <c r="H206" s="42"/>
      <c r="J206" s="8"/>
      <c r="K206" s="8"/>
    </row>
    <row r="207" spans="1:11">
      <c r="A207" s="68"/>
      <c r="B207" s="68"/>
      <c r="C207" s="69"/>
      <c r="D207" s="69"/>
      <c r="E207" s="70"/>
      <c r="F207" s="73"/>
      <c r="G207" s="134"/>
      <c r="H207" s="42"/>
      <c r="I207" s="75"/>
    </row>
    <row r="208" spans="1:11">
      <c r="A208" s="41"/>
      <c r="B208" s="41"/>
      <c r="C208" s="62"/>
      <c r="D208" s="62"/>
      <c r="E208" s="43"/>
      <c r="F208" s="67"/>
      <c r="G208" s="42"/>
      <c r="H208" s="42"/>
    </row>
    <row r="209" spans="1:8">
      <c r="A209" s="41"/>
      <c r="B209" s="41"/>
      <c r="C209" s="62"/>
      <c r="D209" s="62"/>
      <c r="E209" s="43"/>
      <c r="F209" s="43"/>
      <c r="G209" s="42"/>
      <c r="H209" s="42"/>
    </row>
    <row r="210" spans="1:8">
      <c r="A210" s="19"/>
      <c r="B210" s="19" t="s">
        <v>13</v>
      </c>
      <c r="C210" s="46"/>
      <c r="D210" s="46"/>
      <c r="E210" s="46">
        <f>SUM(E200:E209)</f>
        <v>2128274016</v>
      </c>
      <c r="F210" s="46"/>
      <c r="G210" s="39">
        <f>SUM(G200:G209)</f>
        <v>1027686132</v>
      </c>
      <c r="H210" s="39"/>
    </row>
    <row r="211" spans="1:8">
      <c r="A211" s="50"/>
      <c r="B211" s="50"/>
      <c r="C211" s="64"/>
      <c r="D211" s="64"/>
      <c r="E211" s="64"/>
      <c r="F211" s="64"/>
      <c r="G211" s="138"/>
      <c r="H211" s="138"/>
    </row>
    <row r="212" spans="1:8">
      <c r="A212" s="50"/>
      <c r="B212" s="50"/>
      <c r="C212" s="64"/>
      <c r="D212" s="64"/>
      <c r="E212" s="64"/>
      <c r="F212" s="64"/>
      <c r="G212" s="22"/>
      <c r="H212" s="138"/>
    </row>
    <row r="213" spans="1:8">
      <c r="A213" s="237" t="s">
        <v>54</v>
      </c>
      <c r="B213" s="237"/>
      <c r="C213" s="237"/>
      <c r="D213" s="237"/>
      <c r="E213" s="237"/>
      <c r="F213" s="237"/>
      <c r="G213" s="237"/>
      <c r="H213" s="237"/>
    </row>
    <row r="214" spans="1:8" ht="25.5">
      <c r="A214" s="19" t="s">
        <v>0</v>
      </c>
      <c r="B214" s="225" t="s">
        <v>55</v>
      </c>
      <c r="C214" s="225"/>
      <c r="D214" s="46" t="s">
        <v>56</v>
      </c>
      <c r="E214" s="46" t="s">
        <v>57</v>
      </c>
      <c r="F214" s="46" t="s">
        <v>58</v>
      </c>
      <c r="G214" s="138"/>
      <c r="H214" s="138"/>
    </row>
    <row r="215" spans="1:8">
      <c r="A215" s="19" t="s">
        <v>9</v>
      </c>
      <c r="B215" s="19" t="s">
        <v>10</v>
      </c>
      <c r="C215" s="46"/>
      <c r="D215" s="46" t="s">
        <v>11</v>
      </c>
      <c r="E215" s="46">
        <v>1</v>
      </c>
      <c r="F215" s="46">
        <v>2</v>
      </c>
      <c r="G215" s="138"/>
      <c r="H215" s="138"/>
    </row>
    <row r="216" spans="1:8">
      <c r="A216" s="19"/>
      <c r="B216" s="19"/>
      <c r="C216" s="46"/>
      <c r="D216" s="46"/>
      <c r="E216" s="46"/>
      <c r="F216" s="46"/>
      <c r="G216" s="138"/>
      <c r="H216" s="138"/>
    </row>
    <row r="217" spans="1:8">
      <c r="A217" s="19"/>
      <c r="B217" s="19"/>
      <c r="C217" s="46"/>
      <c r="D217" s="46"/>
      <c r="E217" s="46"/>
      <c r="F217" s="46"/>
      <c r="G217" s="138"/>
      <c r="H217" s="138"/>
    </row>
    <row r="218" spans="1:8">
      <c r="A218" s="19"/>
      <c r="B218" s="19"/>
      <c r="C218" s="46"/>
      <c r="D218" s="46"/>
      <c r="E218" s="46"/>
      <c r="F218" s="46"/>
      <c r="G218" s="138"/>
      <c r="H218" s="138"/>
    </row>
    <row r="219" spans="1:8">
      <c r="A219" s="19"/>
      <c r="B219" s="19"/>
      <c r="C219" s="46"/>
      <c r="D219" s="46"/>
      <c r="E219" s="46"/>
      <c r="F219" s="46"/>
      <c r="G219" s="138"/>
      <c r="H219" s="138"/>
    </row>
    <row r="220" spans="1:8">
      <c r="A220" s="19"/>
      <c r="B220" s="19"/>
      <c r="C220" s="46"/>
      <c r="D220" s="46"/>
      <c r="E220" s="46"/>
      <c r="F220" s="46"/>
      <c r="G220" s="138"/>
      <c r="H220" s="138"/>
    </row>
    <row r="221" spans="1:8">
      <c r="A221" s="19"/>
      <c r="B221" s="19"/>
      <c r="C221" s="46"/>
      <c r="D221" s="46"/>
      <c r="E221" s="46"/>
      <c r="F221" s="46"/>
      <c r="G221" s="138"/>
      <c r="H221" s="138"/>
    </row>
    <row r="222" spans="1:8">
      <c r="A222" s="19"/>
      <c r="B222" s="19"/>
      <c r="C222" s="46"/>
      <c r="D222" s="46"/>
      <c r="E222" s="46"/>
      <c r="F222" s="46"/>
      <c r="G222" s="138"/>
      <c r="H222" s="138"/>
    </row>
    <row r="223" spans="1:8">
      <c r="A223" s="50"/>
      <c r="B223" s="50"/>
      <c r="C223" s="64"/>
      <c r="D223" s="64"/>
      <c r="E223" s="64"/>
      <c r="F223" s="64"/>
      <c r="G223" s="138"/>
      <c r="H223" s="138"/>
    </row>
    <row r="224" spans="1:8" ht="12.75" customHeight="1">
      <c r="A224" s="229" t="s">
        <v>79</v>
      </c>
      <c r="B224" s="229"/>
      <c r="C224" s="229"/>
      <c r="D224" s="229"/>
      <c r="E224" s="229"/>
      <c r="F224" s="229"/>
      <c r="G224" s="229"/>
      <c r="H224" s="229"/>
    </row>
    <row r="225" spans="1:8" ht="12.75" customHeight="1">
      <c r="A225" s="229" t="s">
        <v>76</v>
      </c>
      <c r="B225" s="229"/>
      <c r="C225" s="229"/>
      <c r="D225" s="229"/>
      <c r="E225" s="229"/>
      <c r="F225" s="229"/>
      <c r="G225" s="229"/>
      <c r="H225" s="229"/>
    </row>
    <row r="226" spans="1:8">
      <c r="A226" s="49"/>
      <c r="B226" s="49"/>
      <c r="C226" s="51"/>
      <c r="D226" s="51"/>
      <c r="E226" s="230" t="s">
        <v>78</v>
      </c>
      <c r="F226" s="230"/>
      <c r="G226" s="230"/>
      <c r="H226" s="230"/>
    </row>
    <row r="227" spans="1:8">
      <c r="A227" s="231" t="s">
        <v>59</v>
      </c>
      <c r="B227" s="231"/>
      <c r="C227" s="231" t="s">
        <v>16</v>
      </c>
      <c r="D227" s="231"/>
      <c r="E227" s="228" t="s">
        <v>28</v>
      </c>
      <c r="F227" s="228"/>
      <c r="G227" s="228"/>
      <c r="H227" s="228"/>
    </row>
    <row r="244" spans="1:8" s="14" customFormat="1">
      <c r="A244" s="1" t="s">
        <v>61</v>
      </c>
      <c r="B244" s="1"/>
      <c r="C244" s="1"/>
      <c r="D244" s="1"/>
      <c r="E244" s="228" t="s">
        <v>95</v>
      </c>
      <c r="F244" s="228"/>
      <c r="G244" s="228"/>
      <c r="H244" s="228"/>
    </row>
    <row r="245" spans="1:8" s="14" customFormat="1">
      <c r="A245" s="1" t="s">
        <v>110</v>
      </c>
      <c r="B245" s="1"/>
      <c r="C245" s="1"/>
      <c r="D245" s="1"/>
      <c r="E245" s="215" t="s">
        <v>93</v>
      </c>
      <c r="F245" s="215"/>
      <c r="G245" s="215"/>
      <c r="H245" s="215"/>
    </row>
    <row r="246" spans="1:8" s="14" customFormat="1">
      <c r="A246" s="9"/>
      <c r="B246" s="9"/>
      <c r="C246" s="8"/>
      <c r="D246" s="8"/>
      <c r="E246" s="215" t="s">
        <v>94</v>
      </c>
      <c r="F246" s="215"/>
      <c r="G246" s="215"/>
      <c r="H246" s="215"/>
    </row>
    <row r="248" spans="1:8" ht="16.5">
      <c r="A248" s="227" t="s">
        <v>47</v>
      </c>
      <c r="B248" s="227"/>
      <c r="C248" s="227"/>
      <c r="D248" s="227"/>
      <c r="E248" s="227"/>
      <c r="F248" s="227"/>
      <c r="G248" s="227"/>
      <c r="H248" s="227"/>
    </row>
    <row r="249" spans="1:8" ht="16.5">
      <c r="A249" s="227" t="s">
        <v>157</v>
      </c>
      <c r="B249" s="227"/>
      <c r="C249" s="227"/>
      <c r="D249" s="227"/>
      <c r="E249" s="227"/>
      <c r="F249" s="227"/>
      <c r="G249" s="227"/>
      <c r="H249" s="227"/>
    </row>
    <row r="250" spans="1:8" ht="16.5">
      <c r="A250" s="239" t="s">
        <v>128</v>
      </c>
      <c r="B250" s="239"/>
      <c r="C250" s="239"/>
      <c r="D250" s="239"/>
      <c r="E250" s="239"/>
      <c r="F250" s="239"/>
      <c r="G250" s="239"/>
      <c r="H250" s="239"/>
    </row>
    <row r="251" spans="1:8" ht="16.5">
      <c r="A251" s="54"/>
      <c r="B251" s="54"/>
      <c r="C251" s="54"/>
      <c r="D251" s="54"/>
      <c r="E251" s="54"/>
      <c r="F251" s="54"/>
      <c r="G251" s="137"/>
      <c r="H251" s="137"/>
    </row>
    <row r="252" spans="1:8">
      <c r="A252" s="238" t="s">
        <v>169</v>
      </c>
      <c r="B252" s="238"/>
      <c r="C252" s="238"/>
      <c r="D252" s="238"/>
      <c r="E252" s="238"/>
      <c r="F252" s="238"/>
      <c r="G252" s="238"/>
      <c r="H252" s="238"/>
    </row>
    <row r="253" spans="1:8">
      <c r="A253" s="238" t="s">
        <v>158</v>
      </c>
      <c r="B253" s="238"/>
      <c r="C253" s="238"/>
      <c r="D253" s="238"/>
      <c r="E253" s="238"/>
      <c r="F253" s="238"/>
      <c r="G253" s="238"/>
      <c r="H253" s="238"/>
    </row>
    <row r="254" spans="1:8">
      <c r="A254" s="238" t="s">
        <v>150</v>
      </c>
      <c r="B254" s="238"/>
      <c r="C254" s="238"/>
      <c r="D254" s="238"/>
      <c r="E254" s="238"/>
      <c r="F254" s="238"/>
      <c r="G254" s="238"/>
      <c r="H254" s="238"/>
    </row>
    <row r="255" spans="1:8">
      <c r="A255" s="238" t="s">
        <v>159</v>
      </c>
      <c r="B255" s="238"/>
      <c r="C255" s="238"/>
      <c r="D255" s="238"/>
      <c r="E255" s="238"/>
      <c r="F255" s="238"/>
      <c r="G255" s="238"/>
      <c r="H255" s="238"/>
    </row>
    <row r="256" spans="1:8">
      <c r="A256" s="238" t="s">
        <v>74</v>
      </c>
      <c r="B256" s="238"/>
      <c r="C256" s="238"/>
      <c r="D256" s="238"/>
      <c r="E256" s="238"/>
      <c r="F256" s="238"/>
      <c r="G256" s="238"/>
      <c r="H256" s="238"/>
    </row>
    <row r="257" spans="1:11">
      <c r="A257" s="238" t="s">
        <v>80</v>
      </c>
      <c r="B257" s="238"/>
      <c r="C257" s="238"/>
      <c r="D257" s="238"/>
      <c r="E257" s="238"/>
      <c r="F257" s="238"/>
      <c r="G257" s="238"/>
      <c r="H257" s="238"/>
    </row>
    <row r="258" spans="1:11">
      <c r="A258" s="232" t="s">
        <v>81</v>
      </c>
      <c r="B258" s="232"/>
      <c r="C258" s="232"/>
      <c r="D258" s="232"/>
      <c r="E258" s="232"/>
      <c r="F258" s="232"/>
      <c r="G258" s="232"/>
      <c r="H258" s="232"/>
    </row>
    <row r="259" spans="1:11">
      <c r="A259" s="240" t="s">
        <v>48</v>
      </c>
      <c r="B259" s="241"/>
      <c r="C259" s="244" t="s">
        <v>1</v>
      </c>
      <c r="D259" s="245"/>
      <c r="E259" s="246"/>
      <c r="F259" s="234" t="s">
        <v>51</v>
      </c>
      <c r="G259" s="235"/>
      <c r="H259" s="236"/>
    </row>
    <row r="260" spans="1:11" ht="25.5">
      <c r="A260" s="242"/>
      <c r="B260" s="243"/>
      <c r="C260" s="39" t="s">
        <v>49</v>
      </c>
      <c r="D260" s="39" t="s">
        <v>50</v>
      </c>
      <c r="E260" s="39" t="s">
        <v>8</v>
      </c>
      <c r="F260" s="40" t="s">
        <v>42</v>
      </c>
      <c r="G260" s="39" t="s">
        <v>52</v>
      </c>
      <c r="H260" s="39" t="s">
        <v>53</v>
      </c>
    </row>
    <row r="261" spans="1:11">
      <c r="A261" s="225" t="s">
        <v>9</v>
      </c>
      <c r="B261" s="225"/>
      <c r="C261" s="18" t="s">
        <v>10</v>
      </c>
      <c r="D261" s="18" t="s">
        <v>11</v>
      </c>
      <c r="E261" s="18">
        <v>1</v>
      </c>
      <c r="F261" s="18">
        <v>2</v>
      </c>
      <c r="G261" s="18">
        <v>3</v>
      </c>
      <c r="H261" s="18">
        <v>4</v>
      </c>
    </row>
    <row r="262" spans="1:11">
      <c r="A262" s="41">
        <v>1</v>
      </c>
      <c r="B262" s="97" t="s">
        <v>135</v>
      </c>
      <c r="C262" s="71">
        <v>40543</v>
      </c>
      <c r="D262" s="78" t="s">
        <v>132</v>
      </c>
      <c r="E262" s="5">
        <f>5024532971-10951</f>
        <v>5024522020</v>
      </c>
      <c r="F262" s="73" t="s">
        <v>178</v>
      </c>
      <c r="G262" s="140">
        <v>182704548</v>
      </c>
      <c r="H262" s="140">
        <f>G262</f>
        <v>182704548</v>
      </c>
    </row>
    <row r="263" spans="1:11">
      <c r="A263" s="41"/>
      <c r="B263" s="41"/>
      <c r="C263" s="62"/>
      <c r="D263" s="62"/>
      <c r="E263" s="72"/>
      <c r="F263" s="73" t="s">
        <v>180</v>
      </c>
      <c r="G263" s="140">
        <v>182704548</v>
      </c>
      <c r="H263" s="42">
        <f>H262+G263</f>
        <v>365409096</v>
      </c>
    </row>
    <row r="264" spans="1:11">
      <c r="A264" s="41"/>
      <c r="B264" s="41"/>
      <c r="C264" s="62"/>
      <c r="D264" s="62"/>
      <c r="E264" s="43"/>
      <c r="F264" s="67" t="s">
        <v>234</v>
      </c>
      <c r="G264" s="42">
        <f>'So TSCD'!J15</f>
        <v>182704548</v>
      </c>
      <c r="H264" s="42">
        <f>H263+G264</f>
        <v>548113644</v>
      </c>
    </row>
    <row r="265" spans="1:11">
      <c r="A265" s="41"/>
      <c r="B265" s="41"/>
      <c r="C265" s="62"/>
      <c r="D265" s="62"/>
      <c r="E265" s="43"/>
      <c r="F265" s="73"/>
      <c r="G265" s="42"/>
      <c r="H265" s="42"/>
      <c r="J265" s="8"/>
      <c r="K265" s="8"/>
    </row>
    <row r="266" spans="1:11">
      <c r="A266" s="41"/>
      <c r="B266" s="41"/>
      <c r="C266" s="62"/>
      <c r="D266" s="62"/>
      <c r="E266" s="43"/>
      <c r="F266" s="67"/>
      <c r="G266" s="42"/>
      <c r="H266" s="42"/>
      <c r="J266" s="8"/>
      <c r="K266" s="8"/>
    </row>
    <row r="267" spans="1:11">
      <c r="A267" s="41"/>
      <c r="B267" s="41"/>
      <c r="C267" s="62"/>
      <c r="D267" s="62"/>
      <c r="E267" s="43"/>
      <c r="F267" s="73"/>
      <c r="G267" s="42"/>
      <c r="H267" s="42"/>
      <c r="J267" s="8"/>
      <c r="K267" s="8"/>
    </row>
    <row r="268" spans="1:11">
      <c r="A268" s="41"/>
      <c r="B268" s="41"/>
      <c r="C268" s="62"/>
      <c r="D268" s="62"/>
      <c r="E268" s="43"/>
      <c r="F268" s="67"/>
      <c r="G268" s="42"/>
      <c r="H268" s="42"/>
      <c r="J268" s="8"/>
      <c r="K268" s="8"/>
    </row>
    <row r="269" spans="1:11">
      <c r="A269" s="68"/>
      <c r="B269" s="68"/>
      <c r="C269" s="69"/>
      <c r="D269" s="69"/>
      <c r="E269" s="70"/>
      <c r="F269" s="73"/>
      <c r="G269" s="134"/>
      <c r="H269" s="42"/>
      <c r="I269" s="75"/>
    </row>
    <row r="270" spans="1:11">
      <c r="A270" s="41"/>
      <c r="B270" s="41"/>
      <c r="C270" s="62"/>
      <c r="D270" s="62"/>
      <c r="E270" s="43"/>
      <c r="F270" s="67"/>
      <c r="G270" s="42"/>
      <c r="H270" s="42"/>
    </row>
    <row r="271" spans="1:11">
      <c r="A271" s="41"/>
      <c r="B271" s="41"/>
      <c r="C271" s="62"/>
      <c r="D271" s="62"/>
      <c r="E271" s="43"/>
      <c r="F271" s="43"/>
      <c r="G271" s="42"/>
      <c r="H271" s="42"/>
    </row>
    <row r="272" spans="1:11">
      <c r="A272" s="19"/>
      <c r="B272" s="19" t="s">
        <v>13</v>
      </c>
      <c r="C272" s="46"/>
      <c r="D272" s="46"/>
      <c r="E272" s="46">
        <f>SUM(E262:E271)</f>
        <v>5024522020</v>
      </c>
      <c r="F272" s="46"/>
      <c r="G272" s="39">
        <f>SUM(G262:G271)</f>
        <v>548113644</v>
      </c>
      <c r="H272" s="39"/>
    </row>
    <row r="273" spans="1:8">
      <c r="A273" s="50"/>
      <c r="B273" s="50"/>
      <c r="C273" s="64"/>
      <c r="D273" s="64"/>
      <c r="E273" s="64"/>
      <c r="F273" s="64"/>
      <c r="G273" s="138"/>
      <c r="H273" s="138"/>
    </row>
    <row r="274" spans="1:8">
      <c r="A274" s="50"/>
      <c r="B274" s="50"/>
      <c r="C274" s="64"/>
      <c r="D274" s="64"/>
      <c r="E274" s="64"/>
      <c r="F274" s="64"/>
      <c r="G274" s="22"/>
      <c r="H274" s="138"/>
    </row>
    <row r="275" spans="1:8">
      <c r="A275" s="237" t="s">
        <v>54</v>
      </c>
      <c r="B275" s="237"/>
      <c r="C275" s="237"/>
      <c r="D275" s="237"/>
      <c r="E275" s="237"/>
      <c r="F275" s="237"/>
      <c r="G275" s="237"/>
      <c r="H275" s="237"/>
    </row>
    <row r="276" spans="1:8" ht="25.5">
      <c r="A276" s="19" t="s">
        <v>0</v>
      </c>
      <c r="B276" s="225" t="s">
        <v>55</v>
      </c>
      <c r="C276" s="225"/>
      <c r="D276" s="46" t="s">
        <v>56</v>
      </c>
      <c r="E276" s="46" t="s">
        <v>57</v>
      </c>
      <c r="F276" s="46" t="s">
        <v>58</v>
      </c>
      <c r="G276" s="138"/>
      <c r="H276" s="138"/>
    </row>
    <row r="277" spans="1:8">
      <c r="A277" s="19" t="s">
        <v>9</v>
      </c>
      <c r="B277" s="19" t="s">
        <v>10</v>
      </c>
      <c r="C277" s="46"/>
      <c r="D277" s="46" t="s">
        <v>11</v>
      </c>
      <c r="E277" s="46">
        <v>1</v>
      </c>
      <c r="F277" s="46">
        <v>2</v>
      </c>
      <c r="G277" s="138"/>
      <c r="H277" s="138"/>
    </row>
    <row r="278" spans="1:8">
      <c r="A278" s="19"/>
      <c r="B278" s="19"/>
      <c r="C278" s="46"/>
      <c r="D278" s="46"/>
      <c r="E278" s="46"/>
      <c r="F278" s="46"/>
      <c r="G278" s="138"/>
      <c r="H278" s="138"/>
    </row>
    <row r="279" spans="1:8">
      <c r="A279" s="19"/>
      <c r="B279" s="19"/>
      <c r="C279" s="46"/>
      <c r="D279" s="46"/>
      <c r="E279" s="46"/>
      <c r="F279" s="46"/>
      <c r="G279" s="138"/>
      <c r="H279" s="138"/>
    </row>
    <row r="280" spans="1:8">
      <c r="A280" s="19"/>
      <c r="B280" s="19"/>
      <c r="C280" s="46"/>
      <c r="D280" s="46"/>
      <c r="E280" s="46"/>
      <c r="F280" s="46"/>
      <c r="G280" s="138"/>
      <c r="H280" s="138"/>
    </row>
    <row r="281" spans="1:8">
      <c r="A281" s="19"/>
      <c r="B281" s="19"/>
      <c r="C281" s="46"/>
      <c r="D281" s="46"/>
      <c r="E281" s="46"/>
      <c r="F281" s="46"/>
      <c r="G281" s="138"/>
      <c r="H281" s="138"/>
    </row>
    <row r="282" spans="1:8">
      <c r="A282" s="19"/>
      <c r="B282" s="19"/>
      <c r="C282" s="46"/>
      <c r="D282" s="46"/>
      <c r="E282" s="46"/>
      <c r="F282" s="46"/>
      <c r="G282" s="138"/>
      <c r="H282" s="138"/>
    </row>
    <row r="283" spans="1:8">
      <c r="A283" s="19"/>
      <c r="B283" s="19"/>
      <c r="C283" s="46"/>
      <c r="D283" s="46"/>
      <c r="E283" s="46"/>
      <c r="F283" s="46"/>
      <c r="G283" s="138"/>
      <c r="H283" s="138"/>
    </row>
    <row r="284" spans="1:8">
      <c r="A284" s="19"/>
      <c r="B284" s="19"/>
      <c r="C284" s="46"/>
      <c r="D284" s="46"/>
      <c r="E284" s="46"/>
      <c r="F284" s="46"/>
      <c r="G284" s="138"/>
      <c r="H284" s="138"/>
    </row>
    <row r="285" spans="1:8">
      <c r="A285" s="50"/>
      <c r="B285" s="50"/>
      <c r="C285" s="64"/>
      <c r="D285" s="64"/>
      <c r="E285" s="64"/>
      <c r="F285" s="64"/>
      <c r="G285" s="138"/>
      <c r="H285" s="138"/>
    </row>
    <row r="286" spans="1:8" ht="12.75" customHeight="1">
      <c r="A286" s="229" t="s">
        <v>79</v>
      </c>
      <c r="B286" s="229"/>
      <c r="C286" s="229"/>
      <c r="D286" s="229"/>
      <c r="E286" s="229"/>
      <c r="F286" s="229"/>
      <c r="G286" s="229"/>
      <c r="H286" s="229"/>
    </row>
    <row r="287" spans="1:8" ht="12.75" customHeight="1">
      <c r="A287" s="229" t="s">
        <v>76</v>
      </c>
      <c r="B287" s="229"/>
      <c r="C287" s="229"/>
      <c r="D287" s="229"/>
      <c r="E287" s="229"/>
      <c r="F287" s="229"/>
      <c r="G287" s="229"/>
      <c r="H287" s="229"/>
    </row>
    <row r="288" spans="1:8">
      <c r="A288" s="49"/>
      <c r="B288" s="49"/>
      <c r="C288" s="51"/>
      <c r="D288" s="51"/>
      <c r="E288" s="230" t="s">
        <v>78</v>
      </c>
      <c r="F288" s="230"/>
      <c r="G288" s="230"/>
      <c r="H288" s="230"/>
    </row>
    <row r="289" spans="1:8">
      <c r="A289" s="231" t="s">
        <v>59</v>
      </c>
      <c r="B289" s="231"/>
      <c r="C289" s="231" t="s">
        <v>16</v>
      </c>
      <c r="D289" s="231"/>
      <c r="E289" s="228" t="s">
        <v>28</v>
      </c>
      <c r="F289" s="228"/>
      <c r="G289" s="228"/>
      <c r="H289" s="228"/>
    </row>
    <row r="306" spans="1:8" s="14" customFormat="1">
      <c r="A306" s="1" t="s">
        <v>61</v>
      </c>
      <c r="B306" s="1"/>
      <c r="C306" s="1"/>
      <c r="D306" s="1"/>
      <c r="E306" s="228" t="s">
        <v>95</v>
      </c>
      <c r="F306" s="228"/>
      <c r="G306" s="228"/>
      <c r="H306" s="228"/>
    </row>
    <row r="307" spans="1:8" s="14" customFormat="1">
      <c r="A307" s="1" t="s">
        <v>110</v>
      </c>
      <c r="B307" s="1"/>
      <c r="C307" s="1"/>
      <c r="D307" s="1"/>
      <c r="E307" s="215" t="s">
        <v>93</v>
      </c>
      <c r="F307" s="215"/>
      <c r="G307" s="215"/>
      <c r="H307" s="215"/>
    </row>
    <row r="308" spans="1:8" s="14" customFormat="1">
      <c r="A308" s="9"/>
      <c r="B308" s="9"/>
      <c r="C308" s="8"/>
      <c r="D308" s="8"/>
      <c r="E308" s="215" t="s">
        <v>94</v>
      </c>
      <c r="F308" s="215"/>
      <c r="G308" s="215"/>
      <c r="H308" s="215"/>
    </row>
    <row r="310" spans="1:8" ht="16.5">
      <c r="A310" s="227" t="s">
        <v>47</v>
      </c>
      <c r="B310" s="227"/>
      <c r="C310" s="227"/>
      <c r="D310" s="227"/>
      <c r="E310" s="227"/>
      <c r="F310" s="227"/>
      <c r="G310" s="227"/>
      <c r="H310" s="227"/>
    </row>
    <row r="311" spans="1:8" ht="16.5">
      <c r="A311" s="227" t="s">
        <v>160</v>
      </c>
      <c r="B311" s="227"/>
      <c r="C311" s="227"/>
      <c r="D311" s="227"/>
      <c r="E311" s="227"/>
      <c r="F311" s="227"/>
      <c r="G311" s="227"/>
      <c r="H311" s="227"/>
    </row>
    <row r="312" spans="1:8" ht="16.5">
      <c r="A312" s="239" t="s">
        <v>128</v>
      </c>
      <c r="B312" s="239"/>
      <c r="C312" s="239"/>
      <c r="D312" s="239"/>
      <c r="E312" s="239"/>
      <c r="F312" s="239"/>
      <c r="G312" s="239"/>
      <c r="H312" s="239"/>
    </row>
    <row r="313" spans="1:8" ht="16.5">
      <c r="A313" s="54"/>
      <c r="B313" s="54"/>
      <c r="C313" s="54"/>
      <c r="D313" s="54"/>
      <c r="E313" s="54"/>
      <c r="F313" s="54"/>
      <c r="G313" s="137"/>
      <c r="H313" s="137"/>
    </row>
    <row r="314" spans="1:8">
      <c r="A314" s="238" t="s">
        <v>170</v>
      </c>
      <c r="B314" s="238"/>
      <c r="C314" s="238"/>
      <c r="D314" s="238"/>
      <c r="E314" s="238"/>
      <c r="F314" s="238"/>
      <c r="G314" s="238"/>
      <c r="H314" s="238"/>
    </row>
    <row r="315" spans="1:8">
      <c r="A315" s="238" t="s">
        <v>161</v>
      </c>
      <c r="B315" s="238"/>
      <c r="C315" s="238"/>
      <c r="D315" s="238"/>
      <c r="E315" s="238"/>
      <c r="F315" s="238"/>
      <c r="G315" s="238"/>
      <c r="H315" s="238"/>
    </row>
    <row r="316" spans="1:8">
      <c r="A316" s="238" t="s">
        <v>162</v>
      </c>
      <c r="B316" s="238"/>
      <c r="C316" s="238"/>
      <c r="D316" s="238"/>
      <c r="E316" s="238"/>
      <c r="F316" s="238"/>
      <c r="G316" s="238"/>
      <c r="H316" s="238"/>
    </row>
    <row r="317" spans="1:8">
      <c r="A317" s="238" t="s">
        <v>159</v>
      </c>
      <c r="B317" s="238"/>
      <c r="C317" s="238"/>
      <c r="D317" s="238"/>
      <c r="E317" s="238"/>
      <c r="F317" s="238"/>
      <c r="G317" s="238"/>
      <c r="H317" s="238"/>
    </row>
    <row r="318" spans="1:8">
      <c r="A318" s="238" t="s">
        <v>74</v>
      </c>
      <c r="B318" s="238"/>
      <c r="C318" s="238"/>
      <c r="D318" s="238"/>
      <c r="E318" s="238"/>
      <c r="F318" s="238"/>
      <c r="G318" s="238"/>
      <c r="H318" s="238"/>
    </row>
    <row r="319" spans="1:8">
      <c r="A319" s="238" t="s">
        <v>80</v>
      </c>
      <c r="B319" s="238"/>
      <c r="C319" s="238"/>
      <c r="D319" s="238"/>
      <c r="E319" s="238"/>
      <c r="F319" s="238"/>
      <c r="G319" s="238"/>
      <c r="H319" s="238"/>
    </row>
    <row r="320" spans="1:8">
      <c r="A320" s="232" t="s">
        <v>81</v>
      </c>
      <c r="B320" s="232"/>
      <c r="C320" s="232"/>
      <c r="D320" s="232"/>
      <c r="E320" s="232"/>
      <c r="F320" s="232"/>
      <c r="G320" s="232"/>
      <c r="H320" s="232"/>
    </row>
    <row r="321" spans="1:11">
      <c r="A321" s="225" t="s">
        <v>48</v>
      </c>
      <c r="B321" s="225"/>
      <c r="C321" s="244" t="s">
        <v>1</v>
      </c>
      <c r="D321" s="245"/>
      <c r="E321" s="246"/>
      <c r="F321" s="234" t="s">
        <v>51</v>
      </c>
      <c r="G321" s="235"/>
      <c r="H321" s="236"/>
    </row>
    <row r="322" spans="1:11" ht="25.5">
      <c r="A322" s="225"/>
      <c r="B322" s="225"/>
      <c r="C322" s="39" t="s">
        <v>49</v>
      </c>
      <c r="D322" s="39" t="s">
        <v>50</v>
      </c>
      <c r="E322" s="39" t="s">
        <v>8</v>
      </c>
      <c r="F322" s="40" t="s">
        <v>42</v>
      </c>
      <c r="G322" s="39" t="s">
        <v>52</v>
      </c>
      <c r="H322" s="39" t="s">
        <v>53</v>
      </c>
    </row>
    <row r="323" spans="1:11">
      <c r="A323" s="225" t="s">
        <v>9</v>
      </c>
      <c r="B323" s="225"/>
      <c r="C323" s="18" t="s">
        <v>10</v>
      </c>
      <c r="D323" s="18" t="s">
        <v>11</v>
      </c>
      <c r="E323" s="18">
        <v>1</v>
      </c>
      <c r="F323" s="18">
        <v>2</v>
      </c>
      <c r="G323" s="18">
        <v>3</v>
      </c>
      <c r="H323" s="18">
        <v>4</v>
      </c>
    </row>
    <row r="324" spans="1:11">
      <c r="A324" s="41">
        <v>1</v>
      </c>
      <c r="B324" s="97" t="s">
        <v>133</v>
      </c>
      <c r="C324" s="71">
        <v>40543</v>
      </c>
      <c r="D324" s="78" t="s">
        <v>116</v>
      </c>
      <c r="E324" s="77">
        <v>2787898863</v>
      </c>
      <c r="F324" s="139" t="s">
        <v>178</v>
      </c>
      <c r="G324" s="140">
        <v>557579772</v>
      </c>
      <c r="H324" s="140">
        <v>557579772</v>
      </c>
    </row>
    <row r="325" spans="1:11">
      <c r="A325" s="41"/>
      <c r="B325" s="41"/>
      <c r="C325" s="62"/>
      <c r="D325" s="62"/>
      <c r="E325" s="72"/>
      <c r="F325" s="73" t="s">
        <v>180</v>
      </c>
      <c r="G325" s="140">
        <v>557579772</v>
      </c>
      <c r="H325" s="42">
        <f>H324+G325</f>
        <v>1115159544</v>
      </c>
    </row>
    <row r="326" spans="1:11">
      <c r="A326" s="41"/>
      <c r="B326" s="41"/>
      <c r="C326" s="62"/>
      <c r="D326" s="62"/>
      <c r="E326" s="43"/>
      <c r="F326" s="67" t="s">
        <v>234</v>
      </c>
      <c r="G326" s="42">
        <f>'So TSCD'!J51</f>
        <v>557579772</v>
      </c>
      <c r="H326" s="42">
        <f>H325+G326</f>
        <v>1672739316</v>
      </c>
    </row>
    <row r="327" spans="1:11">
      <c r="A327" s="41"/>
      <c r="B327" s="41"/>
      <c r="C327" s="62"/>
      <c r="D327" s="62"/>
      <c r="E327" s="43"/>
      <c r="F327" s="73"/>
      <c r="G327" s="42"/>
      <c r="H327" s="42"/>
      <c r="J327" s="8"/>
      <c r="K327" s="8"/>
    </row>
    <row r="328" spans="1:11">
      <c r="A328" s="41"/>
      <c r="B328" s="41"/>
      <c r="C328" s="62"/>
      <c r="D328" s="62"/>
      <c r="E328" s="43"/>
      <c r="F328" s="67"/>
      <c r="G328" s="42"/>
      <c r="H328" s="42"/>
      <c r="J328" s="8"/>
      <c r="K328" s="8"/>
    </row>
    <row r="329" spans="1:11">
      <c r="A329" s="41"/>
      <c r="B329" s="41"/>
      <c r="C329" s="62"/>
      <c r="D329" s="62"/>
      <c r="E329" s="43"/>
      <c r="F329" s="73"/>
      <c r="G329" s="42"/>
      <c r="H329" s="42"/>
      <c r="J329" s="8"/>
      <c r="K329" s="8"/>
    </row>
    <row r="330" spans="1:11">
      <c r="A330" s="41"/>
      <c r="B330" s="41"/>
      <c r="C330" s="62"/>
      <c r="D330" s="62"/>
      <c r="E330" s="43"/>
      <c r="F330" s="67"/>
      <c r="G330" s="42"/>
      <c r="H330" s="42"/>
      <c r="J330" s="8"/>
      <c r="K330" s="8"/>
    </row>
    <row r="331" spans="1:11">
      <c r="A331" s="68"/>
      <c r="B331" s="68"/>
      <c r="C331" s="69"/>
      <c r="D331" s="69"/>
      <c r="E331" s="70"/>
      <c r="F331" s="73"/>
      <c r="G331" s="134"/>
      <c r="H331" s="42"/>
      <c r="I331" s="75"/>
    </row>
    <row r="332" spans="1:11">
      <c r="A332" s="41"/>
      <c r="B332" s="41"/>
      <c r="C332" s="62"/>
      <c r="D332" s="62"/>
      <c r="E332" s="43"/>
      <c r="F332" s="67"/>
      <c r="G332" s="42"/>
      <c r="H332" s="42"/>
    </row>
    <row r="333" spans="1:11">
      <c r="A333" s="41"/>
      <c r="B333" s="41"/>
      <c r="C333" s="62"/>
      <c r="D333" s="62"/>
      <c r="E333" s="43"/>
      <c r="F333" s="43"/>
      <c r="G333" s="42"/>
      <c r="H333" s="42"/>
    </row>
    <row r="334" spans="1:11">
      <c r="A334" s="19"/>
      <c r="B334" s="19" t="s">
        <v>13</v>
      </c>
      <c r="C334" s="46"/>
      <c r="D334" s="46"/>
      <c r="E334" s="46">
        <f>SUM(E324:E333)</f>
        <v>2787898863</v>
      </c>
      <c r="F334" s="46"/>
      <c r="G334" s="39">
        <f>SUM(G324:G333)</f>
        <v>1672739316</v>
      </c>
      <c r="H334" s="39"/>
    </row>
    <row r="335" spans="1:11">
      <c r="A335" s="50"/>
      <c r="B335" s="50"/>
      <c r="C335" s="64"/>
      <c r="D335" s="64"/>
      <c r="E335" s="64"/>
      <c r="F335" s="64"/>
      <c r="G335" s="138"/>
      <c r="H335" s="138"/>
    </row>
    <row r="336" spans="1:11">
      <c r="A336" s="50"/>
      <c r="B336" s="50"/>
      <c r="C336" s="64"/>
      <c r="D336" s="64"/>
      <c r="E336" s="64"/>
      <c r="F336" s="64"/>
      <c r="G336" s="22"/>
      <c r="H336" s="138"/>
    </row>
    <row r="337" spans="1:8">
      <c r="A337" s="237" t="s">
        <v>54</v>
      </c>
      <c r="B337" s="237"/>
      <c r="C337" s="237"/>
      <c r="D337" s="237"/>
      <c r="E337" s="237"/>
      <c r="F337" s="237"/>
      <c r="G337" s="237"/>
      <c r="H337" s="237"/>
    </row>
    <row r="338" spans="1:8" ht="25.5">
      <c r="A338" s="19" t="s">
        <v>0</v>
      </c>
      <c r="B338" s="225" t="s">
        <v>55</v>
      </c>
      <c r="C338" s="225"/>
      <c r="D338" s="46" t="s">
        <v>56</v>
      </c>
      <c r="E338" s="46" t="s">
        <v>57</v>
      </c>
      <c r="F338" s="46" t="s">
        <v>58</v>
      </c>
      <c r="G338" s="138"/>
      <c r="H338" s="138"/>
    </row>
    <row r="339" spans="1:8">
      <c r="A339" s="19" t="s">
        <v>9</v>
      </c>
      <c r="B339" s="19" t="s">
        <v>10</v>
      </c>
      <c r="C339" s="46"/>
      <c r="D339" s="46" t="s">
        <v>11</v>
      </c>
      <c r="E339" s="46">
        <v>1</v>
      </c>
      <c r="F339" s="46">
        <v>2</v>
      </c>
      <c r="G339" s="138"/>
      <c r="H339" s="138"/>
    </row>
    <row r="340" spans="1:8">
      <c r="A340" s="19"/>
      <c r="B340" s="19"/>
      <c r="C340" s="46"/>
      <c r="D340" s="46"/>
      <c r="E340" s="46"/>
      <c r="F340" s="46"/>
      <c r="G340" s="138"/>
      <c r="H340" s="138"/>
    </row>
    <row r="341" spans="1:8">
      <c r="A341" s="19"/>
      <c r="B341" s="19"/>
      <c r="C341" s="46"/>
      <c r="D341" s="46"/>
      <c r="E341" s="46"/>
      <c r="F341" s="46"/>
      <c r="G341" s="138"/>
      <c r="H341" s="138"/>
    </row>
    <row r="342" spans="1:8">
      <c r="A342" s="19"/>
      <c r="B342" s="19"/>
      <c r="C342" s="46"/>
      <c r="D342" s="46"/>
      <c r="E342" s="46"/>
      <c r="F342" s="46"/>
      <c r="G342" s="138"/>
      <c r="H342" s="138"/>
    </row>
    <row r="343" spans="1:8">
      <c r="A343" s="19"/>
      <c r="B343" s="19"/>
      <c r="C343" s="46"/>
      <c r="D343" s="46"/>
      <c r="E343" s="46"/>
      <c r="F343" s="46"/>
      <c r="G343" s="138"/>
      <c r="H343" s="138"/>
    </row>
    <row r="344" spans="1:8">
      <c r="A344" s="19"/>
      <c r="B344" s="19"/>
      <c r="C344" s="46"/>
      <c r="D344" s="46"/>
      <c r="E344" s="46"/>
      <c r="F344" s="46"/>
      <c r="G344" s="138"/>
      <c r="H344" s="138"/>
    </row>
    <row r="345" spans="1:8">
      <c r="A345" s="19"/>
      <c r="B345" s="19"/>
      <c r="C345" s="46"/>
      <c r="D345" s="46"/>
      <c r="E345" s="46"/>
      <c r="F345" s="46"/>
      <c r="G345" s="138"/>
      <c r="H345" s="138"/>
    </row>
    <row r="346" spans="1:8">
      <c r="A346" s="19"/>
      <c r="B346" s="19"/>
      <c r="C346" s="46"/>
      <c r="D346" s="46"/>
      <c r="E346" s="46"/>
      <c r="F346" s="46"/>
      <c r="G346" s="138"/>
      <c r="H346" s="138"/>
    </row>
    <row r="347" spans="1:8">
      <c r="A347" s="50"/>
      <c r="B347" s="50"/>
      <c r="C347" s="64"/>
      <c r="D347" s="64"/>
      <c r="E347" s="64"/>
      <c r="F347" s="64"/>
      <c r="G347" s="138"/>
      <c r="H347" s="138"/>
    </row>
    <row r="348" spans="1:8" ht="12.75" customHeight="1">
      <c r="A348" s="229" t="s">
        <v>79</v>
      </c>
      <c r="B348" s="229"/>
      <c r="C348" s="229"/>
      <c r="D348" s="229"/>
      <c r="E348" s="229"/>
      <c r="F348" s="229"/>
      <c r="G348" s="229"/>
      <c r="H348" s="229"/>
    </row>
    <row r="349" spans="1:8" ht="12.75" customHeight="1">
      <c r="A349" s="229" t="s">
        <v>76</v>
      </c>
      <c r="B349" s="229"/>
      <c r="C349" s="229"/>
      <c r="D349" s="229"/>
      <c r="E349" s="229"/>
      <c r="F349" s="229"/>
      <c r="G349" s="229"/>
      <c r="H349" s="229"/>
    </row>
    <row r="350" spans="1:8">
      <c r="A350" s="49"/>
      <c r="B350" s="49"/>
      <c r="C350" s="51"/>
      <c r="D350" s="51"/>
      <c r="E350" s="230" t="s">
        <v>78</v>
      </c>
      <c r="F350" s="230"/>
      <c r="G350" s="230"/>
      <c r="H350" s="230"/>
    </row>
    <row r="351" spans="1:8">
      <c r="A351" s="231" t="s">
        <v>59</v>
      </c>
      <c r="B351" s="231"/>
      <c r="C351" s="231" t="s">
        <v>16</v>
      </c>
      <c r="D351" s="231"/>
      <c r="E351" s="228" t="s">
        <v>28</v>
      </c>
      <c r="F351" s="228"/>
      <c r="G351" s="228"/>
      <c r="H351" s="228"/>
    </row>
    <row r="368" spans="1:8" s="14" customFormat="1">
      <c r="A368" s="1" t="s">
        <v>61</v>
      </c>
      <c r="B368" s="1"/>
      <c r="C368" s="1"/>
      <c r="D368" s="1"/>
      <c r="E368" s="228" t="s">
        <v>95</v>
      </c>
      <c r="F368" s="228"/>
      <c r="G368" s="228"/>
      <c r="H368" s="228"/>
    </row>
    <row r="369" spans="1:8" s="14" customFormat="1">
      <c r="A369" s="1" t="s">
        <v>110</v>
      </c>
      <c r="B369" s="1"/>
      <c r="C369" s="1"/>
      <c r="D369" s="1"/>
      <c r="E369" s="215" t="s">
        <v>93</v>
      </c>
      <c r="F369" s="215"/>
      <c r="G369" s="215"/>
      <c r="H369" s="215"/>
    </row>
    <row r="370" spans="1:8" s="14" customFormat="1">
      <c r="A370" s="9"/>
      <c r="B370" s="9"/>
      <c r="C370" s="8"/>
      <c r="D370" s="8"/>
      <c r="E370" s="215" t="s">
        <v>94</v>
      </c>
      <c r="F370" s="215"/>
      <c r="G370" s="215"/>
      <c r="H370" s="215"/>
    </row>
    <row r="372" spans="1:8" ht="16.5">
      <c r="A372" s="227" t="s">
        <v>47</v>
      </c>
      <c r="B372" s="227"/>
      <c r="C372" s="227"/>
      <c r="D372" s="227"/>
      <c r="E372" s="227"/>
      <c r="F372" s="227"/>
      <c r="G372" s="227"/>
      <c r="H372" s="227"/>
    </row>
    <row r="373" spans="1:8" ht="16.5">
      <c r="A373" s="227" t="s">
        <v>163</v>
      </c>
      <c r="B373" s="227"/>
      <c r="C373" s="227"/>
      <c r="D373" s="227"/>
      <c r="E373" s="227"/>
      <c r="F373" s="227"/>
      <c r="G373" s="227"/>
      <c r="H373" s="227"/>
    </row>
    <row r="374" spans="1:8" ht="16.5">
      <c r="A374" s="239" t="s">
        <v>128</v>
      </c>
      <c r="B374" s="239"/>
      <c r="C374" s="239"/>
      <c r="D374" s="239"/>
      <c r="E374" s="239"/>
      <c r="F374" s="239"/>
      <c r="G374" s="239"/>
      <c r="H374" s="239"/>
    </row>
    <row r="375" spans="1:8" ht="16.5">
      <c r="A375" s="54"/>
      <c r="B375" s="54"/>
      <c r="C375" s="54"/>
      <c r="D375" s="54"/>
      <c r="E375" s="54"/>
      <c r="F375" s="54"/>
      <c r="G375" s="137"/>
      <c r="H375" s="137"/>
    </row>
    <row r="376" spans="1:8">
      <c r="A376" s="238" t="s">
        <v>171</v>
      </c>
      <c r="B376" s="238"/>
      <c r="C376" s="238"/>
      <c r="D376" s="238"/>
      <c r="E376" s="238"/>
      <c r="F376" s="238"/>
      <c r="G376" s="238"/>
      <c r="H376" s="238"/>
    </row>
    <row r="377" spans="1:8">
      <c r="A377" s="238" t="s">
        <v>164</v>
      </c>
      <c r="B377" s="238"/>
      <c r="C377" s="238"/>
      <c r="D377" s="238"/>
      <c r="E377" s="238"/>
      <c r="F377" s="238"/>
      <c r="G377" s="238"/>
      <c r="H377" s="238"/>
    </row>
    <row r="378" spans="1:8">
      <c r="A378" s="238" t="s">
        <v>165</v>
      </c>
      <c r="B378" s="238"/>
      <c r="C378" s="238"/>
      <c r="D378" s="238"/>
      <c r="E378" s="238"/>
      <c r="F378" s="238"/>
      <c r="G378" s="238"/>
      <c r="H378" s="238"/>
    </row>
    <row r="379" spans="1:8">
      <c r="A379" s="238" t="s">
        <v>159</v>
      </c>
      <c r="B379" s="238"/>
      <c r="C379" s="238"/>
      <c r="D379" s="238"/>
      <c r="E379" s="238"/>
      <c r="F379" s="238"/>
      <c r="G379" s="238"/>
      <c r="H379" s="238"/>
    </row>
    <row r="380" spans="1:8">
      <c r="A380" s="238" t="s">
        <v>74</v>
      </c>
      <c r="B380" s="238"/>
      <c r="C380" s="238"/>
      <c r="D380" s="238"/>
      <c r="E380" s="238"/>
      <c r="F380" s="238"/>
      <c r="G380" s="238"/>
      <c r="H380" s="238"/>
    </row>
    <row r="381" spans="1:8">
      <c r="A381" s="238" t="s">
        <v>80</v>
      </c>
      <c r="B381" s="238"/>
      <c r="C381" s="238"/>
      <c r="D381" s="238"/>
      <c r="E381" s="238"/>
      <c r="F381" s="238"/>
      <c r="G381" s="238"/>
      <c r="H381" s="238"/>
    </row>
    <row r="382" spans="1:8">
      <c r="A382" s="232" t="s">
        <v>81</v>
      </c>
      <c r="B382" s="232"/>
      <c r="C382" s="232"/>
      <c r="D382" s="232"/>
      <c r="E382" s="232"/>
      <c r="F382" s="232"/>
      <c r="G382" s="232"/>
      <c r="H382" s="232"/>
    </row>
    <row r="383" spans="1:8">
      <c r="A383" s="225" t="s">
        <v>48</v>
      </c>
      <c r="B383" s="225"/>
      <c r="C383" s="244" t="s">
        <v>1</v>
      </c>
      <c r="D383" s="245"/>
      <c r="E383" s="246"/>
      <c r="F383" s="234" t="s">
        <v>51</v>
      </c>
      <c r="G383" s="235"/>
      <c r="H383" s="236"/>
    </row>
    <row r="384" spans="1:8" ht="25.5">
      <c r="A384" s="225"/>
      <c r="B384" s="225"/>
      <c r="C384" s="39" t="s">
        <v>49</v>
      </c>
      <c r="D384" s="39" t="s">
        <v>50</v>
      </c>
      <c r="E384" s="39" t="s">
        <v>8</v>
      </c>
      <c r="F384" s="40" t="s">
        <v>42</v>
      </c>
      <c r="G384" s="39" t="s">
        <v>52</v>
      </c>
      <c r="H384" s="39" t="s">
        <v>53</v>
      </c>
    </row>
    <row r="385" spans="1:11">
      <c r="A385" s="225" t="s">
        <v>9</v>
      </c>
      <c r="B385" s="225"/>
      <c r="C385" s="18" t="s">
        <v>10</v>
      </c>
      <c r="D385" s="18" t="s">
        <v>11</v>
      </c>
      <c r="E385" s="18">
        <v>1</v>
      </c>
      <c r="F385" s="18">
        <v>2</v>
      </c>
      <c r="G385" s="18">
        <v>3</v>
      </c>
      <c r="H385" s="18">
        <v>4</v>
      </c>
    </row>
    <row r="386" spans="1:11">
      <c r="A386" s="41">
        <v>1</v>
      </c>
      <c r="B386" s="97" t="s">
        <v>118</v>
      </c>
      <c r="C386" s="71">
        <v>40543</v>
      </c>
      <c r="D386" s="78" t="s">
        <v>111</v>
      </c>
      <c r="E386" s="77">
        <v>2173860839</v>
      </c>
      <c r="F386" s="140" t="s">
        <v>178</v>
      </c>
      <c r="G386" s="140">
        <v>434772168</v>
      </c>
      <c r="H386" s="140">
        <v>434772168</v>
      </c>
    </row>
    <row r="387" spans="1:11">
      <c r="A387" s="41"/>
      <c r="B387" s="41"/>
      <c r="C387" s="62"/>
      <c r="D387" s="62"/>
      <c r="E387" s="72"/>
      <c r="F387" s="73" t="s">
        <v>180</v>
      </c>
      <c r="G387" s="140">
        <v>434772168</v>
      </c>
      <c r="H387" s="42">
        <f>H386+G387</f>
        <v>869544336</v>
      </c>
    </row>
    <row r="388" spans="1:11">
      <c r="A388" s="41"/>
      <c r="B388" s="41"/>
      <c r="C388" s="62"/>
      <c r="D388" s="62"/>
      <c r="E388" s="43"/>
      <c r="F388" s="67" t="s">
        <v>234</v>
      </c>
      <c r="G388" s="42">
        <f>'So TSCD'!J85</f>
        <v>434772168</v>
      </c>
      <c r="H388" s="42">
        <f>H387+G388</f>
        <v>1304316504</v>
      </c>
    </row>
    <row r="389" spans="1:11">
      <c r="A389" s="41"/>
      <c r="B389" s="41"/>
      <c r="C389" s="62"/>
      <c r="D389" s="62"/>
      <c r="E389" s="43"/>
      <c r="F389" s="73"/>
      <c r="G389" s="42"/>
      <c r="H389" s="42"/>
      <c r="J389" s="8"/>
      <c r="K389" s="8"/>
    </row>
    <row r="390" spans="1:11">
      <c r="A390" s="41"/>
      <c r="B390" s="41"/>
      <c r="C390" s="62"/>
      <c r="D390" s="62"/>
      <c r="E390" s="43"/>
      <c r="F390" s="67"/>
      <c r="G390" s="42"/>
      <c r="H390" s="42"/>
      <c r="J390" s="8"/>
      <c r="K390" s="8"/>
    </row>
    <row r="391" spans="1:11">
      <c r="A391" s="41"/>
      <c r="B391" s="41"/>
      <c r="C391" s="62"/>
      <c r="D391" s="62"/>
      <c r="E391" s="43"/>
      <c r="F391" s="73"/>
      <c r="G391" s="42"/>
      <c r="H391" s="42"/>
      <c r="J391" s="8"/>
      <c r="K391" s="8"/>
    </row>
    <row r="392" spans="1:11">
      <c r="A392" s="41"/>
      <c r="B392" s="41"/>
      <c r="C392" s="62"/>
      <c r="D392" s="62"/>
      <c r="E392" s="43"/>
      <c r="F392" s="67"/>
      <c r="G392" s="42"/>
      <c r="H392" s="42"/>
      <c r="J392" s="8"/>
      <c r="K392" s="8"/>
    </row>
    <row r="393" spans="1:11">
      <c r="A393" s="68"/>
      <c r="B393" s="68"/>
      <c r="C393" s="69"/>
      <c r="D393" s="69"/>
      <c r="E393" s="70"/>
      <c r="F393" s="73"/>
      <c r="G393" s="134"/>
      <c r="H393" s="42"/>
      <c r="I393" s="75"/>
    </row>
    <row r="394" spans="1:11">
      <c r="A394" s="41"/>
      <c r="B394" s="41"/>
      <c r="C394" s="62"/>
      <c r="D394" s="62"/>
      <c r="E394" s="43"/>
      <c r="F394" s="67"/>
      <c r="G394" s="42"/>
      <c r="H394" s="42"/>
    </row>
    <row r="395" spans="1:11">
      <c r="A395" s="41"/>
      <c r="B395" s="41"/>
      <c r="C395" s="62"/>
      <c r="D395" s="62"/>
      <c r="E395" s="43"/>
      <c r="F395" s="43"/>
      <c r="G395" s="42"/>
      <c r="H395" s="42"/>
    </row>
    <row r="396" spans="1:11">
      <c r="A396" s="19"/>
      <c r="B396" s="19" t="s">
        <v>13</v>
      </c>
      <c r="C396" s="46"/>
      <c r="D396" s="46"/>
      <c r="E396" s="46">
        <f>SUM(E386:E395)</f>
        <v>2173860839</v>
      </c>
      <c r="F396" s="46"/>
      <c r="G396" s="39">
        <f>SUM(G386:G395)</f>
        <v>1304316504</v>
      </c>
      <c r="H396" s="39"/>
    </row>
    <row r="397" spans="1:11">
      <c r="A397" s="50"/>
      <c r="B397" s="50"/>
      <c r="C397" s="64"/>
      <c r="D397" s="64"/>
      <c r="E397" s="64"/>
      <c r="F397" s="64"/>
      <c r="G397" s="138"/>
      <c r="H397" s="138"/>
    </row>
    <row r="398" spans="1:11">
      <c r="A398" s="50"/>
      <c r="B398" s="50"/>
      <c r="C398" s="64"/>
      <c r="D398" s="64"/>
      <c r="E398" s="64"/>
      <c r="F398" s="64"/>
      <c r="G398" s="22"/>
      <c r="H398" s="138"/>
    </row>
    <row r="399" spans="1:11">
      <c r="A399" s="237" t="s">
        <v>54</v>
      </c>
      <c r="B399" s="237"/>
      <c r="C399" s="237"/>
      <c r="D399" s="237"/>
      <c r="E399" s="237"/>
      <c r="F399" s="237"/>
      <c r="G399" s="237"/>
      <c r="H399" s="237"/>
    </row>
    <row r="400" spans="1:11" ht="25.5">
      <c r="A400" s="19" t="s">
        <v>0</v>
      </c>
      <c r="B400" s="225" t="s">
        <v>55</v>
      </c>
      <c r="C400" s="225"/>
      <c r="D400" s="46" t="s">
        <v>56</v>
      </c>
      <c r="E400" s="46" t="s">
        <v>57</v>
      </c>
      <c r="F400" s="46" t="s">
        <v>58</v>
      </c>
      <c r="G400" s="138"/>
      <c r="H400" s="138"/>
    </row>
    <row r="401" spans="1:8">
      <c r="A401" s="19" t="s">
        <v>9</v>
      </c>
      <c r="B401" s="19" t="s">
        <v>10</v>
      </c>
      <c r="C401" s="46"/>
      <c r="D401" s="46" t="s">
        <v>11</v>
      </c>
      <c r="E401" s="46">
        <v>1</v>
      </c>
      <c r="F401" s="46">
        <v>2</v>
      </c>
      <c r="G401" s="138"/>
      <c r="H401" s="138"/>
    </row>
    <row r="402" spans="1:8">
      <c r="A402" s="19"/>
      <c r="B402" s="19"/>
      <c r="C402" s="46"/>
      <c r="D402" s="46"/>
      <c r="E402" s="46"/>
      <c r="F402" s="46"/>
      <c r="G402" s="138"/>
      <c r="H402" s="138"/>
    </row>
    <row r="403" spans="1:8">
      <c r="A403" s="19"/>
      <c r="B403" s="19"/>
      <c r="C403" s="46"/>
      <c r="D403" s="46"/>
      <c r="E403" s="46"/>
      <c r="F403" s="46"/>
      <c r="G403" s="138"/>
      <c r="H403" s="138"/>
    </row>
    <row r="404" spans="1:8">
      <c r="A404" s="19"/>
      <c r="B404" s="19"/>
      <c r="C404" s="46"/>
      <c r="D404" s="46"/>
      <c r="E404" s="46"/>
      <c r="F404" s="46"/>
      <c r="G404" s="138"/>
      <c r="H404" s="138"/>
    </row>
    <row r="405" spans="1:8">
      <c r="A405" s="19"/>
      <c r="B405" s="19"/>
      <c r="C405" s="46"/>
      <c r="D405" s="46"/>
      <c r="E405" s="46"/>
      <c r="F405" s="46"/>
      <c r="G405" s="138"/>
      <c r="H405" s="138"/>
    </row>
    <row r="406" spans="1:8">
      <c r="A406" s="19"/>
      <c r="B406" s="19"/>
      <c r="C406" s="46"/>
      <c r="D406" s="46"/>
      <c r="E406" s="46"/>
      <c r="F406" s="46"/>
      <c r="G406" s="138"/>
      <c r="H406" s="138"/>
    </row>
    <row r="407" spans="1:8">
      <c r="A407" s="19"/>
      <c r="B407" s="19"/>
      <c r="C407" s="46"/>
      <c r="D407" s="46"/>
      <c r="E407" s="46"/>
      <c r="F407" s="46"/>
      <c r="G407" s="138"/>
      <c r="H407" s="138"/>
    </row>
    <row r="408" spans="1:8">
      <c r="A408" s="19"/>
      <c r="B408" s="19"/>
      <c r="C408" s="46"/>
      <c r="D408" s="46"/>
      <c r="E408" s="46"/>
      <c r="F408" s="46"/>
      <c r="G408" s="138"/>
      <c r="H408" s="138"/>
    </row>
    <row r="409" spans="1:8">
      <c r="A409" s="50"/>
      <c r="B409" s="50"/>
      <c r="C409" s="64"/>
      <c r="D409" s="64"/>
      <c r="E409" s="64"/>
      <c r="F409" s="64"/>
      <c r="G409" s="138"/>
      <c r="H409" s="138"/>
    </row>
    <row r="410" spans="1:8" ht="12.75" customHeight="1">
      <c r="A410" s="229" t="s">
        <v>79</v>
      </c>
      <c r="B410" s="229"/>
      <c r="C410" s="229"/>
      <c r="D410" s="229"/>
      <c r="E410" s="229"/>
      <c r="F410" s="229"/>
      <c r="G410" s="229"/>
      <c r="H410" s="229"/>
    </row>
    <row r="411" spans="1:8" ht="12.75" customHeight="1">
      <c r="A411" s="229" t="s">
        <v>76</v>
      </c>
      <c r="B411" s="229"/>
      <c r="C411" s="229"/>
      <c r="D411" s="229"/>
      <c r="E411" s="229"/>
      <c r="F411" s="229"/>
      <c r="G411" s="229"/>
      <c r="H411" s="229"/>
    </row>
    <row r="412" spans="1:8">
      <c r="A412" s="49"/>
      <c r="B412" s="49"/>
      <c r="C412" s="51"/>
      <c r="D412" s="51"/>
      <c r="E412" s="230" t="s">
        <v>78</v>
      </c>
      <c r="F412" s="230"/>
      <c r="G412" s="230"/>
      <c r="H412" s="230"/>
    </row>
    <row r="413" spans="1:8">
      <c r="A413" s="231" t="s">
        <v>59</v>
      </c>
      <c r="B413" s="231"/>
      <c r="C413" s="231" t="s">
        <v>16</v>
      </c>
      <c r="D413" s="231"/>
      <c r="E413" s="228" t="s">
        <v>28</v>
      </c>
      <c r="F413" s="228"/>
      <c r="G413" s="228"/>
      <c r="H413" s="228"/>
    </row>
    <row r="430" spans="1:8" s="14" customFormat="1">
      <c r="A430" s="1" t="s">
        <v>61</v>
      </c>
      <c r="B430" s="1"/>
      <c r="C430" s="1"/>
      <c r="D430" s="1"/>
      <c r="E430" s="228" t="s">
        <v>95</v>
      </c>
      <c r="F430" s="228"/>
      <c r="G430" s="228"/>
      <c r="H430" s="228"/>
    </row>
    <row r="431" spans="1:8" s="14" customFormat="1">
      <c r="A431" s="1" t="s">
        <v>110</v>
      </c>
      <c r="B431" s="1"/>
      <c r="C431" s="1"/>
      <c r="D431" s="1"/>
      <c r="E431" s="215" t="s">
        <v>93</v>
      </c>
      <c r="F431" s="215"/>
      <c r="G431" s="215"/>
      <c r="H431" s="215"/>
    </row>
    <row r="432" spans="1:8" s="14" customFormat="1">
      <c r="A432" s="9"/>
      <c r="B432" s="9"/>
      <c r="C432" s="8"/>
      <c r="D432" s="8"/>
      <c r="E432" s="215" t="s">
        <v>94</v>
      </c>
      <c r="F432" s="215"/>
      <c r="G432" s="215"/>
      <c r="H432" s="215"/>
    </row>
    <row r="434" spans="1:8" ht="16.5">
      <c r="A434" s="227" t="s">
        <v>47</v>
      </c>
      <c r="B434" s="227"/>
      <c r="C434" s="227"/>
      <c r="D434" s="227"/>
      <c r="E434" s="227"/>
      <c r="F434" s="227"/>
      <c r="G434" s="227"/>
      <c r="H434" s="227"/>
    </row>
    <row r="435" spans="1:8" ht="16.5">
      <c r="A435" s="227" t="s">
        <v>166</v>
      </c>
      <c r="B435" s="227"/>
      <c r="C435" s="227"/>
      <c r="D435" s="227"/>
      <c r="E435" s="227"/>
      <c r="F435" s="227"/>
      <c r="G435" s="227"/>
      <c r="H435" s="227"/>
    </row>
    <row r="436" spans="1:8" ht="16.5">
      <c r="A436" s="239" t="s">
        <v>128</v>
      </c>
      <c r="B436" s="239"/>
      <c r="C436" s="239"/>
      <c r="D436" s="239"/>
      <c r="E436" s="239"/>
      <c r="F436" s="239"/>
      <c r="G436" s="239"/>
      <c r="H436" s="239"/>
    </row>
    <row r="437" spans="1:8" ht="16.5">
      <c r="A437" s="54"/>
      <c r="B437" s="54"/>
      <c r="C437" s="54"/>
      <c r="D437" s="54"/>
      <c r="E437" s="54"/>
      <c r="F437" s="54"/>
      <c r="G437" s="137"/>
      <c r="H437" s="137"/>
    </row>
    <row r="438" spans="1:8">
      <c r="A438" s="238" t="s">
        <v>172</v>
      </c>
      <c r="B438" s="238"/>
      <c r="C438" s="238"/>
      <c r="D438" s="238"/>
      <c r="E438" s="238"/>
      <c r="F438" s="238"/>
      <c r="G438" s="238"/>
      <c r="H438" s="238"/>
    </row>
    <row r="439" spans="1:8">
      <c r="A439" s="238" t="s">
        <v>167</v>
      </c>
      <c r="B439" s="238"/>
      <c r="C439" s="238"/>
      <c r="D439" s="238"/>
      <c r="E439" s="238"/>
      <c r="F439" s="238"/>
      <c r="G439" s="238"/>
      <c r="H439" s="238"/>
    </row>
    <row r="440" spans="1:8">
      <c r="A440" s="238" t="s">
        <v>165</v>
      </c>
      <c r="B440" s="238"/>
      <c r="C440" s="238"/>
      <c r="D440" s="238"/>
      <c r="E440" s="238"/>
      <c r="F440" s="238"/>
      <c r="G440" s="238"/>
      <c r="H440" s="238"/>
    </row>
    <row r="441" spans="1:8">
      <c r="A441" s="238" t="s">
        <v>159</v>
      </c>
      <c r="B441" s="238"/>
      <c r="C441" s="238"/>
      <c r="D441" s="238"/>
      <c r="E441" s="238"/>
      <c r="F441" s="238"/>
      <c r="G441" s="238"/>
      <c r="H441" s="238"/>
    </row>
    <row r="442" spans="1:8">
      <c r="A442" s="238" t="s">
        <v>74</v>
      </c>
      <c r="B442" s="238"/>
      <c r="C442" s="238"/>
      <c r="D442" s="238"/>
      <c r="E442" s="238"/>
      <c r="F442" s="238"/>
      <c r="G442" s="238"/>
      <c r="H442" s="238"/>
    </row>
    <row r="443" spans="1:8">
      <c r="A443" s="238" t="s">
        <v>80</v>
      </c>
      <c r="B443" s="238"/>
      <c r="C443" s="238"/>
      <c r="D443" s="238"/>
      <c r="E443" s="238"/>
      <c r="F443" s="238"/>
      <c r="G443" s="238"/>
      <c r="H443" s="238"/>
    </row>
    <row r="444" spans="1:8">
      <c r="A444" s="232" t="s">
        <v>81</v>
      </c>
      <c r="B444" s="232"/>
      <c r="C444" s="232"/>
      <c r="D444" s="232"/>
      <c r="E444" s="232"/>
      <c r="F444" s="232"/>
      <c r="G444" s="232"/>
      <c r="H444" s="232"/>
    </row>
    <row r="445" spans="1:8">
      <c r="A445" s="225" t="s">
        <v>48</v>
      </c>
      <c r="B445" s="225"/>
      <c r="C445" s="244" t="s">
        <v>1</v>
      </c>
      <c r="D445" s="245"/>
      <c r="E445" s="246"/>
      <c r="F445" s="234" t="s">
        <v>51</v>
      </c>
      <c r="G445" s="235"/>
      <c r="H445" s="236"/>
    </row>
    <row r="446" spans="1:8" ht="25.5">
      <c r="A446" s="225"/>
      <c r="B446" s="225"/>
      <c r="C446" s="39" t="s">
        <v>49</v>
      </c>
      <c r="D446" s="39" t="s">
        <v>50</v>
      </c>
      <c r="E446" s="39" t="s">
        <v>8</v>
      </c>
      <c r="F446" s="40" t="s">
        <v>42</v>
      </c>
      <c r="G446" s="39" t="s">
        <v>52</v>
      </c>
      <c r="H446" s="39" t="s">
        <v>53</v>
      </c>
    </row>
    <row r="447" spans="1:8">
      <c r="A447" s="225" t="s">
        <v>9</v>
      </c>
      <c r="B447" s="225"/>
      <c r="C447" s="18" t="s">
        <v>10</v>
      </c>
      <c r="D447" s="18" t="s">
        <v>11</v>
      </c>
      <c r="E447" s="18">
        <v>1</v>
      </c>
      <c r="F447" s="18">
        <v>2</v>
      </c>
      <c r="G447" s="18">
        <v>3</v>
      </c>
      <c r="H447" s="18">
        <v>4</v>
      </c>
    </row>
    <row r="448" spans="1:8">
      <c r="A448" s="41">
        <v>1</v>
      </c>
      <c r="B448" s="97" t="s">
        <v>119</v>
      </c>
      <c r="C448" s="71">
        <v>40543</v>
      </c>
      <c r="D448" s="78" t="s">
        <v>112</v>
      </c>
      <c r="E448" s="77">
        <v>1303180703</v>
      </c>
      <c r="F448" s="140" t="s">
        <v>178</v>
      </c>
      <c r="G448" s="140">
        <v>130318068</v>
      </c>
      <c r="H448" s="140">
        <v>130318068</v>
      </c>
    </row>
    <row r="449" spans="1:11">
      <c r="A449" s="41"/>
      <c r="B449" s="41"/>
      <c r="C449" s="62"/>
      <c r="D449" s="62"/>
      <c r="E449" s="72"/>
      <c r="F449" s="73" t="s">
        <v>180</v>
      </c>
      <c r="G449" s="140">
        <v>130318068</v>
      </c>
      <c r="H449" s="42">
        <f>H448+G449</f>
        <v>260636136</v>
      </c>
    </row>
    <row r="450" spans="1:11">
      <c r="A450" s="41"/>
      <c r="B450" s="41"/>
      <c r="C450" s="62"/>
      <c r="D450" s="62"/>
      <c r="E450" s="43"/>
      <c r="F450" s="67" t="s">
        <v>234</v>
      </c>
      <c r="G450" s="42">
        <f>'So TSCD'!J86</f>
        <v>130318068</v>
      </c>
      <c r="H450" s="42">
        <f>H449+G450</f>
        <v>390954204</v>
      </c>
    </row>
    <row r="451" spans="1:11">
      <c r="A451" s="41"/>
      <c r="B451" s="41"/>
      <c r="C451" s="62"/>
      <c r="D451" s="62"/>
      <c r="E451" s="43"/>
      <c r="F451" s="73"/>
      <c r="G451" s="42"/>
      <c r="H451" s="42"/>
      <c r="J451" s="8"/>
      <c r="K451" s="8"/>
    </row>
    <row r="452" spans="1:11">
      <c r="A452" s="41"/>
      <c r="B452" s="41"/>
      <c r="C452" s="62"/>
      <c r="D452" s="62"/>
      <c r="E452" s="43"/>
      <c r="F452" s="67"/>
      <c r="G452" s="42"/>
      <c r="H452" s="42"/>
      <c r="J452" s="8"/>
      <c r="K452" s="8"/>
    </row>
    <row r="453" spans="1:11">
      <c r="A453" s="41"/>
      <c r="B453" s="41"/>
      <c r="C453" s="62"/>
      <c r="D453" s="62"/>
      <c r="E453" s="43"/>
      <c r="F453" s="73"/>
      <c r="G453" s="42"/>
      <c r="H453" s="42"/>
      <c r="J453" s="8"/>
      <c r="K453" s="8"/>
    </row>
    <row r="454" spans="1:11">
      <c r="A454" s="41"/>
      <c r="B454" s="41"/>
      <c r="C454" s="62"/>
      <c r="D454" s="62"/>
      <c r="E454" s="43"/>
      <c r="F454" s="67"/>
      <c r="G454" s="42"/>
      <c r="H454" s="42"/>
      <c r="J454" s="8"/>
      <c r="K454" s="8"/>
    </row>
    <row r="455" spans="1:11">
      <c r="A455" s="68"/>
      <c r="B455" s="68"/>
      <c r="C455" s="69"/>
      <c r="D455" s="69"/>
      <c r="E455" s="70"/>
      <c r="F455" s="73"/>
      <c r="G455" s="134"/>
      <c r="H455" s="42"/>
      <c r="I455" s="75"/>
    </row>
    <row r="456" spans="1:11">
      <c r="A456" s="41"/>
      <c r="B456" s="41"/>
      <c r="C456" s="62"/>
      <c r="D456" s="62"/>
      <c r="E456" s="43"/>
      <c r="F456" s="67"/>
      <c r="G456" s="42"/>
      <c r="H456" s="42"/>
    </row>
    <row r="457" spans="1:11">
      <c r="A457" s="41"/>
      <c r="B457" s="41"/>
      <c r="C457" s="62"/>
      <c r="D457" s="62"/>
      <c r="E457" s="43"/>
      <c r="F457" s="43"/>
      <c r="G457" s="42"/>
      <c r="H457" s="42"/>
    </row>
    <row r="458" spans="1:11">
      <c r="A458" s="19"/>
      <c r="B458" s="19" t="s">
        <v>13</v>
      </c>
      <c r="C458" s="46"/>
      <c r="D458" s="46"/>
      <c r="E458" s="46">
        <f>SUM(E448:E457)</f>
        <v>1303180703</v>
      </c>
      <c r="F458" s="46"/>
      <c r="G458" s="39">
        <f>SUM(G448:G457)</f>
        <v>390954204</v>
      </c>
      <c r="H458" s="39"/>
    </row>
    <row r="459" spans="1:11">
      <c r="A459" s="50"/>
      <c r="B459" s="50"/>
      <c r="C459" s="64"/>
      <c r="D459" s="64"/>
      <c r="E459" s="64"/>
      <c r="F459" s="64"/>
      <c r="G459" s="138"/>
      <c r="H459" s="138"/>
    </row>
    <row r="460" spans="1:11">
      <c r="A460" s="50"/>
      <c r="B460" s="50"/>
      <c r="C460" s="64"/>
      <c r="D460" s="64"/>
      <c r="E460" s="64"/>
      <c r="F460" s="64"/>
      <c r="G460" s="22"/>
      <c r="H460" s="138"/>
    </row>
    <row r="461" spans="1:11">
      <c r="A461" s="237" t="s">
        <v>54</v>
      </c>
      <c r="B461" s="237"/>
      <c r="C461" s="237"/>
      <c r="D461" s="237"/>
      <c r="E461" s="237"/>
      <c r="F461" s="237"/>
      <c r="G461" s="237"/>
      <c r="H461" s="237"/>
    </row>
    <row r="462" spans="1:11" ht="25.5">
      <c r="A462" s="19" t="s">
        <v>0</v>
      </c>
      <c r="B462" s="225" t="s">
        <v>55</v>
      </c>
      <c r="C462" s="225"/>
      <c r="D462" s="46" t="s">
        <v>56</v>
      </c>
      <c r="E462" s="46" t="s">
        <v>57</v>
      </c>
      <c r="F462" s="46" t="s">
        <v>58</v>
      </c>
      <c r="G462" s="138"/>
      <c r="H462" s="138"/>
    </row>
    <row r="463" spans="1:11">
      <c r="A463" s="19" t="s">
        <v>9</v>
      </c>
      <c r="B463" s="19" t="s">
        <v>10</v>
      </c>
      <c r="C463" s="46"/>
      <c r="D463" s="46" t="s">
        <v>11</v>
      </c>
      <c r="E463" s="46">
        <v>1</v>
      </c>
      <c r="F463" s="46">
        <v>2</v>
      </c>
      <c r="G463" s="138"/>
      <c r="H463" s="138"/>
    </row>
    <row r="464" spans="1:11">
      <c r="A464" s="19"/>
      <c r="B464" s="19"/>
      <c r="C464" s="46"/>
      <c r="D464" s="46"/>
      <c r="E464" s="46"/>
      <c r="F464" s="46"/>
      <c r="G464" s="138"/>
      <c r="H464" s="138"/>
    </row>
    <row r="465" spans="1:8">
      <c r="A465" s="19"/>
      <c r="B465" s="19"/>
      <c r="C465" s="46"/>
      <c r="D465" s="46"/>
      <c r="E465" s="46"/>
      <c r="F465" s="46"/>
      <c r="G465" s="138"/>
      <c r="H465" s="138"/>
    </row>
    <row r="466" spans="1:8">
      <c r="A466" s="19"/>
      <c r="B466" s="19"/>
      <c r="C466" s="46"/>
      <c r="D466" s="46"/>
      <c r="E466" s="46"/>
      <c r="F466" s="46"/>
      <c r="G466" s="138"/>
      <c r="H466" s="138"/>
    </row>
    <row r="467" spans="1:8">
      <c r="A467" s="19"/>
      <c r="B467" s="19"/>
      <c r="C467" s="46"/>
      <c r="D467" s="46"/>
      <c r="E467" s="46"/>
      <c r="F467" s="46"/>
      <c r="G467" s="138"/>
      <c r="H467" s="138"/>
    </row>
    <row r="468" spans="1:8">
      <c r="A468" s="19"/>
      <c r="B468" s="19"/>
      <c r="C468" s="46"/>
      <c r="D468" s="46"/>
      <c r="E468" s="46"/>
      <c r="F468" s="46"/>
      <c r="G468" s="138"/>
      <c r="H468" s="138"/>
    </row>
    <row r="469" spans="1:8">
      <c r="A469" s="19"/>
      <c r="B469" s="19"/>
      <c r="C469" s="46"/>
      <c r="D469" s="46"/>
      <c r="E469" s="46"/>
      <c r="F469" s="46"/>
      <c r="G469" s="138"/>
      <c r="H469" s="138"/>
    </row>
    <row r="470" spans="1:8">
      <c r="A470" s="19"/>
      <c r="B470" s="19"/>
      <c r="C470" s="46"/>
      <c r="D470" s="46"/>
      <c r="E470" s="46"/>
      <c r="F470" s="46"/>
      <c r="G470" s="138"/>
      <c r="H470" s="138"/>
    </row>
    <row r="471" spans="1:8">
      <c r="A471" s="50"/>
      <c r="B471" s="50"/>
      <c r="C471" s="64"/>
      <c r="D471" s="64"/>
      <c r="E471" s="64"/>
      <c r="F471" s="64"/>
      <c r="G471" s="138"/>
      <c r="H471" s="138"/>
    </row>
    <row r="472" spans="1:8" ht="12.75" customHeight="1">
      <c r="A472" s="229" t="s">
        <v>79</v>
      </c>
      <c r="B472" s="229"/>
      <c r="C472" s="229"/>
      <c r="D472" s="229"/>
      <c r="E472" s="229"/>
      <c r="F472" s="229"/>
      <c r="G472" s="229"/>
      <c r="H472" s="229"/>
    </row>
    <row r="473" spans="1:8" ht="12.75" customHeight="1">
      <c r="A473" s="229" t="s">
        <v>76</v>
      </c>
      <c r="B473" s="229"/>
      <c r="C473" s="229"/>
      <c r="D473" s="229"/>
      <c r="E473" s="229"/>
      <c r="F473" s="229"/>
      <c r="G473" s="229"/>
      <c r="H473" s="229"/>
    </row>
    <row r="474" spans="1:8">
      <c r="A474" s="49"/>
      <c r="B474" s="49"/>
      <c r="C474" s="51"/>
      <c r="D474" s="51"/>
      <c r="E474" s="230" t="s">
        <v>78</v>
      </c>
      <c r="F474" s="230"/>
      <c r="G474" s="230"/>
      <c r="H474" s="230"/>
    </row>
    <row r="475" spans="1:8">
      <c r="A475" s="231" t="s">
        <v>59</v>
      </c>
      <c r="B475" s="231"/>
      <c r="C475" s="231" t="s">
        <v>16</v>
      </c>
      <c r="D475" s="231"/>
      <c r="E475" s="228" t="s">
        <v>28</v>
      </c>
      <c r="F475" s="228"/>
      <c r="G475" s="228"/>
      <c r="H475" s="228"/>
    </row>
    <row r="492" spans="1:8" s="14" customFormat="1">
      <c r="A492" s="1" t="s">
        <v>61</v>
      </c>
      <c r="B492" s="1"/>
      <c r="C492" s="1"/>
      <c r="D492" s="1"/>
      <c r="E492" s="228" t="s">
        <v>95</v>
      </c>
      <c r="F492" s="228"/>
      <c r="G492" s="228"/>
      <c r="H492" s="228"/>
    </row>
    <row r="493" spans="1:8" s="14" customFormat="1">
      <c r="A493" s="1" t="s">
        <v>110</v>
      </c>
      <c r="B493" s="1"/>
      <c r="C493" s="1"/>
      <c r="D493" s="1"/>
      <c r="E493" s="215" t="s">
        <v>93</v>
      </c>
      <c r="F493" s="215"/>
      <c r="G493" s="215"/>
      <c r="H493" s="215"/>
    </row>
    <row r="494" spans="1:8" s="14" customFormat="1">
      <c r="A494" s="9"/>
      <c r="B494" s="9"/>
      <c r="C494" s="8"/>
      <c r="D494" s="8"/>
      <c r="E494" s="215" t="s">
        <v>94</v>
      </c>
      <c r="F494" s="215"/>
      <c r="G494" s="215"/>
      <c r="H494" s="215"/>
    </row>
    <row r="496" spans="1:8" ht="16.5">
      <c r="A496" s="227" t="s">
        <v>47</v>
      </c>
      <c r="B496" s="227"/>
      <c r="C496" s="227"/>
      <c r="D496" s="227"/>
      <c r="E496" s="227"/>
      <c r="F496" s="227"/>
      <c r="G496" s="227"/>
      <c r="H496" s="227"/>
    </row>
    <row r="497" spans="1:8" ht="16.5">
      <c r="A497" s="227" t="s">
        <v>168</v>
      </c>
      <c r="B497" s="227"/>
      <c r="C497" s="227"/>
      <c r="D497" s="227"/>
      <c r="E497" s="227"/>
      <c r="F497" s="227"/>
      <c r="G497" s="227"/>
      <c r="H497" s="227"/>
    </row>
    <row r="498" spans="1:8" ht="16.5">
      <c r="A498" s="239" t="s">
        <v>128</v>
      </c>
      <c r="B498" s="239"/>
      <c r="C498" s="239"/>
      <c r="D498" s="239"/>
      <c r="E498" s="239"/>
      <c r="F498" s="239"/>
      <c r="G498" s="239"/>
      <c r="H498" s="239"/>
    </row>
    <row r="499" spans="1:8" ht="16.5">
      <c r="A499" s="54"/>
      <c r="B499" s="54"/>
      <c r="C499" s="54"/>
      <c r="D499" s="54"/>
      <c r="E499" s="54"/>
      <c r="F499" s="54"/>
      <c r="G499" s="137"/>
      <c r="H499" s="137"/>
    </row>
    <row r="500" spans="1:8">
      <c r="A500" s="238" t="s">
        <v>173</v>
      </c>
      <c r="B500" s="238"/>
      <c r="C500" s="238"/>
      <c r="D500" s="238"/>
      <c r="E500" s="238"/>
      <c r="F500" s="238"/>
      <c r="G500" s="238"/>
      <c r="H500" s="238"/>
    </row>
    <row r="501" spans="1:8">
      <c r="A501" s="238" t="s">
        <v>174</v>
      </c>
      <c r="B501" s="238"/>
      <c r="C501" s="238"/>
      <c r="D501" s="238"/>
      <c r="E501" s="238"/>
      <c r="F501" s="238"/>
      <c r="G501" s="238"/>
      <c r="H501" s="238"/>
    </row>
    <row r="502" spans="1:8">
      <c r="A502" s="238" t="s">
        <v>156</v>
      </c>
      <c r="B502" s="238"/>
      <c r="C502" s="238"/>
      <c r="D502" s="238"/>
      <c r="E502" s="238"/>
      <c r="F502" s="238"/>
      <c r="G502" s="238"/>
      <c r="H502" s="238"/>
    </row>
    <row r="503" spans="1:8">
      <c r="A503" s="238" t="s">
        <v>159</v>
      </c>
      <c r="B503" s="238"/>
      <c r="C503" s="238"/>
      <c r="D503" s="238"/>
      <c r="E503" s="238"/>
      <c r="F503" s="238"/>
      <c r="G503" s="238"/>
      <c r="H503" s="238"/>
    </row>
    <row r="504" spans="1:8">
      <c r="A504" s="238" t="s">
        <v>74</v>
      </c>
      <c r="B504" s="238"/>
      <c r="C504" s="238"/>
      <c r="D504" s="238"/>
      <c r="E504" s="238"/>
      <c r="F504" s="238"/>
      <c r="G504" s="238"/>
      <c r="H504" s="238"/>
    </row>
    <row r="505" spans="1:8">
      <c r="A505" s="238" t="s">
        <v>80</v>
      </c>
      <c r="B505" s="238"/>
      <c r="C505" s="238"/>
      <c r="D505" s="238"/>
      <c r="E505" s="238"/>
      <c r="F505" s="238"/>
      <c r="G505" s="238"/>
      <c r="H505" s="238"/>
    </row>
    <row r="506" spans="1:8">
      <c r="A506" s="232" t="s">
        <v>81</v>
      </c>
      <c r="B506" s="232"/>
      <c r="C506" s="232"/>
      <c r="D506" s="232"/>
      <c r="E506" s="232"/>
      <c r="F506" s="232"/>
      <c r="G506" s="232"/>
      <c r="H506" s="232"/>
    </row>
    <row r="507" spans="1:8">
      <c r="A507" s="225" t="s">
        <v>48</v>
      </c>
      <c r="B507" s="225"/>
      <c r="C507" s="233" t="s">
        <v>1</v>
      </c>
      <c r="D507" s="233"/>
      <c r="E507" s="233"/>
      <c r="F507" s="234" t="s">
        <v>51</v>
      </c>
      <c r="G507" s="235"/>
      <c r="H507" s="236"/>
    </row>
    <row r="508" spans="1:8" ht="25.5">
      <c r="A508" s="225"/>
      <c r="B508" s="225"/>
      <c r="C508" s="39" t="s">
        <v>49</v>
      </c>
      <c r="D508" s="39" t="s">
        <v>50</v>
      </c>
      <c r="E508" s="39" t="s">
        <v>8</v>
      </c>
      <c r="F508" s="40" t="s">
        <v>42</v>
      </c>
      <c r="G508" s="39" t="s">
        <v>52</v>
      </c>
      <c r="H508" s="39" t="s">
        <v>53</v>
      </c>
    </row>
    <row r="509" spans="1:8">
      <c r="A509" s="225" t="s">
        <v>9</v>
      </c>
      <c r="B509" s="225"/>
      <c r="C509" s="39" t="s">
        <v>10</v>
      </c>
      <c r="D509" s="39" t="s">
        <v>11</v>
      </c>
      <c r="E509" s="39">
        <v>1</v>
      </c>
      <c r="F509" s="18">
        <v>2</v>
      </c>
      <c r="G509" s="18">
        <v>3</v>
      </c>
      <c r="H509" s="18">
        <v>4</v>
      </c>
    </row>
    <row r="510" spans="1:8">
      <c r="A510" s="41">
        <v>1</v>
      </c>
      <c r="B510" s="97" t="s">
        <v>120</v>
      </c>
      <c r="C510" s="71">
        <v>40543</v>
      </c>
      <c r="D510" s="78" t="s">
        <v>114</v>
      </c>
      <c r="E510" s="77">
        <v>313876943</v>
      </c>
      <c r="F510" s="140" t="s">
        <v>178</v>
      </c>
      <c r="G510" s="140">
        <v>31387692</v>
      </c>
      <c r="H510" s="140">
        <v>31387692</v>
      </c>
    </row>
    <row r="511" spans="1:8">
      <c r="A511" s="41"/>
      <c r="B511" s="41"/>
      <c r="C511" s="62"/>
      <c r="D511" s="62"/>
      <c r="E511" s="72"/>
      <c r="F511" s="73" t="s">
        <v>180</v>
      </c>
      <c r="G511" s="140">
        <v>31387692</v>
      </c>
      <c r="H511" s="42">
        <f>H510+G511</f>
        <v>62775384</v>
      </c>
    </row>
    <row r="512" spans="1:8">
      <c r="A512" s="41"/>
      <c r="B512" s="41"/>
      <c r="C512" s="62"/>
      <c r="D512" s="62"/>
      <c r="E512" s="43"/>
      <c r="F512" s="67" t="s">
        <v>234</v>
      </c>
      <c r="G512" s="42">
        <f>'So TSCD'!J87</f>
        <v>31387692</v>
      </c>
      <c r="H512" s="42">
        <f>H511+G512</f>
        <v>94163076</v>
      </c>
    </row>
    <row r="513" spans="1:11">
      <c r="A513" s="41"/>
      <c r="B513" s="41"/>
      <c r="C513" s="62"/>
      <c r="D513" s="62"/>
      <c r="E513" s="43"/>
      <c r="F513" s="73"/>
      <c r="G513" s="42"/>
      <c r="H513" s="42"/>
      <c r="J513" s="8"/>
      <c r="K513" s="8"/>
    </row>
    <row r="514" spans="1:11">
      <c r="A514" s="41"/>
      <c r="B514" s="41"/>
      <c r="C514" s="62"/>
      <c r="D514" s="62"/>
      <c r="E514" s="43"/>
      <c r="F514" s="67"/>
      <c r="G514" s="42"/>
      <c r="H514" s="42"/>
      <c r="J514" s="8"/>
      <c r="K514" s="8"/>
    </row>
    <row r="515" spans="1:11">
      <c r="A515" s="41"/>
      <c r="B515" s="41"/>
      <c r="C515" s="62"/>
      <c r="D515" s="62"/>
      <c r="E515" s="43"/>
      <c r="F515" s="73"/>
      <c r="G515" s="42"/>
      <c r="H515" s="42"/>
      <c r="J515" s="8"/>
      <c r="K515" s="8"/>
    </row>
    <row r="516" spans="1:11">
      <c r="A516" s="41"/>
      <c r="B516" s="41"/>
      <c r="C516" s="62"/>
      <c r="D516" s="62"/>
      <c r="E516" s="43"/>
      <c r="F516" s="67"/>
      <c r="G516" s="42"/>
      <c r="H516" s="42"/>
      <c r="J516" s="8"/>
      <c r="K516" s="8"/>
    </row>
    <row r="517" spans="1:11">
      <c r="A517" s="68"/>
      <c r="B517" s="68"/>
      <c r="C517" s="69"/>
      <c r="D517" s="69"/>
      <c r="E517" s="70"/>
      <c r="F517" s="73"/>
      <c r="G517" s="134"/>
      <c r="H517" s="42"/>
      <c r="I517" s="75"/>
    </row>
    <row r="518" spans="1:11">
      <c r="A518" s="41"/>
      <c r="B518" s="41"/>
      <c r="C518" s="62"/>
      <c r="D518" s="62"/>
      <c r="E518" s="43"/>
      <c r="F518" s="67"/>
      <c r="G518" s="42"/>
      <c r="H518" s="42"/>
    </row>
    <row r="519" spans="1:11">
      <c r="A519" s="41"/>
      <c r="B519" s="41"/>
      <c r="C519" s="62"/>
      <c r="D519" s="62"/>
      <c r="E519" s="43"/>
      <c r="F519" s="43"/>
      <c r="G519" s="42"/>
      <c r="H519" s="42"/>
    </row>
    <row r="520" spans="1:11">
      <c r="A520" s="19"/>
      <c r="B520" s="19" t="s">
        <v>13</v>
      </c>
      <c r="C520" s="46"/>
      <c r="D520" s="46"/>
      <c r="E520" s="46">
        <f>SUM(E510:E519)</f>
        <v>313876943</v>
      </c>
      <c r="F520" s="46"/>
      <c r="G520" s="39">
        <f>SUM(G510:G519)</f>
        <v>94163076</v>
      </c>
      <c r="H520" s="39"/>
    </row>
    <row r="521" spans="1:11">
      <c r="A521" s="50"/>
      <c r="B521" s="50"/>
      <c r="C521" s="64"/>
      <c r="D521" s="64"/>
      <c r="E521" s="64"/>
      <c r="F521" s="64"/>
      <c r="G521" s="138"/>
      <c r="H521" s="138"/>
    </row>
    <row r="522" spans="1:11">
      <c r="A522" s="50"/>
      <c r="B522" s="50"/>
      <c r="C522" s="64"/>
      <c r="D522" s="64"/>
      <c r="E522" s="64"/>
      <c r="F522" s="64"/>
      <c r="G522" s="22"/>
      <c r="H522" s="138"/>
    </row>
    <row r="523" spans="1:11">
      <c r="A523" s="237" t="s">
        <v>54</v>
      </c>
      <c r="B523" s="237"/>
      <c r="C523" s="237"/>
      <c r="D523" s="237"/>
      <c r="E523" s="237"/>
      <c r="F523" s="237"/>
      <c r="G523" s="237"/>
      <c r="H523" s="237"/>
    </row>
    <row r="524" spans="1:11" ht="25.5">
      <c r="A524" s="19" t="s">
        <v>0</v>
      </c>
      <c r="B524" s="225" t="s">
        <v>55</v>
      </c>
      <c r="C524" s="225"/>
      <c r="D524" s="46" t="s">
        <v>56</v>
      </c>
      <c r="E524" s="46" t="s">
        <v>57</v>
      </c>
      <c r="F524" s="46" t="s">
        <v>58</v>
      </c>
      <c r="G524" s="138"/>
      <c r="H524" s="138"/>
    </row>
    <row r="525" spans="1:11">
      <c r="A525" s="19" t="s">
        <v>9</v>
      </c>
      <c r="B525" s="19" t="s">
        <v>10</v>
      </c>
      <c r="C525" s="46"/>
      <c r="D525" s="46" t="s">
        <v>11</v>
      </c>
      <c r="E525" s="46">
        <v>1</v>
      </c>
      <c r="F525" s="46">
        <v>2</v>
      </c>
      <c r="G525" s="138"/>
      <c r="H525" s="138"/>
    </row>
    <row r="526" spans="1:11">
      <c r="A526" s="19"/>
      <c r="B526" s="19"/>
      <c r="C526" s="46"/>
      <c r="D526" s="46"/>
      <c r="E526" s="46"/>
      <c r="F526" s="46"/>
      <c r="G526" s="138"/>
      <c r="H526" s="138"/>
    </row>
    <row r="527" spans="1:11">
      <c r="A527" s="19"/>
      <c r="B527" s="19"/>
      <c r="C527" s="46"/>
      <c r="D527" s="46"/>
      <c r="E527" s="46"/>
      <c r="F527" s="46"/>
      <c r="G527" s="138"/>
      <c r="H527" s="138"/>
    </row>
    <row r="528" spans="1:11">
      <c r="A528" s="19"/>
      <c r="B528" s="19"/>
      <c r="C528" s="46"/>
      <c r="D528" s="46"/>
      <c r="E528" s="46"/>
      <c r="F528" s="46"/>
      <c r="G528" s="138"/>
      <c r="H528" s="138"/>
    </row>
    <row r="529" spans="1:8">
      <c r="A529" s="19"/>
      <c r="B529" s="19"/>
      <c r="C529" s="46"/>
      <c r="D529" s="46"/>
      <c r="E529" s="46"/>
      <c r="F529" s="46"/>
      <c r="G529" s="138"/>
      <c r="H529" s="138"/>
    </row>
    <row r="530" spans="1:8">
      <c r="A530" s="19"/>
      <c r="B530" s="19"/>
      <c r="C530" s="46"/>
      <c r="D530" s="46"/>
      <c r="E530" s="46"/>
      <c r="F530" s="46"/>
      <c r="G530" s="138"/>
      <c r="H530" s="138"/>
    </row>
    <row r="531" spans="1:8">
      <c r="A531" s="19"/>
      <c r="B531" s="19"/>
      <c r="C531" s="46"/>
      <c r="D531" s="46"/>
      <c r="E531" s="46"/>
      <c r="F531" s="46"/>
      <c r="G531" s="138"/>
      <c r="H531" s="138"/>
    </row>
    <row r="532" spans="1:8">
      <c r="A532" s="19"/>
      <c r="B532" s="19"/>
      <c r="C532" s="46"/>
      <c r="D532" s="46"/>
      <c r="E532" s="46"/>
      <c r="F532" s="46"/>
      <c r="G532" s="138"/>
      <c r="H532" s="138"/>
    </row>
    <row r="533" spans="1:8">
      <c r="A533" s="50"/>
      <c r="B533" s="50"/>
      <c r="C533" s="64"/>
      <c r="D533" s="64"/>
      <c r="E533" s="64"/>
      <c r="F533" s="64"/>
      <c r="G533" s="138"/>
      <c r="H533" s="138"/>
    </row>
    <row r="534" spans="1:8" ht="12.75" customHeight="1">
      <c r="A534" s="229" t="s">
        <v>79</v>
      </c>
      <c r="B534" s="229"/>
      <c r="C534" s="229"/>
      <c r="D534" s="229"/>
      <c r="E534" s="229"/>
      <c r="F534" s="229"/>
      <c r="G534" s="229"/>
      <c r="H534" s="229"/>
    </row>
    <row r="535" spans="1:8" ht="12.75" customHeight="1">
      <c r="A535" s="229" t="s">
        <v>76</v>
      </c>
      <c r="B535" s="229"/>
      <c r="C535" s="229"/>
      <c r="D535" s="229"/>
      <c r="E535" s="229"/>
      <c r="F535" s="229"/>
      <c r="G535" s="229"/>
      <c r="H535" s="229"/>
    </row>
    <row r="536" spans="1:8">
      <c r="A536" s="49"/>
      <c r="B536" s="49"/>
      <c r="C536" s="51"/>
      <c r="D536" s="51"/>
      <c r="E536" s="230" t="s">
        <v>78</v>
      </c>
      <c r="F536" s="230"/>
      <c r="G536" s="230"/>
      <c r="H536" s="230"/>
    </row>
    <row r="537" spans="1:8">
      <c r="A537" s="231" t="s">
        <v>59</v>
      </c>
      <c r="B537" s="231"/>
      <c r="C537" s="231" t="s">
        <v>16</v>
      </c>
      <c r="D537" s="231"/>
      <c r="E537" s="228" t="s">
        <v>28</v>
      </c>
      <c r="F537" s="228"/>
      <c r="G537" s="228"/>
      <c r="H537" s="228"/>
    </row>
    <row r="554" spans="1:8" s="14" customFormat="1">
      <c r="A554" s="1" t="s">
        <v>61</v>
      </c>
      <c r="B554" s="1"/>
      <c r="C554" s="1"/>
      <c r="D554" s="1"/>
      <c r="E554" s="228" t="s">
        <v>95</v>
      </c>
      <c r="F554" s="228"/>
      <c r="G554" s="228"/>
      <c r="H554" s="228"/>
    </row>
    <row r="555" spans="1:8" s="14" customFormat="1">
      <c r="A555" s="1" t="s">
        <v>110</v>
      </c>
      <c r="B555" s="1"/>
      <c r="C555" s="1"/>
      <c r="D555" s="1"/>
      <c r="E555" s="215" t="s">
        <v>93</v>
      </c>
      <c r="F555" s="215"/>
      <c r="G555" s="215"/>
      <c r="H555" s="215"/>
    </row>
    <row r="556" spans="1:8" s="14" customFormat="1">
      <c r="A556" s="9"/>
      <c r="B556" s="9"/>
      <c r="C556" s="8"/>
      <c r="D556" s="8"/>
      <c r="E556" s="215" t="s">
        <v>94</v>
      </c>
      <c r="F556" s="215"/>
      <c r="G556" s="215"/>
      <c r="H556" s="215"/>
    </row>
    <row r="557" spans="1:8">
      <c r="H557" s="7"/>
    </row>
    <row r="558" spans="1:8" ht="16.5">
      <c r="A558" s="227" t="s">
        <v>47</v>
      </c>
      <c r="B558" s="227"/>
      <c r="C558" s="227"/>
      <c r="D558" s="227"/>
      <c r="E558" s="227"/>
      <c r="F558" s="227"/>
      <c r="G558" s="227"/>
      <c r="H558" s="227"/>
    </row>
    <row r="559" spans="1:8" ht="16.5">
      <c r="A559" s="227" t="s">
        <v>185</v>
      </c>
      <c r="B559" s="227"/>
      <c r="C559" s="227"/>
      <c r="D559" s="227"/>
      <c r="E559" s="227"/>
      <c r="F559" s="227"/>
      <c r="G559" s="227"/>
      <c r="H559" s="227"/>
    </row>
    <row r="560" spans="1:8" ht="16.5">
      <c r="A560" s="239" t="s">
        <v>128</v>
      </c>
      <c r="B560" s="239"/>
      <c r="C560" s="239"/>
      <c r="D560" s="239"/>
      <c r="E560" s="239"/>
      <c r="F560" s="239"/>
      <c r="G560" s="239"/>
      <c r="H560" s="239"/>
    </row>
    <row r="561" spans="1:11" ht="16.5">
      <c r="A561" s="54"/>
      <c r="B561" s="54"/>
      <c r="C561" s="54"/>
      <c r="D561" s="54"/>
      <c r="E561" s="54"/>
      <c r="F561" s="54"/>
      <c r="G561" s="54"/>
      <c r="H561" s="54"/>
    </row>
    <row r="562" spans="1:11">
      <c r="A562" s="238" t="s">
        <v>186</v>
      </c>
      <c r="B562" s="238"/>
      <c r="C562" s="238"/>
      <c r="D562" s="238"/>
      <c r="E562" s="238"/>
      <c r="F562" s="238"/>
      <c r="G562" s="238"/>
      <c r="H562" s="238"/>
    </row>
    <row r="563" spans="1:11">
      <c r="A563" s="238" t="s">
        <v>187</v>
      </c>
      <c r="B563" s="238"/>
      <c r="C563" s="238"/>
      <c r="D563" s="238"/>
      <c r="E563" s="238"/>
      <c r="F563" s="238"/>
      <c r="G563" s="238"/>
      <c r="H563" s="238"/>
    </row>
    <row r="564" spans="1:11">
      <c r="A564" s="238" t="s">
        <v>156</v>
      </c>
      <c r="B564" s="238"/>
      <c r="C564" s="238"/>
      <c r="D564" s="238"/>
      <c r="E564" s="238"/>
      <c r="F564" s="238"/>
      <c r="G564" s="238"/>
      <c r="H564" s="238"/>
    </row>
    <row r="565" spans="1:11">
      <c r="A565" s="238" t="s">
        <v>159</v>
      </c>
      <c r="B565" s="238"/>
      <c r="C565" s="238"/>
      <c r="D565" s="238"/>
      <c r="E565" s="238"/>
      <c r="F565" s="238"/>
      <c r="G565" s="238"/>
      <c r="H565" s="238"/>
    </row>
    <row r="566" spans="1:11">
      <c r="A566" s="238" t="s">
        <v>74</v>
      </c>
      <c r="B566" s="238"/>
      <c r="C566" s="238"/>
      <c r="D566" s="238"/>
      <c r="E566" s="238"/>
      <c r="F566" s="238"/>
      <c r="G566" s="238"/>
      <c r="H566" s="238"/>
    </row>
    <row r="567" spans="1:11">
      <c r="A567" s="238" t="s">
        <v>80</v>
      </c>
      <c r="B567" s="238"/>
      <c r="C567" s="238"/>
      <c r="D567" s="238"/>
      <c r="E567" s="238"/>
      <c r="F567" s="238"/>
      <c r="G567" s="238"/>
      <c r="H567" s="238"/>
    </row>
    <row r="568" spans="1:11">
      <c r="A568" s="232" t="s">
        <v>81</v>
      </c>
      <c r="B568" s="232"/>
      <c r="C568" s="232"/>
      <c r="D568" s="232"/>
      <c r="E568" s="232"/>
      <c r="F568" s="232"/>
      <c r="G568" s="232"/>
      <c r="H568" s="232"/>
    </row>
    <row r="569" spans="1:11">
      <c r="A569" s="225" t="s">
        <v>48</v>
      </c>
      <c r="B569" s="225"/>
      <c r="C569" s="233" t="s">
        <v>1</v>
      </c>
      <c r="D569" s="233"/>
      <c r="E569" s="233"/>
      <c r="F569" s="234" t="s">
        <v>51</v>
      </c>
      <c r="G569" s="235"/>
      <c r="H569" s="236"/>
    </row>
    <row r="570" spans="1:11" ht="25.5">
      <c r="A570" s="225"/>
      <c r="B570" s="225"/>
      <c r="C570" s="39" t="s">
        <v>49</v>
      </c>
      <c r="D570" s="39" t="s">
        <v>50</v>
      </c>
      <c r="E570" s="39" t="s">
        <v>8</v>
      </c>
      <c r="F570" s="40" t="s">
        <v>42</v>
      </c>
      <c r="G570" s="39" t="s">
        <v>52</v>
      </c>
      <c r="H570" s="39" t="s">
        <v>53</v>
      </c>
    </row>
    <row r="571" spans="1:11">
      <c r="A571" s="225" t="s">
        <v>9</v>
      </c>
      <c r="B571" s="225"/>
      <c r="C571" s="39" t="s">
        <v>10</v>
      </c>
      <c r="D571" s="39" t="s">
        <v>11</v>
      </c>
      <c r="E571" s="39">
        <v>1</v>
      </c>
      <c r="F571" s="18">
        <v>2</v>
      </c>
      <c r="G571" s="18">
        <v>3</v>
      </c>
      <c r="H571" s="17">
        <v>4</v>
      </c>
    </row>
    <row r="572" spans="1:11">
      <c r="A572" s="41">
        <v>1</v>
      </c>
      <c r="B572" s="97" t="s">
        <v>184</v>
      </c>
      <c r="C572" s="71">
        <v>40543</v>
      </c>
      <c r="D572" s="78" t="s">
        <v>183</v>
      </c>
      <c r="E572" s="77">
        <v>5405781300</v>
      </c>
      <c r="F572" s="140" t="s">
        <v>178</v>
      </c>
      <c r="G572" s="140">
        <v>120128472</v>
      </c>
      <c r="H572" s="140">
        <f>G572</f>
        <v>120128472</v>
      </c>
    </row>
    <row r="573" spans="1:11">
      <c r="A573" s="41"/>
      <c r="B573" s="97"/>
      <c r="C573" s="71"/>
      <c r="D573" s="78"/>
      <c r="E573" s="72"/>
      <c r="F573" s="73" t="s">
        <v>180</v>
      </c>
      <c r="G573" s="140">
        <v>120128472</v>
      </c>
      <c r="H573" s="42">
        <f>H572+G573</f>
        <v>240256944</v>
      </c>
    </row>
    <row r="574" spans="1:11">
      <c r="A574" s="41"/>
      <c r="B574" s="41"/>
      <c r="C574" s="62"/>
      <c r="D574" s="62"/>
      <c r="E574" s="43"/>
      <c r="F574" s="67" t="s">
        <v>234</v>
      </c>
      <c r="G574" s="42">
        <f>'So TSCD'!J122</f>
        <v>120128472</v>
      </c>
      <c r="H574" s="42">
        <f>H573+G574</f>
        <v>360385416</v>
      </c>
    </row>
    <row r="575" spans="1:11">
      <c r="A575" s="41"/>
      <c r="B575" s="41"/>
      <c r="C575" s="62"/>
      <c r="D575" s="62"/>
      <c r="E575" s="43"/>
      <c r="F575" s="73"/>
      <c r="G575" s="42"/>
      <c r="H575" s="42"/>
      <c r="J575" s="8"/>
      <c r="K575" s="8"/>
    </row>
    <row r="576" spans="1:11">
      <c r="A576" s="41"/>
      <c r="B576" s="41"/>
      <c r="C576" s="62"/>
      <c r="D576" s="62"/>
      <c r="E576" s="43"/>
      <c r="F576" s="67"/>
      <c r="G576" s="42"/>
      <c r="H576" s="42"/>
      <c r="J576" s="8"/>
      <c r="K576" s="8"/>
    </row>
    <row r="577" spans="1:11">
      <c r="A577" s="41"/>
      <c r="B577" s="41"/>
      <c r="C577" s="62"/>
      <c r="D577" s="62"/>
      <c r="E577" s="43"/>
      <c r="F577" s="73"/>
      <c r="G577" s="42"/>
      <c r="H577" s="42"/>
      <c r="J577" s="8"/>
      <c r="K577" s="8"/>
    </row>
    <row r="578" spans="1:11">
      <c r="A578" s="41"/>
      <c r="B578" s="41"/>
      <c r="C578" s="62"/>
      <c r="D578" s="62"/>
      <c r="E578" s="43"/>
      <c r="F578" s="67"/>
      <c r="G578" s="42"/>
      <c r="H578" s="42"/>
      <c r="J578" s="8"/>
      <c r="K578" s="8"/>
    </row>
    <row r="579" spans="1:11">
      <c r="A579" s="68"/>
      <c r="B579" s="68"/>
      <c r="C579" s="69"/>
      <c r="D579" s="69"/>
      <c r="E579" s="70"/>
      <c r="F579" s="73"/>
      <c r="G579" s="134"/>
      <c r="H579" s="42"/>
      <c r="I579" s="75"/>
    </row>
    <row r="580" spans="1:11">
      <c r="A580" s="41"/>
      <c r="B580" s="41"/>
      <c r="C580" s="62"/>
      <c r="D580" s="62"/>
      <c r="E580" s="43"/>
      <c r="F580" s="67"/>
      <c r="G580" s="42"/>
      <c r="H580" s="42"/>
    </row>
    <row r="581" spans="1:11">
      <c r="A581" s="41"/>
      <c r="B581" s="41"/>
      <c r="C581" s="62"/>
      <c r="D581" s="62"/>
      <c r="E581" s="43"/>
      <c r="F581" s="43"/>
      <c r="G581" s="42"/>
      <c r="H581" s="42"/>
    </row>
    <row r="582" spans="1:11">
      <c r="A582" s="19"/>
      <c r="B582" s="19" t="s">
        <v>13</v>
      </c>
      <c r="C582" s="46"/>
      <c r="D582" s="46"/>
      <c r="E582" s="46">
        <f>SUM(E572:E581)</f>
        <v>5405781300</v>
      </c>
      <c r="F582" s="46"/>
      <c r="G582" s="39">
        <f>SUM(G572:G581)</f>
        <v>360385416</v>
      </c>
      <c r="H582" s="39"/>
    </row>
    <row r="583" spans="1:11">
      <c r="A583" s="50"/>
      <c r="B583" s="50"/>
      <c r="C583" s="64"/>
      <c r="D583" s="64"/>
      <c r="E583" s="64"/>
      <c r="F583" s="64"/>
      <c r="G583" s="64"/>
      <c r="H583" s="65"/>
    </row>
    <row r="584" spans="1:11">
      <c r="A584" s="50"/>
      <c r="B584" s="50"/>
      <c r="C584" s="64"/>
      <c r="D584" s="64"/>
      <c r="E584" s="64"/>
      <c r="F584" s="64"/>
      <c r="G584" s="22"/>
      <c r="H584" s="65"/>
    </row>
    <row r="585" spans="1:11">
      <c r="A585" s="237" t="s">
        <v>54</v>
      </c>
      <c r="B585" s="237"/>
      <c r="C585" s="237"/>
      <c r="D585" s="237"/>
      <c r="E585" s="237"/>
      <c r="F585" s="237"/>
      <c r="G585" s="237"/>
      <c r="H585" s="237"/>
    </row>
    <row r="586" spans="1:11" ht="25.5">
      <c r="A586" s="19" t="s">
        <v>0</v>
      </c>
      <c r="B586" s="225" t="s">
        <v>55</v>
      </c>
      <c r="C586" s="225"/>
      <c r="D586" s="46" t="s">
        <v>56</v>
      </c>
      <c r="E586" s="46" t="s">
        <v>57</v>
      </c>
      <c r="F586" s="46" t="s">
        <v>58</v>
      </c>
      <c r="G586" s="64"/>
      <c r="H586" s="65"/>
    </row>
    <row r="587" spans="1:11">
      <c r="A587" s="19" t="s">
        <v>9</v>
      </c>
      <c r="B587" s="19" t="s">
        <v>10</v>
      </c>
      <c r="C587" s="46"/>
      <c r="D587" s="46" t="s">
        <v>11</v>
      </c>
      <c r="E587" s="46">
        <v>1</v>
      </c>
      <c r="F587" s="46">
        <v>2</v>
      </c>
      <c r="G587" s="64"/>
      <c r="H587" s="65"/>
    </row>
    <row r="588" spans="1:11">
      <c r="A588" s="19"/>
      <c r="B588" s="19"/>
      <c r="C588" s="46"/>
      <c r="D588" s="46"/>
      <c r="E588" s="46"/>
      <c r="F588" s="46"/>
      <c r="G588" s="64"/>
      <c r="H588" s="65"/>
    </row>
    <row r="589" spans="1:11">
      <c r="A589" s="19"/>
      <c r="B589" s="19"/>
      <c r="C589" s="46"/>
      <c r="D589" s="46"/>
      <c r="E589" s="46"/>
      <c r="F589" s="46"/>
      <c r="G589" s="64"/>
      <c r="H589" s="65"/>
    </row>
    <row r="590" spans="1:11">
      <c r="A590" s="19"/>
      <c r="B590" s="19"/>
      <c r="C590" s="46"/>
      <c r="D590" s="46"/>
      <c r="E590" s="46"/>
      <c r="F590" s="46"/>
      <c r="G590" s="64"/>
      <c r="H590" s="65"/>
    </row>
    <row r="591" spans="1:11">
      <c r="A591" s="19"/>
      <c r="B591" s="19"/>
      <c r="C591" s="46"/>
      <c r="D591" s="46"/>
      <c r="E591" s="46"/>
      <c r="F591" s="46"/>
      <c r="G591" s="64"/>
      <c r="H591" s="65"/>
    </row>
    <row r="592" spans="1:11">
      <c r="A592" s="19"/>
      <c r="B592" s="19"/>
      <c r="C592" s="46"/>
      <c r="D592" s="46"/>
      <c r="E592" s="46"/>
      <c r="F592" s="46"/>
      <c r="G592" s="64"/>
      <c r="H592" s="65"/>
    </row>
    <row r="593" spans="1:8">
      <c r="A593" s="19"/>
      <c r="B593" s="19"/>
      <c r="C593" s="46"/>
      <c r="D593" s="46"/>
      <c r="E593" s="46"/>
      <c r="F593" s="46"/>
      <c r="G593" s="64"/>
      <c r="H593" s="65"/>
    </row>
    <row r="594" spans="1:8">
      <c r="A594" s="19"/>
      <c r="B594" s="19"/>
      <c r="C594" s="46"/>
      <c r="D594" s="46"/>
      <c r="E594" s="46"/>
      <c r="F594" s="46"/>
      <c r="G594" s="64"/>
      <c r="H594" s="65"/>
    </row>
    <row r="595" spans="1:8">
      <c r="A595" s="50"/>
      <c r="B595" s="50"/>
      <c r="C595" s="64"/>
      <c r="D595" s="64"/>
      <c r="E595" s="64"/>
      <c r="F595" s="64"/>
      <c r="G595" s="64"/>
      <c r="H595" s="65"/>
    </row>
    <row r="596" spans="1:8">
      <c r="A596" s="229" t="s">
        <v>79</v>
      </c>
      <c r="B596" s="229"/>
      <c r="C596" s="229"/>
      <c r="D596" s="229"/>
      <c r="E596" s="229"/>
      <c r="F596" s="229"/>
      <c r="G596" s="229"/>
      <c r="H596" s="229"/>
    </row>
    <row r="597" spans="1:8">
      <c r="A597" s="229" t="s">
        <v>76</v>
      </c>
      <c r="B597" s="229"/>
      <c r="C597" s="229"/>
      <c r="D597" s="229"/>
      <c r="E597" s="229"/>
      <c r="F597" s="229"/>
      <c r="G597" s="229"/>
      <c r="H597" s="229"/>
    </row>
    <row r="598" spans="1:8">
      <c r="A598" s="49"/>
      <c r="B598" s="49"/>
      <c r="C598" s="51"/>
      <c r="D598" s="51"/>
      <c r="E598" s="230" t="s">
        <v>78</v>
      </c>
      <c r="F598" s="230"/>
      <c r="G598" s="230"/>
      <c r="H598" s="230"/>
    </row>
    <row r="599" spans="1:8">
      <c r="A599" s="231" t="s">
        <v>59</v>
      </c>
      <c r="B599" s="231"/>
      <c r="C599" s="231" t="s">
        <v>16</v>
      </c>
      <c r="D599" s="231"/>
      <c r="E599" s="228" t="s">
        <v>28</v>
      </c>
      <c r="F599" s="228"/>
      <c r="G599" s="228"/>
      <c r="H599" s="228"/>
    </row>
    <row r="600" spans="1:8">
      <c r="H600" s="7"/>
    </row>
    <row r="601" spans="1:8">
      <c r="H601" s="7"/>
    </row>
    <row r="602" spans="1:8">
      <c r="H602" s="7"/>
    </row>
    <row r="603" spans="1:8">
      <c r="H603" s="7"/>
    </row>
    <row r="604" spans="1:8">
      <c r="H604" s="7"/>
    </row>
    <row r="605" spans="1:8">
      <c r="H605" s="7"/>
    </row>
    <row r="606" spans="1:8">
      <c r="H606" s="7"/>
    </row>
    <row r="607" spans="1:8">
      <c r="H607" s="7"/>
    </row>
    <row r="608" spans="1:8">
      <c r="H608" s="7"/>
    </row>
    <row r="609" spans="1:8">
      <c r="H609" s="7"/>
    </row>
    <row r="610" spans="1:8">
      <c r="H610" s="7"/>
    </row>
    <row r="611" spans="1:8">
      <c r="H611" s="7"/>
    </row>
    <row r="612" spans="1:8">
      <c r="H612" s="7"/>
    </row>
    <row r="613" spans="1:8">
      <c r="H613" s="7"/>
    </row>
    <row r="614" spans="1:8">
      <c r="H614" s="7"/>
    </row>
    <row r="615" spans="1:8">
      <c r="H615" s="7"/>
    </row>
    <row r="616" spans="1:8" s="14" customFormat="1">
      <c r="A616" s="1" t="s">
        <v>61</v>
      </c>
      <c r="B616" s="1"/>
      <c r="C616" s="1"/>
      <c r="D616" s="1"/>
      <c r="E616" s="228" t="s">
        <v>95</v>
      </c>
      <c r="F616" s="228"/>
      <c r="G616" s="228"/>
      <c r="H616" s="228"/>
    </row>
    <row r="617" spans="1:8" s="14" customFormat="1">
      <c r="A617" s="1" t="s">
        <v>110</v>
      </c>
      <c r="B617" s="1"/>
      <c r="C617" s="1"/>
      <c r="D617" s="1"/>
      <c r="E617" s="215" t="s">
        <v>93</v>
      </c>
      <c r="F617" s="215"/>
      <c r="G617" s="215"/>
      <c r="H617" s="215"/>
    </row>
    <row r="618" spans="1:8" s="14" customFormat="1">
      <c r="A618" s="9"/>
      <c r="B618" s="9"/>
      <c r="C618" s="8"/>
      <c r="D618" s="8"/>
      <c r="E618" s="215" t="s">
        <v>94</v>
      </c>
      <c r="F618" s="215"/>
      <c r="G618" s="215"/>
      <c r="H618" s="215"/>
    </row>
    <row r="619" spans="1:8">
      <c r="H619" s="7"/>
    </row>
    <row r="620" spans="1:8" ht="16.5">
      <c r="A620" s="227" t="s">
        <v>47</v>
      </c>
      <c r="B620" s="227"/>
      <c r="C620" s="227"/>
      <c r="D620" s="227"/>
      <c r="E620" s="227"/>
      <c r="F620" s="227"/>
      <c r="G620" s="227"/>
      <c r="H620" s="227"/>
    </row>
    <row r="621" spans="1:8" ht="16.5">
      <c r="A621" s="227" t="s">
        <v>228</v>
      </c>
      <c r="B621" s="227"/>
      <c r="C621" s="227"/>
      <c r="D621" s="227"/>
      <c r="E621" s="227"/>
      <c r="F621" s="227"/>
      <c r="G621" s="227"/>
      <c r="H621" s="227"/>
    </row>
    <row r="622" spans="1:8" ht="16.5">
      <c r="A622" s="239" t="s">
        <v>224</v>
      </c>
      <c r="B622" s="239"/>
      <c r="C622" s="239"/>
      <c r="D622" s="239"/>
      <c r="E622" s="239"/>
      <c r="F622" s="239"/>
      <c r="G622" s="239"/>
      <c r="H622" s="239"/>
    </row>
    <row r="623" spans="1:8" ht="16.5">
      <c r="A623" s="54"/>
      <c r="B623" s="54"/>
      <c r="C623" s="54"/>
      <c r="D623" s="54"/>
      <c r="E623" s="54"/>
      <c r="F623" s="54"/>
      <c r="G623" s="54"/>
      <c r="H623" s="54"/>
    </row>
    <row r="624" spans="1:8">
      <c r="A624" s="238" t="s">
        <v>229</v>
      </c>
      <c r="B624" s="238"/>
      <c r="C624" s="238"/>
      <c r="D624" s="238"/>
      <c r="E624" s="238"/>
      <c r="F624" s="238"/>
      <c r="G624" s="238"/>
      <c r="H624" s="238"/>
    </row>
    <row r="625" spans="1:11">
      <c r="A625" s="238" t="s">
        <v>230</v>
      </c>
      <c r="B625" s="238"/>
      <c r="C625" s="238"/>
      <c r="D625" s="238"/>
      <c r="E625" s="238"/>
      <c r="F625" s="238"/>
      <c r="G625" s="238"/>
      <c r="H625" s="238"/>
    </row>
    <row r="626" spans="1:11">
      <c r="A626" s="238" t="s">
        <v>231</v>
      </c>
      <c r="B626" s="238"/>
      <c r="C626" s="238"/>
      <c r="D626" s="238"/>
      <c r="E626" s="238"/>
      <c r="F626" s="238"/>
      <c r="G626" s="238"/>
      <c r="H626" s="238"/>
    </row>
    <row r="627" spans="1:11">
      <c r="A627" s="238" t="s">
        <v>232</v>
      </c>
      <c r="B627" s="238"/>
      <c r="C627" s="238"/>
      <c r="D627" s="238"/>
      <c r="E627" s="238"/>
      <c r="F627" s="238"/>
      <c r="G627" s="238"/>
      <c r="H627" s="238"/>
    </row>
    <row r="628" spans="1:11">
      <c r="A628" s="238" t="s">
        <v>74</v>
      </c>
      <c r="B628" s="238"/>
      <c r="C628" s="238"/>
      <c r="D628" s="238"/>
      <c r="E628" s="238"/>
      <c r="F628" s="238"/>
      <c r="G628" s="238"/>
      <c r="H628" s="238"/>
    </row>
    <row r="629" spans="1:11">
      <c r="A629" s="238" t="s">
        <v>80</v>
      </c>
      <c r="B629" s="238"/>
      <c r="C629" s="238"/>
      <c r="D629" s="238"/>
      <c r="E629" s="238"/>
      <c r="F629" s="238"/>
      <c r="G629" s="238"/>
      <c r="H629" s="238"/>
    </row>
    <row r="630" spans="1:11">
      <c r="A630" s="232" t="s">
        <v>81</v>
      </c>
      <c r="B630" s="232"/>
      <c r="C630" s="232"/>
      <c r="D630" s="232"/>
      <c r="E630" s="232"/>
      <c r="F630" s="232"/>
      <c r="G630" s="232"/>
      <c r="H630" s="232"/>
    </row>
    <row r="631" spans="1:11">
      <c r="A631" s="225" t="s">
        <v>48</v>
      </c>
      <c r="B631" s="225"/>
      <c r="C631" s="233" t="s">
        <v>1</v>
      </c>
      <c r="D631" s="233"/>
      <c r="E631" s="233"/>
      <c r="F631" s="234" t="s">
        <v>51</v>
      </c>
      <c r="G631" s="235"/>
      <c r="H631" s="236"/>
    </row>
    <row r="632" spans="1:11" ht="25.5">
      <c r="A632" s="225"/>
      <c r="B632" s="225"/>
      <c r="C632" s="39" t="s">
        <v>49</v>
      </c>
      <c r="D632" s="39" t="s">
        <v>50</v>
      </c>
      <c r="E632" s="39" t="s">
        <v>8</v>
      </c>
      <c r="F632" s="40" t="s">
        <v>42</v>
      </c>
      <c r="G632" s="39" t="s">
        <v>52</v>
      </c>
      <c r="H632" s="39" t="s">
        <v>53</v>
      </c>
    </row>
    <row r="633" spans="1:11">
      <c r="A633" s="225" t="s">
        <v>9</v>
      </c>
      <c r="B633" s="225"/>
      <c r="C633" s="39" t="s">
        <v>10</v>
      </c>
      <c r="D633" s="39" t="s">
        <v>11</v>
      </c>
      <c r="E633" s="39">
        <v>1</v>
      </c>
      <c r="F633" s="18">
        <v>2</v>
      </c>
      <c r="G633" s="18">
        <v>3</v>
      </c>
      <c r="H633" s="17">
        <v>4</v>
      </c>
    </row>
    <row r="634" spans="1:11">
      <c r="A634" s="41">
        <v>1</v>
      </c>
      <c r="B634" s="97" t="s">
        <v>233</v>
      </c>
      <c r="C634" s="71">
        <v>41426</v>
      </c>
      <c r="D634" s="78" t="s">
        <v>225</v>
      </c>
      <c r="E634" s="77">
        <v>108970000</v>
      </c>
      <c r="F634" s="139" t="s">
        <v>234</v>
      </c>
      <c r="G634" s="140">
        <f>'So TSCD'!J16</f>
        <v>12713169</v>
      </c>
      <c r="H634" s="140">
        <f>G634</f>
        <v>12713169</v>
      </c>
    </row>
    <row r="635" spans="1:11">
      <c r="A635" s="41"/>
      <c r="B635" s="97"/>
      <c r="C635" s="71"/>
      <c r="D635" s="78"/>
      <c r="E635" s="72"/>
      <c r="F635" s="73"/>
      <c r="G635" s="42"/>
      <c r="H635" s="42"/>
    </row>
    <row r="636" spans="1:11">
      <c r="A636" s="41"/>
      <c r="B636" s="41"/>
      <c r="C636" s="62"/>
      <c r="D636" s="62"/>
      <c r="E636" s="43"/>
      <c r="F636" s="67"/>
      <c r="G636" s="42"/>
      <c r="H636" s="42"/>
    </row>
    <row r="637" spans="1:11">
      <c r="A637" s="41"/>
      <c r="B637" s="41"/>
      <c r="C637" s="62"/>
      <c r="D637" s="62"/>
      <c r="E637" s="43"/>
      <c r="F637" s="73"/>
      <c r="G637" s="42"/>
      <c r="H637" s="42"/>
      <c r="J637" s="8"/>
      <c r="K637" s="8"/>
    </row>
    <row r="638" spans="1:11">
      <c r="A638" s="41"/>
      <c r="B638" s="41"/>
      <c r="C638" s="62"/>
      <c r="D638" s="62"/>
      <c r="E638" s="43"/>
      <c r="F638" s="67"/>
      <c r="G638" s="42"/>
      <c r="H638" s="42"/>
      <c r="J638" s="8"/>
      <c r="K638" s="8"/>
    </row>
    <row r="639" spans="1:11">
      <c r="A639" s="41"/>
      <c r="B639" s="41"/>
      <c r="C639" s="62"/>
      <c r="D639" s="62"/>
      <c r="E639" s="43"/>
      <c r="F639" s="73"/>
      <c r="G639" s="42"/>
      <c r="H639" s="42"/>
      <c r="J639" s="8"/>
      <c r="K639" s="8"/>
    </row>
    <row r="640" spans="1:11">
      <c r="A640" s="41"/>
      <c r="B640" s="41"/>
      <c r="C640" s="62"/>
      <c r="D640" s="62"/>
      <c r="E640" s="43"/>
      <c r="F640" s="67"/>
      <c r="G640" s="42"/>
      <c r="H640" s="42"/>
      <c r="J640" s="8"/>
      <c r="K640" s="8"/>
    </row>
    <row r="641" spans="1:9">
      <c r="A641" s="68"/>
      <c r="B641" s="68"/>
      <c r="C641" s="69"/>
      <c r="D641" s="69"/>
      <c r="E641" s="70"/>
      <c r="F641" s="73"/>
      <c r="G641" s="134"/>
      <c r="H641" s="42"/>
      <c r="I641" s="75"/>
    </row>
    <row r="642" spans="1:9">
      <c r="A642" s="41"/>
      <c r="B642" s="41"/>
      <c r="C642" s="62"/>
      <c r="D642" s="62"/>
      <c r="E642" s="43"/>
      <c r="F642" s="67"/>
      <c r="G642" s="42"/>
      <c r="H642" s="42"/>
    </row>
    <row r="643" spans="1:9">
      <c r="A643" s="41"/>
      <c r="B643" s="41"/>
      <c r="C643" s="62"/>
      <c r="D643" s="62"/>
      <c r="E643" s="43"/>
      <c r="F643" s="43"/>
      <c r="G643" s="42"/>
      <c r="H643" s="42"/>
    </row>
    <row r="644" spans="1:9">
      <c r="A644" s="19"/>
      <c r="B644" s="19" t="s">
        <v>13</v>
      </c>
      <c r="C644" s="46"/>
      <c r="D644" s="46"/>
      <c r="E644" s="46">
        <f>SUM(E634:E643)</f>
        <v>108970000</v>
      </c>
      <c r="F644" s="46"/>
      <c r="G644" s="39">
        <f>SUM(G634:G643)</f>
        <v>12713169</v>
      </c>
      <c r="H644" s="39"/>
    </row>
    <row r="645" spans="1:9">
      <c r="A645" s="50"/>
      <c r="B645" s="50"/>
      <c r="C645" s="64"/>
      <c r="D645" s="64"/>
      <c r="E645" s="64"/>
      <c r="F645" s="64"/>
      <c r="G645" s="64"/>
      <c r="H645" s="65"/>
    </row>
    <row r="646" spans="1:9">
      <c r="A646" s="50"/>
      <c r="B646" s="50"/>
      <c r="C646" s="64"/>
      <c r="D646" s="64"/>
      <c r="E646" s="64"/>
      <c r="F646" s="64"/>
      <c r="G646" s="22"/>
      <c r="H646" s="65"/>
    </row>
    <row r="647" spans="1:9">
      <c r="A647" s="237" t="s">
        <v>54</v>
      </c>
      <c r="B647" s="237"/>
      <c r="C647" s="237"/>
      <c r="D647" s="237"/>
      <c r="E647" s="237"/>
      <c r="F647" s="237"/>
      <c r="G647" s="237"/>
      <c r="H647" s="237"/>
    </row>
    <row r="648" spans="1:9" ht="25.5">
      <c r="A648" s="19" t="s">
        <v>0</v>
      </c>
      <c r="B648" s="225" t="s">
        <v>55</v>
      </c>
      <c r="C648" s="225"/>
      <c r="D648" s="46" t="s">
        <v>56</v>
      </c>
      <c r="E648" s="46" t="s">
        <v>57</v>
      </c>
      <c r="F648" s="46" t="s">
        <v>58</v>
      </c>
      <c r="G648" s="64"/>
      <c r="H648" s="65"/>
    </row>
    <row r="649" spans="1:9">
      <c r="A649" s="19" t="s">
        <v>9</v>
      </c>
      <c r="B649" s="19" t="s">
        <v>10</v>
      </c>
      <c r="C649" s="46"/>
      <c r="D649" s="46" t="s">
        <v>11</v>
      </c>
      <c r="E649" s="46">
        <v>1</v>
      </c>
      <c r="F649" s="46">
        <v>2</v>
      </c>
      <c r="G649" s="64"/>
      <c r="H649" s="65"/>
    </row>
    <row r="650" spans="1:9">
      <c r="A650" s="19"/>
      <c r="B650" s="19"/>
      <c r="C650" s="46"/>
      <c r="D650" s="46"/>
      <c r="E650" s="46"/>
      <c r="F650" s="46"/>
      <c r="G650" s="64"/>
      <c r="H650" s="65"/>
    </row>
    <row r="651" spans="1:9">
      <c r="A651" s="19"/>
      <c r="B651" s="19"/>
      <c r="C651" s="46"/>
      <c r="D651" s="46"/>
      <c r="E651" s="46"/>
      <c r="F651" s="46"/>
      <c r="G651" s="64"/>
      <c r="H651" s="65"/>
    </row>
    <row r="652" spans="1:9">
      <c r="A652" s="19"/>
      <c r="B652" s="19"/>
      <c r="C652" s="46"/>
      <c r="D652" s="46"/>
      <c r="E652" s="46"/>
      <c r="F652" s="46"/>
      <c r="G652" s="64"/>
      <c r="H652" s="65"/>
    </row>
    <row r="653" spans="1:9">
      <c r="A653" s="19"/>
      <c r="B653" s="19"/>
      <c r="C653" s="46"/>
      <c r="D653" s="46"/>
      <c r="E653" s="46"/>
      <c r="F653" s="46"/>
      <c r="G653" s="64"/>
      <c r="H653" s="65"/>
    </row>
    <row r="654" spans="1:9">
      <c r="A654" s="19"/>
      <c r="B654" s="19"/>
      <c r="C654" s="46"/>
      <c r="D654" s="46"/>
      <c r="E654" s="46"/>
      <c r="F654" s="46"/>
      <c r="G654" s="64"/>
      <c r="H654" s="65"/>
    </row>
    <row r="655" spans="1:9">
      <c r="A655" s="19"/>
      <c r="B655" s="19"/>
      <c r="C655" s="46"/>
      <c r="D655" s="46"/>
      <c r="E655" s="46"/>
      <c r="F655" s="46"/>
      <c r="G655" s="64"/>
      <c r="H655" s="65"/>
    </row>
    <row r="656" spans="1:9">
      <c r="A656" s="19"/>
      <c r="B656" s="19"/>
      <c r="C656" s="46"/>
      <c r="D656" s="46"/>
      <c r="E656" s="46"/>
      <c r="F656" s="46"/>
      <c r="G656" s="64"/>
      <c r="H656" s="65"/>
    </row>
    <row r="657" spans="1:8">
      <c r="A657" s="50"/>
      <c r="B657" s="50"/>
      <c r="C657" s="64"/>
      <c r="D657" s="64"/>
      <c r="E657" s="64"/>
      <c r="F657" s="64"/>
      <c r="G657" s="64"/>
      <c r="H657" s="65"/>
    </row>
    <row r="658" spans="1:8">
      <c r="A658" s="229" t="s">
        <v>79</v>
      </c>
      <c r="B658" s="229"/>
      <c r="C658" s="229"/>
      <c r="D658" s="229"/>
      <c r="E658" s="229"/>
      <c r="F658" s="229"/>
      <c r="G658" s="229"/>
      <c r="H658" s="229"/>
    </row>
    <row r="659" spans="1:8">
      <c r="A659" s="229" t="s">
        <v>76</v>
      </c>
      <c r="B659" s="229"/>
      <c r="C659" s="229"/>
      <c r="D659" s="229"/>
      <c r="E659" s="229"/>
      <c r="F659" s="229"/>
      <c r="G659" s="229"/>
      <c r="H659" s="229"/>
    </row>
    <row r="660" spans="1:8">
      <c r="A660" s="49"/>
      <c r="B660" s="49"/>
      <c r="C660" s="51"/>
      <c r="D660" s="51"/>
      <c r="E660" s="230" t="s">
        <v>78</v>
      </c>
      <c r="F660" s="230"/>
      <c r="G660" s="230"/>
      <c r="H660" s="230"/>
    </row>
    <row r="661" spans="1:8">
      <c r="A661" s="231" t="s">
        <v>59</v>
      </c>
      <c r="B661" s="231"/>
      <c r="C661" s="231" t="s">
        <v>16</v>
      </c>
      <c r="D661" s="231"/>
      <c r="E661" s="228" t="s">
        <v>28</v>
      </c>
      <c r="F661" s="228"/>
      <c r="G661" s="228"/>
      <c r="H661" s="228"/>
    </row>
    <row r="662" spans="1:8">
      <c r="H662" s="7"/>
    </row>
    <row r="663" spans="1:8">
      <c r="H663" s="7"/>
    </row>
    <row r="664" spans="1:8">
      <c r="H664" s="7"/>
    </row>
    <row r="665" spans="1:8">
      <c r="H665" s="7"/>
    </row>
    <row r="666" spans="1:8">
      <c r="H666" s="7"/>
    </row>
    <row r="667" spans="1:8">
      <c r="H667" s="7"/>
    </row>
    <row r="668" spans="1:8">
      <c r="H668" s="7"/>
    </row>
    <row r="669" spans="1:8">
      <c r="H669" s="7"/>
    </row>
    <row r="670" spans="1:8">
      <c r="H670" s="7"/>
    </row>
    <row r="671" spans="1:8">
      <c r="H671" s="7"/>
    </row>
    <row r="672" spans="1:8">
      <c r="H672" s="7"/>
    </row>
    <row r="673" spans="8:8">
      <c r="H673" s="7"/>
    </row>
    <row r="674" spans="8:8">
      <c r="H674" s="7"/>
    </row>
    <row r="675" spans="8:8">
      <c r="H675" s="7"/>
    </row>
    <row r="676" spans="8:8">
      <c r="H676" s="7"/>
    </row>
    <row r="677" spans="8:8">
      <c r="H677" s="7"/>
    </row>
  </sheetData>
  <mergeCells count="278">
    <mergeCell ref="E59:H59"/>
    <mergeCell ref="E60:H60"/>
    <mergeCell ref="E121:H121"/>
    <mergeCell ref="E122:H122"/>
    <mergeCell ref="A63:H63"/>
    <mergeCell ref="A64:H64"/>
    <mergeCell ref="A66:H66"/>
    <mergeCell ref="A67:H67"/>
    <mergeCell ref="A68:H68"/>
    <mergeCell ref="A69:H69"/>
    <mergeCell ref="E2:H2"/>
    <mergeCell ref="E3:H3"/>
    <mergeCell ref="E226:H226"/>
    <mergeCell ref="A227:B227"/>
    <mergeCell ref="C227:D227"/>
    <mergeCell ref="E227:H227"/>
    <mergeCell ref="A213:H213"/>
    <mergeCell ref="B214:C214"/>
    <mergeCell ref="A224:H224"/>
    <mergeCell ref="A225:H225"/>
    <mergeCell ref="A197:B198"/>
    <mergeCell ref="C197:E197"/>
    <mergeCell ref="F197:H197"/>
    <mergeCell ref="A199:B199"/>
    <mergeCell ref="A193:H193"/>
    <mergeCell ref="A194:H194"/>
    <mergeCell ref="A195:H195"/>
    <mergeCell ref="A196:H196"/>
    <mergeCell ref="A188:H188"/>
    <mergeCell ref="A190:H190"/>
    <mergeCell ref="A191:H191"/>
    <mergeCell ref="A192:H192"/>
    <mergeCell ref="E182:H182"/>
    <mergeCell ref="A186:H186"/>
    <mergeCell ref="A187:H187"/>
    <mergeCell ref="E183:H183"/>
    <mergeCell ref="E184:H184"/>
    <mergeCell ref="E536:H536"/>
    <mergeCell ref="A537:B537"/>
    <mergeCell ref="C537:D537"/>
    <mergeCell ref="E537:H537"/>
    <mergeCell ref="A523:H523"/>
    <mergeCell ref="B524:C524"/>
    <mergeCell ref="A534:H534"/>
    <mergeCell ref="A535:H535"/>
    <mergeCell ref="A507:B508"/>
    <mergeCell ref="C507:E507"/>
    <mergeCell ref="F507:H507"/>
    <mergeCell ref="A509:B509"/>
    <mergeCell ref="A503:H503"/>
    <mergeCell ref="A504:H504"/>
    <mergeCell ref="A505:H505"/>
    <mergeCell ref="A506:H506"/>
    <mergeCell ref="A498:H498"/>
    <mergeCell ref="A500:H500"/>
    <mergeCell ref="A501:H501"/>
    <mergeCell ref="A502:H502"/>
    <mergeCell ref="E492:H492"/>
    <mergeCell ref="A496:H496"/>
    <mergeCell ref="A497:H497"/>
    <mergeCell ref="E493:H493"/>
    <mergeCell ref="E494:H494"/>
    <mergeCell ref="E474:H474"/>
    <mergeCell ref="A475:B475"/>
    <mergeCell ref="C475:D475"/>
    <mergeCell ref="E475:H475"/>
    <mergeCell ref="A461:H461"/>
    <mergeCell ref="B462:C462"/>
    <mergeCell ref="A472:H472"/>
    <mergeCell ref="A473:H473"/>
    <mergeCell ref="A445:B446"/>
    <mergeCell ref="C445:E445"/>
    <mergeCell ref="F445:H445"/>
    <mergeCell ref="A447:B447"/>
    <mergeCell ref="A441:H441"/>
    <mergeCell ref="A442:H442"/>
    <mergeCell ref="A443:H443"/>
    <mergeCell ref="A444:H444"/>
    <mergeCell ref="A436:H436"/>
    <mergeCell ref="A438:H438"/>
    <mergeCell ref="A439:H439"/>
    <mergeCell ref="A440:H440"/>
    <mergeCell ref="E430:H430"/>
    <mergeCell ref="A434:H434"/>
    <mergeCell ref="A435:H435"/>
    <mergeCell ref="E431:H431"/>
    <mergeCell ref="E432:H432"/>
    <mergeCell ref="E412:H412"/>
    <mergeCell ref="A413:B413"/>
    <mergeCell ref="C413:D413"/>
    <mergeCell ref="E413:H413"/>
    <mergeCell ref="A399:H399"/>
    <mergeCell ref="B400:C400"/>
    <mergeCell ref="A410:H410"/>
    <mergeCell ref="A411:H411"/>
    <mergeCell ref="A383:B384"/>
    <mergeCell ref="C383:E383"/>
    <mergeCell ref="F383:H383"/>
    <mergeCell ref="A385:B385"/>
    <mergeCell ref="A379:H379"/>
    <mergeCell ref="A380:H380"/>
    <mergeCell ref="A381:H381"/>
    <mergeCell ref="A382:H382"/>
    <mergeCell ref="A374:H374"/>
    <mergeCell ref="A376:H376"/>
    <mergeCell ref="A377:H377"/>
    <mergeCell ref="A378:H378"/>
    <mergeCell ref="E368:H368"/>
    <mergeCell ref="A372:H372"/>
    <mergeCell ref="A373:H373"/>
    <mergeCell ref="E369:H369"/>
    <mergeCell ref="E370:H370"/>
    <mergeCell ref="E350:H350"/>
    <mergeCell ref="A351:B351"/>
    <mergeCell ref="C351:D351"/>
    <mergeCell ref="E351:H351"/>
    <mergeCell ref="A337:H337"/>
    <mergeCell ref="B338:C338"/>
    <mergeCell ref="A348:H348"/>
    <mergeCell ref="A349:H349"/>
    <mergeCell ref="A321:B322"/>
    <mergeCell ref="C321:E321"/>
    <mergeCell ref="F321:H321"/>
    <mergeCell ref="A323:B323"/>
    <mergeCell ref="A317:H317"/>
    <mergeCell ref="A318:H318"/>
    <mergeCell ref="A319:H319"/>
    <mergeCell ref="A320:H320"/>
    <mergeCell ref="A312:H312"/>
    <mergeCell ref="A314:H314"/>
    <mergeCell ref="A315:H315"/>
    <mergeCell ref="A316:H316"/>
    <mergeCell ref="E306:H306"/>
    <mergeCell ref="A310:H310"/>
    <mergeCell ref="A311:H311"/>
    <mergeCell ref="E307:H307"/>
    <mergeCell ref="E308:H308"/>
    <mergeCell ref="B33:C33"/>
    <mergeCell ref="A47:B47"/>
    <mergeCell ref="C47:D47"/>
    <mergeCell ref="E47:H47"/>
    <mergeCell ref="A43:H43"/>
    <mergeCell ref="E45:H45"/>
    <mergeCell ref="E46:H46"/>
    <mergeCell ref="A44:H44"/>
    <mergeCell ref="E1:H1"/>
    <mergeCell ref="E58:H58"/>
    <mergeCell ref="A11:H11"/>
    <mergeCell ref="A12:H12"/>
    <mergeCell ref="A13:H13"/>
    <mergeCell ref="A14:H14"/>
    <mergeCell ref="A15:H15"/>
    <mergeCell ref="C16:E16"/>
    <mergeCell ref="A5:H5"/>
    <mergeCell ref="A7:H7"/>
    <mergeCell ref="A9:H9"/>
    <mergeCell ref="A10:H10"/>
    <mergeCell ref="A6:H6"/>
    <mergeCell ref="A62:H62"/>
    <mergeCell ref="A16:B17"/>
    <mergeCell ref="A46:B46"/>
    <mergeCell ref="C46:D46"/>
    <mergeCell ref="F16:H16"/>
    <mergeCell ref="A18:B18"/>
    <mergeCell ref="A32:H32"/>
    <mergeCell ref="A70:H70"/>
    <mergeCell ref="A71:H71"/>
    <mergeCell ref="A72:H72"/>
    <mergeCell ref="A73:B74"/>
    <mergeCell ref="C73:E73"/>
    <mergeCell ref="F73:H73"/>
    <mergeCell ref="A75:B75"/>
    <mergeCell ref="A89:H89"/>
    <mergeCell ref="B90:C90"/>
    <mergeCell ref="A100:H100"/>
    <mergeCell ref="A101:H101"/>
    <mergeCell ref="E102:H102"/>
    <mergeCell ref="A103:B103"/>
    <mergeCell ref="C103:D103"/>
    <mergeCell ref="E103:H103"/>
    <mergeCell ref="E120:H120"/>
    <mergeCell ref="A124:H124"/>
    <mergeCell ref="A125:H125"/>
    <mergeCell ref="A126:H126"/>
    <mergeCell ref="A128:H128"/>
    <mergeCell ref="A129:H129"/>
    <mergeCell ref="A130:H130"/>
    <mergeCell ref="A131:H131"/>
    <mergeCell ref="A132:H132"/>
    <mergeCell ref="A133:H133"/>
    <mergeCell ref="A134:H134"/>
    <mergeCell ref="A135:B136"/>
    <mergeCell ref="C135:E135"/>
    <mergeCell ref="F135:H135"/>
    <mergeCell ref="A137:B137"/>
    <mergeCell ref="A151:H151"/>
    <mergeCell ref="B152:C152"/>
    <mergeCell ref="A162:H162"/>
    <mergeCell ref="A163:H163"/>
    <mergeCell ref="E164:H164"/>
    <mergeCell ref="A165:B165"/>
    <mergeCell ref="C165:D165"/>
    <mergeCell ref="E165:H165"/>
    <mergeCell ref="E244:H244"/>
    <mergeCell ref="A248:H248"/>
    <mergeCell ref="A249:H249"/>
    <mergeCell ref="E245:H245"/>
    <mergeCell ref="E246:H246"/>
    <mergeCell ref="A250:H250"/>
    <mergeCell ref="A252:H252"/>
    <mergeCell ref="A253:H253"/>
    <mergeCell ref="A254:H254"/>
    <mergeCell ref="A255:H255"/>
    <mergeCell ref="A256:H256"/>
    <mergeCell ref="A257:H257"/>
    <mergeCell ref="A258:H258"/>
    <mergeCell ref="A259:B260"/>
    <mergeCell ref="C259:E259"/>
    <mergeCell ref="F259:H259"/>
    <mergeCell ref="A261:B261"/>
    <mergeCell ref="A275:H275"/>
    <mergeCell ref="B276:C276"/>
    <mergeCell ref="A286:H286"/>
    <mergeCell ref="A287:H287"/>
    <mergeCell ref="E288:H288"/>
    <mergeCell ref="A289:B289"/>
    <mergeCell ref="C289:D289"/>
    <mergeCell ref="E289:H289"/>
    <mergeCell ref="E554:H554"/>
    <mergeCell ref="E555:H555"/>
    <mergeCell ref="E556:H556"/>
    <mergeCell ref="A558:H558"/>
    <mergeCell ref="A559:H559"/>
    <mergeCell ref="A560:H560"/>
    <mergeCell ref="A562:H562"/>
    <mergeCell ref="A563:H563"/>
    <mergeCell ref="A564:H564"/>
    <mergeCell ref="A565:H565"/>
    <mergeCell ref="A566:H566"/>
    <mergeCell ref="A567:H567"/>
    <mergeCell ref="A568:H568"/>
    <mergeCell ref="A569:B570"/>
    <mergeCell ref="C569:E569"/>
    <mergeCell ref="F569:H569"/>
    <mergeCell ref="A571:B571"/>
    <mergeCell ref="A585:H585"/>
    <mergeCell ref="B586:C586"/>
    <mergeCell ref="A596:H596"/>
    <mergeCell ref="A597:H597"/>
    <mergeCell ref="E598:H598"/>
    <mergeCell ref="A599:B599"/>
    <mergeCell ref="C599:D599"/>
    <mergeCell ref="E599:H599"/>
    <mergeCell ref="E616:H616"/>
    <mergeCell ref="E617:H617"/>
    <mergeCell ref="E618:H618"/>
    <mergeCell ref="A620:H620"/>
    <mergeCell ref="A621:H621"/>
    <mergeCell ref="A622:H622"/>
    <mergeCell ref="A624:H624"/>
    <mergeCell ref="A625:H625"/>
    <mergeCell ref="A626:H626"/>
    <mergeCell ref="A627:H627"/>
    <mergeCell ref="A628:H628"/>
    <mergeCell ref="A629:H629"/>
    <mergeCell ref="A630:H630"/>
    <mergeCell ref="A631:B632"/>
    <mergeCell ref="C631:E631"/>
    <mergeCell ref="F631:H631"/>
    <mergeCell ref="A633:B633"/>
    <mergeCell ref="A647:H647"/>
    <mergeCell ref="B648:C648"/>
    <mergeCell ref="A658:H658"/>
    <mergeCell ref="A659:H659"/>
    <mergeCell ref="E660:H660"/>
    <mergeCell ref="A661:B661"/>
    <mergeCell ref="C661:D661"/>
    <mergeCell ref="E661:H661"/>
  </mergeCells>
  <phoneticPr fontId="2" type="noConversion"/>
  <printOptions horizontalCentered="1"/>
  <pageMargins left="0.25" right="0" top="0.25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31"/>
  </sheetPr>
  <dimension ref="A1:O39"/>
  <sheetViews>
    <sheetView topLeftCell="B4" workbookViewId="0">
      <selection activeCell="H31" sqref="H31"/>
    </sheetView>
  </sheetViews>
  <sheetFormatPr defaultRowHeight="14.25"/>
  <cols>
    <col min="1" max="1" width="5.28515625" style="81" customWidth="1"/>
    <col min="2" max="2" width="24.5703125" style="81" customWidth="1"/>
    <col min="3" max="3" width="6.7109375" style="81" customWidth="1"/>
    <col min="4" max="4" width="16" style="81" bestFit="1" customWidth="1"/>
    <col min="5" max="5" width="15.7109375" style="81" customWidth="1"/>
    <col min="6" max="7" width="15.85546875" style="81" hidden="1" customWidth="1"/>
    <col min="8" max="8" width="16.7109375" style="81" customWidth="1"/>
    <col min="9" max="9" width="14.28515625" style="81" bestFit="1" customWidth="1"/>
    <col min="10" max="10" width="11.85546875" style="81" bestFit="1" customWidth="1"/>
    <col min="11" max="11" width="12.7109375" style="81" bestFit="1" customWidth="1"/>
    <col min="12" max="12" width="16" style="81" bestFit="1" customWidth="1"/>
    <col min="13" max="13" width="12.7109375" style="81" bestFit="1" customWidth="1"/>
    <col min="14" max="14" width="14.85546875" style="83" bestFit="1" customWidth="1"/>
    <col min="15" max="15" width="16" style="81" bestFit="1" customWidth="1"/>
    <col min="16" max="16384" width="9.140625" style="81"/>
  </cols>
  <sheetData>
    <row r="1" spans="1:15" ht="15.75">
      <c r="B1" s="82" t="s">
        <v>82</v>
      </c>
      <c r="C1" s="82"/>
      <c r="E1" s="83"/>
      <c r="F1" s="83"/>
      <c r="G1" s="83"/>
    </row>
    <row r="2" spans="1:15">
      <c r="A2" s="1" t="s">
        <v>110</v>
      </c>
      <c r="E2" s="83"/>
      <c r="F2" s="83"/>
      <c r="G2" s="83"/>
    </row>
    <row r="3" spans="1:15" s="84" customFormat="1" ht="24" customHeight="1">
      <c r="A3" s="250" t="s">
        <v>83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N3" s="99"/>
    </row>
    <row r="4" spans="1:15" s="85" customFormat="1" ht="21">
      <c r="A4" s="251" t="s">
        <v>222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N4" s="100"/>
    </row>
    <row r="5" spans="1:15" s="92" customFormat="1" ht="17.25">
      <c r="A5" s="114"/>
      <c r="B5" s="114"/>
      <c r="C5" s="114"/>
      <c r="D5" s="114"/>
      <c r="E5" s="115"/>
      <c r="F5" s="115"/>
      <c r="G5" s="115"/>
      <c r="H5" s="114"/>
      <c r="I5" s="114"/>
      <c r="J5" s="114"/>
      <c r="K5" s="114"/>
      <c r="L5" s="114"/>
      <c r="N5" s="93"/>
    </row>
    <row r="6" spans="1:15" s="86" customFormat="1" ht="108">
      <c r="A6" s="107" t="s">
        <v>84</v>
      </c>
      <c r="B6" s="107" t="s">
        <v>85</v>
      </c>
      <c r="C6" s="108" t="s">
        <v>86</v>
      </c>
      <c r="D6" s="108" t="s">
        <v>87</v>
      </c>
      <c r="E6" s="108" t="s">
        <v>88</v>
      </c>
      <c r="F6" s="108" t="s">
        <v>181</v>
      </c>
      <c r="G6" s="108" t="s">
        <v>235</v>
      </c>
      <c r="H6" s="108" t="s">
        <v>271</v>
      </c>
      <c r="I6" s="108" t="s">
        <v>242</v>
      </c>
      <c r="J6" s="108" t="s">
        <v>243</v>
      </c>
      <c r="K6" s="108" t="s">
        <v>244</v>
      </c>
      <c r="L6" s="108" t="s">
        <v>272</v>
      </c>
      <c r="M6" s="107" t="s">
        <v>89</v>
      </c>
      <c r="N6" s="101"/>
      <c r="O6" s="86" t="s">
        <v>109</v>
      </c>
    </row>
    <row r="7" spans="1:15" s="87" customFormat="1" ht="21.75" customHeight="1">
      <c r="A7" s="109">
        <v>1</v>
      </c>
      <c r="B7" s="117" t="s">
        <v>108</v>
      </c>
      <c r="C7" s="116">
        <v>5</v>
      </c>
      <c r="D7" s="118">
        <v>17000000</v>
      </c>
      <c r="E7" s="116">
        <f>F7+G7</f>
        <v>6799992</v>
      </c>
      <c r="F7" s="116">
        <v>3399996</v>
      </c>
      <c r="G7" s="116">
        <v>3399996</v>
      </c>
      <c r="H7" s="90">
        <f>D7-E7</f>
        <v>10200008</v>
      </c>
      <c r="I7" s="90">
        <f>O7*5</f>
        <v>1416665</v>
      </c>
      <c r="J7" s="90">
        <f>E7+I7</f>
        <v>8216657</v>
      </c>
      <c r="K7" s="116">
        <f>D7-J7</f>
        <v>8783343</v>
      </c>
      <c r="L7" s="90">
        <f>D7-I7-E7-K7</f>
        <v>0</v>
      </c>
      <c r="M7" s="110" t="s">
        <v>97</v>
      </c>
      <c r="N7" s="102">
        <f>O7*5</f>
        <v>1416665</v>
      </c>
      <c r="O7" s="102">
        <f t="shared" ref="O7:O16" si="0">ROUND(D7/C7/12,0)</f>
        <v>283333</v>
      </c>
    </row>
    <row r="8" spans="1:15" s="87" customFormat="1" ht="21.75" customHeight="1">
      <c r="A8" s="109">
        <v>2</v>
      </c>
      <c r="B8" s="119" t="s">
        <v>102</v>
      </c>
      <c r="C8" s="116">
        <v>25</v>
      </c>
      <c r="D8" s="118">
        <v>1101349856</v>
      </c>
      <c r="E8" s="116">
        <f>F8+G8</f>
        <v>88107984</v>
      </c>
      <c r="F8" s="116">
        <v>44053992</v>
      </c>
      <c r="G8" s="116">
        <v>44053992</v>
      </c>
      <c r="H8" s="90">
        <f t="shared" ref="H8:H16" si="1">D8-E8</f>
        <v>1013241872</v>
      </c>
      <c r="I8" s="90">
        <f t="shared" ref="I8:I15" si="2">O8*12</f>
        <v>44053992</v>
      </c>
      <c r="J8" s="90"/>
      <c r="K8" s="116"/>
      <c r="L8" s="90">
        <f>D8-I8-E8-K8</f>
        <v>969187880</v>
      </c>
      <c r="M8" s="110" t="s">
        <v>97</v>
      </c>
      <c r="N8" s="102">
        <f>D7-F7-G7-N7</f>
        <v>8783343</v>
      </c>
      <c r="O8" s="102">
        <f t="shared" si="0"/>
        <v>3671166</v>
      </c>
    </row>
    <row r="9" spans="1:15" s="87" customFormat="1" ht="21.75" customHeight="1">
      <c r="A9" s="109">
        <v>3</v>
      </c>
      <c r="B9" s="119" t="s">
        <v>100</v>
      </c>
      <c r="C9" s="116">
        <v>5</v>
      </c>
      <c r="D9" s="118">
        <v>1712810212</v>
      </c>
      <c r="E9" s="116">
        <f t="shared" ref="E9:E17" si="3">F9+G9</f>
        <v>685124088</v>
      </c>
      <c r="F9" s="116">
        <v>342562044</v>
      </c>
      <c r="G9" s="116">
        <v>342562044</v>
      </c>
      <c r="H9" s="90">
        <f t="shared" si="1"/>
        <v>1027686124</v>
      </c>
      <c r="I9" s="90">
        <f>O9*12</f>
        <v>342562044</v>
      </c>
      <c r="J9" s="116"/>
      <c r="K9" s="116"/>
      <c r="L9" s="90">
        <f t="shared" ref="L9:L17" si="4">D9-I9-E9-K9</f>
        <v>685124080</v>
      </c>
      <c r="M9" s="110" t="s">
        <v>97</v>
      </c>
      <c r="N9" s="102">
        <f>I7-N7</f>
        <v>0</v>
      </c>
      <c r="O9" s="102">
        <f t="shared" si="0"/>
        <v>28546837</v>
      </c>
    </row>
    <row r="10" spans="1:15" s="87" customFormat="1" ht="21.75" customHeight="1">
      <c r="A10" s="109">
        <v>4</v>
      </c>
      <c r="B10" s="117" t="s">
        <v>107</v>
      </c>
      <c r="C10" s="116">
        <v>5</v>
      </c>
      <c r="D10" s="118">
        <v>210000000</v>
      </c>
      <c r="E10" s="116">
        <f>F10+G10</f>
        <v>84000000</v>
      </c>
      <c r="F10" s="116">
        <v>42000000</v>
      </c>
      <c r="G10" s="116">
        <v>42000000</v>
      </c>
      <c r="H10" s="90">
        <f t="shared" si="1"/>
        <v>126000000</v>
      </c>
      <c r="I10" s="90">
        <f t="shared" si="2"/>
        <v>42000000</v>
      </c>
      <c r="J10" s="116"/>
      <c r="K10" s="116"/>
      <c r="L10" s="90">
        <f t="shared" si="4"/>
        <v>84000000</v>
      </c>
      <c r="M10" s="110" t="s">
        <v>98</v>
      </c>
      <c r="N10" s="102">
        <f>O7*7</f>
        <v>1983331</v>
      </c>
      <c r="O10" s="102">
        <f t="shared" si="0"/>
        <v>3500000</v>
      </c>
    </row>
    <row r="11" spans="1:15" s="87" customFormat="1" ht="21.75" customHeight="1">
      <c r="A11" s="109">
        <v>5</v>
      </c>
      <c r="B11" s="119" t="s">
        <v>101</v>
      </c>
      <c r="C11" s="116">
        <v>25</v>
      </c>
      <c r="D11" s="118">
        <v>4567613580</v>
      </c>
      <c r="E11" s="116">
        <f t="shared" si="3"/>
        <v>365409096</v>
      </c>
      <c r="F11" s="116">
        <v>182704548</v>
      </c>
      <c r="G11" s="116">
        <v>182704548</v>
      </c>
      <c r="H11" s="90">
        <f t="shared" si="1"/>
        <v>4202204484</v>
      </c>
      <c r="I11" s="90">
        <f t="shared" si="2"/>
        <v>182704548</v>
      </c>
      <c r="J11" s="90"/>
      <c r="K11" s="116"/>
      <c r="L11" s="90">
        <f t="shared" si="4"/>
        <v>4019499936</v>
      </c>
      <c r="M11" s="110" t="s">
        <v>98</v>
      </c>
      <c r="N11" s="102"/>
      <c r="O11" s="102">
        <f t="shared" si="0"/>
        <v>15225379</v>
      </c>
    </row>
    <row r="12" spans="1:15" s="87" customFormat="1" ht="21.75" customHeight="1">
      <c r="A12" s="109">
        <v>6</v>
      </c>
      <c r="B12" s="117" t="s">
        <v>103</v>
      </c>
      <c r="C12" s="116">
        <v>5</v>
      </c>
      <c r="D12" s="118">
        <v>2787898863</v>
      </c>
      <c r="E12" s="116">
        <f t="shared" si="3"/>
        <v>1115159544</v>
      </c>
      <c r="F12" s="116">
        <v>557579772</v>
      </c>
      <c r="G12" s="116">
        <v>557579772</v>
      </c>
      <c r="H12" s="90">
        <f t="shared" si="1"/>
        <v>1672739319</v>
      </c>
      <c r="I12" s="90">
        <f t="shared" si="2"/>
        <v>557579772</v>
      </c>
      <c r="J12" s="90"/>
      <c r="K12" s="116"/>
      <c r="L12" s="90">
        <f t="shared" si="4"/>
        <v>1115159547</v>
      </c>
      <c r="M12" s="110" t="s">
        <v>98</v>
      </c>
      <c r="N12" s="102"/>
      <c r="O12" s="102">
        <f t="shared" si="0"/>
        <v>46464981</v>
      </c>
    </row>
    <row r="13" spans="1:15" s="87" customFormat="1" ht="21.75" customHeight="1">
      <c r="A13" s="109">
        <v>7</v>
      </c>
      <c r="B13" s="119" t="s">
        <v>104</v>
      </c>
      <c r="C13" s="116">
        <v>5</v>
      </c>
      <c r="D13" s="118">
        <v>2173860839</v>
      </c>
      <c r="E13" s="116">
        <f t="shared" si="3"/>
        <v>869544336</v>
      </c>
      <c r="F13" s="116">
        <v>434772168</v>
      </c>
      <c r="G13" s="116">
        <v>434772168</v>
      </c>
      <c r="H13" s="90">
        <f t="shared" si="1"/>
        <v>1304316503</v>
      </c>
      <c r="I13" s="90">
        <f t="shared" si="2"/>
        <v>434772168</v>
      </c>
      <c r="J13" s="90"/>
      <c r="K13" s="116"/>
      <c r="L13" s="90">
        <f t="shared" si="4"/>
        <v>869544335</v>
      </c>
      <c r="M13" s="110" t="s">
        <v>98</v>
      </c>
      <c r="N13" s="102"/>
      <c r="O13" s="102">
        <f t="shared" si="0"/>
        <v>36231014</v>
      </c>
    </row>
    <row r="14" spans="1:15" s="87" customFormat="1" ht="21.75" customHeight="1">
      <c r="A14" s="109">
        <v>8</v>
      </c>
      <c r="B14" s="119" t="s">
        <v>105</v>
      </c>
      <c r="C14" s="116">
        <v>10</v>
      </c>
      <c r="D14" s="118">
        <v>1303180703</v>
      </c>
      <c r="E14" s="116">
        <f t="shared" si="3"/>
        <v>260636136</v>
      </c>
      <c r="F14" s="116">
        <v>130318068</v>
      </c>
      <c r="G14" s="116">
        <v>130318068</v>
      </c>
      <c r="H14" s="90">
        <f t="shared" si="1"/>
        <v>1042544567</v>
      </c>
      <c r="I14" s="90">
        <f t="shared" si="2"/>
        <v>130318068</v>
      </c>
      <c r="J14" s="90"/>
      <c r="K14" s="116"/>
      <c r="L14" s="90">
        <f t="shared" si="4"/>
        <v>912226499</v>
      </c>
      <c r="M14" s="110" t="s">
        <v>98</v>
      </c>
      <c r="N14" s="102"/>
      <c r="O14" s="102">
        <f t="shared" si="0"/>
        <v>10859839</v>
      </c>
    </row>
    <row r="15" spans="1:15" s="87" customFormat="1" ht="21.75" customHeight="1">
      <c r="A15" s="109">
        <v>9</v>
      </c>
      <c r="B15" s="119" t="s">
        <v>106</v>
      </c>
      <c r="C15" s="116">
        <v>10</v>
      </c>
      <c r="D15" s="118">
        <v>313876943</v>
      </c>
      <c r="E15" s="116">
        <f t="shared" si="3"/>
        <v>62775384</v>
      </c>
      <c r="F15" s="116">
        <v>31387692</v>
      </c>
      <c r="G15" s="116">
        <v>31387692</v>
      </c>
      <c r="H15" s="90">
        <f t="shared" si="1"/>
        <v>251101559</v>
      </c>
      <c r="I15" s="90">
        <f t="shared" si="2"/>
        <v>31387692</v>
      </c>
      <c r="J15" s="90"/>
      <c r="K15" s="116"/>
      <c r="L15" s="90">
        <f t="shared" si="4"/>
        <v>219713867</v>
      </c>
      <c r="M15" s="110" t="s">
        <v>98</v>
      </c>
      <c r="N15" s="102"/>
      <c r="O15" s="102">
        <f t="shared" si="0"/>
        <v>2615641</v>
      </c>
    </row>
    <row r="16" spans="1:15" s="87" customFormat="1" ht="21.75" customHeight="1">
      <c r="A16" s="109">
        <v>10</v>
      </c>
      <c r="B16" s="88" t="s">
        <v>183</v>
      </c>
      <c r="C16" s="116">
        <v>45</v>
      </c>
      <c r="D16" s="88">
        <v>5405781300</v>
      </c>
      <c r="E16" s="116">
        <f t="shared" si="3"/>
        <v>240256944</v>
      </c>
      <c r="F16" s="116">
        <v>120128472</v>
      </c>
      <c r="G16" s="116">
        <v>120128472</v>
      </c>
      <c r="H16" s="90">
        <f t="shared" si="1"/>
        <v>5165524356</v>
      </c>
      <c r="I16" s="90">
        <f>O16*12</f>
        <v>120128472</v>
      </c>
      <c r="J16" s="90"/>
      <c r="K16" s="116"/>
      <c r="L16" s="90">
        <f t="shared" si="4"/>
        <v>5045395884</v>
      </c>
      <c r="M16" s="110" t="s">
        <v>98</v>
      </c>
      <c r="N16" s="102"/>
      <c r="O16" s="102">
        <f t="shared" si="0"/>
        <v>10010706</v>
      </c>
    </row>
    <row r="17" spans="1:15" s="87" customFormat="1" ht="21.75" customHeight="1">
      <c r="A17" s="109">
        <v>11</v>
      </c>
      <c r="B17" s="88" t="s">
        <v>223</v>
      </c>
      <c r="C17" s="116">
        <v>5</v>
      </c>
      <c r="D17" s="88">
        <v>108970000</v>
      </c>
      <c r="E17" s="116">
        <f t="shared" si="3"/>
        <v>0</v>
      </c>
      <c r="F17" s="116"/>
      <c r="G17" s="116"/>
      <c r="H17" s="90"/>
      <c r="I17" s="90">
        <f>O17*(12-5)</f>
        <v>12713169</v>
      </c>
      <c r="J17" s="90"/>
      <c r="K17" s="116"/>
      <c r="L17" s="90">
        <f t="shared" si="4"/>
        <v>96256831</v>
      </c>
      <c r="M17" s="110" t="s">
        <v>98</v>
      </c>
      <c r="N17" s="102"/>
      <c r="O17" s="102">
        <f>ROUND(D17/C17/12,0)</f>
        <v>1816167</v>
      </c>
    </row>
    <row r="18" spans="1:15" s="87" customFormat="1" ht="21.75" customHeight="1">
      <c r="A18" s="109"/>
      <c r="B18" s="88"/>
      <c r="C18" s="89"/>
      <c r="D18" s="88"/>
      <c r="E18" s="116"/>
      <c r="F18" s="116"/>
      <c r="G18" s="116"/>
      <c r="H18" s="90"/>
      <c r="I18" s="90"/>
      <c r="J18" s="90"/>
      <c r="K18" s="116"/>
      <c r="L18" s="90"/>
      <c r="M18" s="110"/>
      <c r="N18" s="102"/>
    </row>
    <row r="19" spans="1:15" s="87" customFormat="1" ht="21.75" customHeight="1">
      <c r="A19" s="109"/>
      <c r="B19" s="88"/>
      <c r="C19" s="89"/>
      <c r="D19" s="88"/>
      <c r="E19" s="116"/>
      <c r="F19" s="116"/>
      <c r="G19" s="116"/>
      <c r="H19" s="88"/>
      <c r="I19" s="90"/>
      <c r="J19" s="90"/>
      <c r="K19" s="116"/>
      <c r="L19" s="90"/>
      <c r="M19" s="110"/>
      <c r="N19" s="102"/>
    </row>
    <row r="20" spans="1:15" s="91" customFormat="1" ht="22.5" customHeight="1">
      <c r="A20" s="254" t="s">
        <v>90</v>
      </c>
      <c r="B20" s="254"/>
      <c r="C20" s="111"/>
      <c r="D20" s="111">
        <f>SUM(D7:D19)</f>
        <v>19702342296</v>
      </c>
      <c r="E20" s="136">
        <f t="shared" ref="E20:K20" si="5">SUM(E7:E19)</f>
        <v>3777813504</v>
      </c>
      <c r="F20" s="136">
        <f t="shared" si="5"/>
        <v>1888906752</v>
      </c>
      <c r="G20" s="136">
        <f t="shared" si="5"/>
        <v>1888906752</v>
      </c>
      <c r="H20" s="136">
        <f t="shared" si="5"/>
        <v>15815558792</v>
      </c>
      <c r="I20" s="111">
        <f t="shared" si="5"/>
        <v>1899636590</v>
      </c>
      <c r="J20" s="111">
        <f t="shared" si="5"/>
        <v>8216657</v>
      </c>
      <c r="K20" s="111">
        <f t="shared" si="5"/>
        <v>8783343</v>
      </c>
      <c r="L20" s="111">
        <f>SUM(L7:L19)</f>
        <v>14016108859</v>
      </c>
      <c r="M20" s="110"/>
      <c r="N20" s="103"/>
    </row>
    <row r="21" spans="1:15" s="92" customFormat="1" ht="17.25">
      <c r="E21" s="93"/>
      <c r="F21" s="93"/>
      <c r="G21" s="93"/>
      <c r="N21" s="93"/>
    </row>
    <row r="22" spans="1:15" s="92" customFormat="1" ht="17.25">
      <c r="E22" s="93"/>
      <c r="F22" s="93"/>
      <c r="G22" s="93"/>
      <c r="H22" s="249" t="s">
        <v>241</v>
      </c>
      <c r="I22" s="249"/>
      <c r="J22" s="249"/>
      <c r="K22" s="249"/>
      <c r="L22" s="249"/>
      <c r="M22" s="249"/>
      <c r="N22" s="93"/>
    </row>
    <row r="23" spans="1:15" s="92" customFormat="1" ht="17.25">
      <c r="B23" s="253" t="s">
        <v>91</v>
      </c>
      <c r="C23" s="253"/>
      <c r="D23" s="253"/>
      <c r="E23" s="93"/>
      <c r="F23" s="93"/>
      <c r="G23" s="93"/>
      <c r="H23" s="249" t="s">
        <v>240</v>
      </c>
      <c r="I23" s="249"/>
      <c r="J23" s="249"/>
      <c r="K23" s="249"/>
      <c r="L23" s="249"/>
      <c r="M23" s="249"/>
      <c r="N23" s="93"/>
    </row>
    <row r="24" spans="1:15" s="92" customFormat="1" ht="17.25">
      <c r="B24" s="179"/>
      <c r="C24" s="179"/>
      <c r="D24" s="179"/>
      <c r="E24" s="93"/>
      <c r="F24" s="93"/>
      <c r="G24" s="93"/>
      <c r="H24" s="200"/>
      <c r="I24" s="200"/>
      <c r="J24" s="200"/>
      <c r="K24" s="200"/>
      <c r="L24" s="200"/>
      <c r="M24" s="200"/>
      <c r="N24" s="93"/>
    </row>
    <row r="25" spans="1:15" s="92" customFormat="1" ht="17.25">
      <c r="B25" s="179"/>
      <c r="C25" s="179"/>
      <c r="D25" s="179"/>
      <c r="E25" s="93"/>
      <c r="F25" s="93"/>
      <c r="G25" s="93"/>
      <c r="H25" s="200"/>
      <c r="I25" s="200"/>
      <c r="J25" s="200"/>
      <c r="K25" s="200"/>
      <c r="L25" s="200"/>
      <c r="M25" s="200"/>
      <c r="N25" s="93"/>
    </row>
    <row r="26" spans="1:15" ht="15.75">
      <c r="B26" s="82" t="s">
        <v>82</v>
      </c>
      <c r="E26" s="83"/>
      <c r="F26" s="83"/>
      <c r="G26" s="83"/>
    </row>
    <row r="27" spans="1:15">
      <c r="B27" s="1" t="s">
        <v>110</v>
      </c>
      <c r="E27" s="83"/>
      <c r="F27" s="83"/>
      <c r="G27" s="83"/>
    </row>
    <row r="28" spans="1:15" s="84" customFormat="1" ht="24" customHeight="1">
      <c r="A28" s="250" t="s">
        <v>268</v>
      </c>
      <c r="B28" s="250"/>
      <c r="C28" s="250"/>
      <c r="D28" s="250"/>
      <c r="E28" s="250"/>
      <c r="F28" s="250"/>
      <c r="G28" s="250"/>
      <c r="H28" s="250"/>
      <c r="I28" s="250"/>
      <c r="J28" s="250"/>
      <c r="K28" s="250"/>
      <c r="L28" s="188"/>
      <c r="N28" s="99"/>
    </row>
    <row r="29" spans="1:15" s="85" customFormat="1" ht="21">
      <c r="A29" s="251" t="s">
        <v>222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189"/>
      <c r="N29" s="100"/>
    </row>
    <row r="30" spans="1:15" s="92" customFormat="1" ht="17.25">
      <c r="A30" s="114"/>
      <c r="B30" s="114"/>
      <c r="C30" s="114"/>
      <c r="D30" s="114"/>
      <c r="E30" s="115"/>
      <c r="F30" s="115"/>
      <c r="G30" s="115"/>
      <c r="H30" s="114"/>
      <c r="I30" s="114"/>
      <c r="J30" s="114"/>
      <c r="K30" s="114"/>
      <c r="L30" s="114"/>
      <c r="N30" s="93"/>
    </row>
    <row r="31" spans="1:15" s="86" customFormat="1" ht="126" customHeight="1">
      <c r="A31" s="107" t="s">
        <v>84</v>
      </c>
      <c r="B31" s="107" t="s">
        <v>269</v>
      </c>
      <c r="C31" s="252" t="s">
        <v>267</v>
      </c>
      <c r="D31" s="252"/>
      <c r="E31" s="252"/>
      <c r="F31" s="108"/>
      <c r="G31" s="108"/>
      <c r="H31" s="108" t="s">
        <v>87</v>
      </c>
      <c r="I31" s="108" t="s">
        <v>88</v>
      </c>
      <c r="J31" s="108" t="s">
        <v>270</v>
      </c>
      <c r="K31" s="108" t="s">
        <v>273</v>
      </c>
      <c r="L31" s="108" t="s">
        <v>274</v>
      </c>
      <c r="M31" s="203" t="s">
        <v>89</v>
      </c>
      <c r="N31" s="101"/>
    </row>
    <row r="32" spans="1:15" s="87" customFormat="1" ht="21.75" customHeight="1">
      <c r="A32" s="109">
        <v>1</v>
      </c>
      <c r="B32" s="117" t="s">
        <v>108</v>
      </c>
      <c r="C32" s="207"/>
      <c r="D32" s="208">
        <v>7</v>
      </c>
      <c r="E32" s="204"/>
      <c r="F32" s="116"/>
      <c r="G32" s="116"/>
      <c r="H32" s="118">
        <v>17000000</v>
      </c>
      <c r="I32" s="116">
        <f>J7</f>
        <v>8216657</v>
      </c>
      <c r="J32" s="90">
        <f>H32-I32</f>
        <v>8783343</v>
      </c>
      <c r="K32" s="90">
        <f>(ROUND(J32/D32,0))*7+2</f>
        <v>8783343</v>
      </c>
      <c r="L32" s="90">
        <f>J32-K32</f>
        <v>0</v>
      </c>
      <c r="M32" s="190" t="s">
        <v>97</v>
      </c>
      <c r="N32" s="202">
        <f>O32*7+2</f>
        <v>8783343</v>
      </c>
      <c r="O32" s="102">
        <f>(ROUND(J32/D32,0))</f>
        <v>1254763</v>
      </c>
    </row>
    <row r="33" spans="1:15" s="87" customFormat="1" ht="21.75" customHeight="1">
      <c r="A33" s="109"/>
      <c r="B33" s="119"/>
      <c r="C33" s="207"/>
      <c r="D33" s="208"/>
      <c r="E33" s="204"/>
      <c r="F33" s="116"/>
      <c r="G33" s="116"/>
      <c r="H33" s="118"/>
      <c r="I33" s="116"/>
      <c r="J33" s="90"/>
      <c r="K33" s="90"/>
      <c r="L33" s="90"/>
      <c r="M33" s="190"/>
      <c r="N33" s="201"/>
      <c r="O33" s="102"/>
    </row>
    <row r="34" spans="1:15" s="87" customFormat="1" ht="21.75" customHeight="1">
      <c r="A34" s="109"/>
      <c r="B34" s="88"/>
      <c r="C34" s="209"/>
      <c r="D34" s="210"/>
      <c r="E34" s="205"/>
      <c r="F34" s="116"/>
      <c r="G34" s="116"/>
      <c r="H34" s="88"/>
      <c r="I34" s="116"/>
      <c r="J34" s="90"/>
      <c r="K34" s="90"/>
      <c r="L34" s="90"/>
      <c r="M34" s="190"/>
      <c r="N34" s="102"/>
      <c r="O34" s="202"/>
    </row>
    <row r="35" spans="1:15" s="87" customFormat="1" ht="21.75" customHeight="1">
      <c r="A35" s="109"/>
      <c r="B35" s="88"/>
      <c r="C35" s="209"/>
      <c r="D35" s="210"/>
      <c r="E35" s="205"/>
      <c r="F35" s="116"/>
      <c r="G35" s="116"/>
      <c r="H35" s="88"/>
      <c r="I35" s="116"/>
      <c r="J35" s="88"/>
      <c r="K35" s="90"/>
      <c r="L35" s="90"/>
      <c r="M35" s="190"/>
      <c r="N35" s="102"/>
    </row>
    <row r="36" spans="1:15" s="91" customFormat="1" ht="22.5" customHeight="1">
      <c r="A36" s="180" t="s">
        <v>90</v>
      </c>
      <c r="B36" s="180"/>
      <c r="C36" s="211"/>
      <c r="D36" s="212"/>
      <c r="E36" s="206"/>
      <c r="F36" s="136"/>
      <c r="G36" s="136"/>
      <c r="H36" s="111">
        <f>SUM(H32:H35)</f>
        <v>17000000</v>
      </c>
      <c r="I36" s="136">
        <f>SUM(I32:I35)</f>
        <v>8216657</v>
      </c>
      <c r="J36" s="136">
        <f>SUM(J32:J35)</f>
        <v>8783343</v>
      </c>
      <c r="K36" s="111">
        <f>SUM(K32:K35)</f>
        <v>8783343</v>
      </c>
      <c r="L36" s="111">
        <f>SUM(L32:L35)</f>
        <v>0</v>
      </c>
      <c r="M36" s="190"/>
      <c r="N36" s="103"/>
      <c r="O36" s="187"/>
    </row>
    <row r="37" spans="1:15" s="92" customFormat="1" ht="17.25">
      <c r="D37" s="93"/>
      <c r="F37" s="93"/>
      <c r="G37" s="93"/>
      <c r="N37" s="93"/>
    </row>
    <row r="38" spans="1:15" s="92" customFormat="1" ht="17.25">
      <c r="D38" s="93"/>
      <c r="F38" s="93"/>
      <c r="G38" s="93"/>
      <c r="H38" s="249" t="s">
        <v>241</v>
      </c>
      <c r="I38" s="249"/>
      <c r="J38" s="249"/>
      <c r="K38" s="249"/>
      <c r="L38" s="249"/>
      <c r="M38" s="249"/>
      <c r="N38" s="93"/>
    </row>
    <row r="39" spans="1:15" s="92" customFormat="1" ht="17.25">
      <c r="C39" s="179" t="s">
        <v>91</v>
      </c>
      <c r="D39" s="179"/>
      <c r="F39" s="179"/>
      <c r="H39" s="249" t="s">
        <v>240</v>
      </c>
      <c r="I39" s="249"/>
      <c r="J39" s="249"/>
      <c r="K39" s="249"/>
      <c r="L39" s="249"/>
      <c r="M39" s="249"/>
      <c r="N39" s="93"/>
    </row>
  </sheetData>
  <mergeCells count="11">
    <mergeCell ref="A3:L3"/>
    <mergeCell ref="A4:L4"/>
    <mergeCell ref="A20:B20"/>
    <mergeCell ref="H22:M22"/>
    <mergeCell ref="H23:M23"/>
    <mergeCell ref="H39:M39"/>
    <mergeCell ref="A28:K28"/>
    <mergeCell ref="A29:K29"/>
    <mergeCell ref="H38:M38"/>
    <mergeCell ref="C31:E31"/>
    <mergeCell ref="B23:D23"/>
  </mergeCells>
  <phoneticPr fontId="9" type="noConversion"/>
  <printOptions horizontalCentered="1"/>
  <pageMargins left="0" right="0" top="0.5" bottom="0.25" header="0" footer="0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16"/>
  <sheetViews>
    <sheetView topLeftCell="A407" workbookViewId="0">
      <selection activeCell="D39" sqref="D39"/>
    </sheetView>
  </sheetViews>
  <sheetFormatPr defaultRowHeight="15.75"/>
  <cols>
    <col min="1" max="1" width="39.7109375" style="149" customWidth="1"/>
    <col min="2" max="2" width="10" style="149" bestFit="1" customWidth="1"/>
    <col min="3" max="4" width="19.42578125" style="145" customWidth="1"/>
    <col min="5" max="5" width="20.140625" style="145" customWidth="1"/>
    <col min="6" max="6" width="20.140625" style="147" customWidth="1"/>
    <col min="7" max="16384" width="9.140625" style="147"/>
  </cols>
  <sheetData>
    <row r="1" spans="1:6" ht="15" customHeight="1">
      <c r="A1" s="144" t="s">
        <v>61</v>
      </c>
      <c r="B1" s="144"/>
      <c r="D1" s="146"/>
      <c r="E1" s="257" t="s">
        <v>29</v>
      </c>
      <c r="F1" s="257"/>
    </row>
    <row r="2" spans="1:6" ht="15.75" customHeight="1">
      <c r="A2" s="144" t="s">
        <v>110</v>
      </c>
      <c r="B2" s="144"/>
      <c r="D2" s="148"/>
      <c r="E2" s="258" t="s">
        <v>3</v>
      </c>
      <c r="F2" s="258"/>
    </row>
    <row r="3" spans="1:6">
      <c r="C3" s="148"/>
      <c r="D3" s="148"/>
      <c r="E3" s="258"/>
      <c r="F3" s="258"/>
    </row>
    <row r="5" spans="1:6" ht="20.25">
      <c r="A5" s="259" t="s">
        <v>30</v>
      </c>
      <c r="B5" s="259"/>
      <c r="C5" s="259"/>
      <c r="D5" s="259"/>
      <c r="E5" s="259"/>
      <c r="F5" s="259"/>
    </row>
    <row r="6" spans="1:6" ht="20.25">
      <c r="A6" s="260" t="s">
        <v>249</v>
      </c>
      <c r="B6" s="260"/>
      <c r="C6" s="260"/>
      <c r="D6" s="260"/>
      <c r="E6" s="260"/>
      <c r="F6" s="260"/>
    </row>
    <row r="7" spans="1:6" s="152" customFormat="1" ht="81" customHeight="1">
      <c r="A7" s="150" t="s">
        <v>31</v>
      </c>
      <c r="B7" s="150" t="s">
        <v>191</v>
      </c>
      <c r="C7" s="150" t="s">
        <v>8</v>
      </c>
      <c r="D7" s="150" t="s">
        <v>192</v>
      </c>
      <c r="E7" s="151" t="s">
        <v>193</v>
      </c>
      <c r="F7" s="151" t="s">
        <v>194</v>
      </c>
    </row>
    <row r="8" spans="1:6" s="153" customFormat="1">
      <c r="A8" s="150"/>
      <c r="B8" s="150">
        <v>1</v>
      </c>
      <c r="C8" s="150">
        <v>2</v>
      </c>
      <c r="D8" s="151">
        <v>3</v>
      </c>
      <c r="E8" s="151">
        <v>4</v>
      </c>
      <c r="F8" s="150">
        <v>5</v>
      </c>
    </row>
    <row r="9" spans="1:6" s="153" customFormat="1">
      <c r="A9" s="154" t="s">
        <v>250</v>
      </c>
      <c r="B9" s="154"/>
      <c r="C9" s="155"/>
      <c r="D9" s="151">
        <f>'Bang tinh khau hao'!E20</f>
        <v>3777813504</v>
      </c>
      <c r="E9" s="151">
        <f>D9-F9</f>
        <v>2997781440</v>
      </c>
      <c r="F9" s="151">
        <f>'Bang tinh khau hao'!E7+'Bang tinh khau hao'!E8+'Bang tinh khau hao'!E9</f>
        <v>780032064</v>
      </c>
    </row>
    <row r="10" spans="1:6" s="153" customFormat="1">
      <c r="A10" s="156" t="s">
        <v>251</v>
      </c>
      <c r="B10" s="156"/>
      <c r="C10" s="157"/>
      <c r="D10" s="157">
        <f>SUM(D11:D21)</f>
        <v>1899636590</v>
      </c>
      <c r="E10" s="157">
        <f>SUM(E11:E21)</f>
        <v>1511603889</v>
      </c>
      <c r="F10" s="157">
        <f>SUM(F11:F21)</f>
        <v>388032701</v>
      </c>
    </row>
    <row r="11" spans="1:6" s="162" customFormat="1">
      <c r="A11" s="158" t="s">
        <v>197</v>
      </c>
      <c r="B11" s="159">
        <v>5</v>
      </c>
      <c r="C11" s="160">
        <v>17000000</v>
      </c>
      <c r="D11" s="161">
        <f>ROUND(C11/B11/12,0)*5</f>
        <v>1416665</v>
      </c>
      <c r="E11" s="161"/>
      <c r="F11" s="161">
        <f>D11</f>
        <v>1416665</v>
      </c>
    </row>
    <row r="12" spans="1:6" s="162" customFormat="1">
      <c r="A12" s="163" t="s">
        <v>198</v>
      </c>
      <c r="B12" s="159">
        <v>25</v>
      </c>
      <c r="C12" s="160">
        <v>1101349856</v>
      </c>
      <c r="D12" s="161">
        <f t="shared" ref="D12:D20" si="0">ROUND(C12/B12/12,0)*12</f>
        <v>44053992</v>
      </c>
      <c r="E12" s="161"/>
      <c r="F12" s="161">
        <f>D12</f>
        <v>44053992</v>
      </c>
    </row>
    <row r="13" spans="1:6" s="162" customFormat="1">
      <c r="A13" s="163" t="s">
        <v>199</v>
      </c>
      <c r="B13" s="159">
        <v>5</v>
      </c>
      <c r="C13" s="160">
        <v>1712810212</v>
      </c>
      <c r="D13" s="161">
        <f t="shared" si="0"/>
        <v>342562044</v>
      </c>
      <c r="E13" s="161"/>
      <c r="F13" s="161">
        <f>D13</f>
        <v>342562044</v>
      </c>
    </row>
    <row r="14" spans="1:6" s="162" customFormat="1">
      <c r="A14" s="158" t="s">
        <v>200</v>
      </c>
      <c r="B14" s="159">
        <v>5</v>
      </c>
      <c r="C14" s="160">
        <v>210000000</v>
      </c>
      <c r="D14" s="161">
        <f t="shared" si="0"/>
        <v>42000000</v>
      </c>
      <c r="E14" s="161">
        <f>D14</f>
        <v>42000000</v>
      </c>
      <c r="F14" s="161"/>
    </row>
    <row r="15" spans="1:6" s="162" customFormat="1">
      <c r="A15" s="163" t="s">
        <v>201</v>
      </c>
      <c r="B15" s="159">
        <v>25</v>
      </c>
      <c r="C15" s="160">
        <v>4567613580</v>
      </c>
      <c r="D15" s="161">
        <f t="shared" si="0"/>
        <v>182704548</v>
      </c>
      <c r="E15" s="161">
        <f t="shared" ref="E15:E21" si="1">D15</f>
        <v>182704548</v>
      </c>
      <c r="F15" s="161"/>
    </row>
    <row r="16" spans="1:6" s="162" customFormat="1">
      <c r="A16" s="158" t="s">
        <v>202</v>
      </c>
      <c r="B16" s="159">
        <v>5</v>
      </c>
      <c r="C16" s="160">
        <v>2787898863</v>
      </c>
      <c r="D16" s="161">
        <f t="shared" si="0"/>
        <v>557579772</v>
      </c>
      <c r="E16" s="161">
        <f>D16</f>
        <v>557579772</v>
      </c>
      <c r="F16" s="161"/>
    </row>
    <row r="17" spans="1:6" s="162" customFormat="1">
      <c r="A17" s="163" t="s">
        <v>203</v>
      </c>
      <c r="B17" s="159">
        <v>5</v>
      </c>
      <c r="C17" s="160">
        <v>2173860839</v>
      </c>
      <c r="D17" s="161">
        <f t="shared" si="0"/>
        <v>434772168</v>
      </c>
      <c r="E17" s="161">
        <f t="shared" si="1"/>
        <v>434772168</v>
      </c>
      <c r="F17" s="161"/>
    </row>
    <row r="18" spans="1:6" s="162" customFormat="1">
      <c r="A18" s="163" t="s">
        <v>204</v>
      </c>
      <c r="B18" s="159">
        <v>10</v>
      </c>
      <c r="C18" s="160">
        <v>1303180703</v>
      </c>
      <c r="D18" s="161">
        <f t="shared" si="0"/>
        <v>130318068</v>
      </c>
      <c r="E18" s="161">
        <f t="shared" si="1"/>
        <v>130318068</v>
      </c>
      <c r="F18" s="161"/>
    </row>
    <row r="19" spans="1:6" s="162" customFormat="1">
      <c r="A19" s="163" t="s">
        <v>205</v>
      </c>
      <c r="B19" s="159">
        <v>10</v>
      </c>
      <c r="C19" s="160">
        <v>313876943</v>
      </c>
      <c r="D19" s="161">
        <f t="shared" si="0"/>
        <v>31387692</v>
      </c>
      <c r="E19" s="161">
        <f t="shared" si="1"/>
        <v>31387692</v>
      </c>
      <c r="F19" s="161"/>
    </row>
    <row r="20" spans="1:6" s="162" customFormat="1">
      <c r="A20" s="184" t="s">
        <v>206</v>
      </c>
      <c r="B20" s="183">
        <v>45</v>
      </c>
      <c r="C20" s="185">
        <v>5405781300</v>
      </c>
      <c r="D20" s="161">
        <f t="shared" si="0"/>
        <v>120128472</v>
      </c>
      <c r="E20" s="171">
        <f t="shared" si="1"/>
        <v>120128472</v>
      </c>
      <c r="F20" s="171"/>
    </row>
    <row r="21" spans="1:6" s="162" customFormat="1">
      <c r="A21" s="164" t="s">
        <v>248</v>
      </c>
      <c r="B21" s="165">
        <v>5</v>
      </c>
      <c r="C21" s="166">
        <v>108970000</v>
      </c>
      <c r="D21" s="167">
        <f>ROUND(C21/B21/12,0)*7</f>
        <v>12713169</v>
      </c>
      <c r="E21" s="167">
        <f t="shared" si="1"/>
        <v>12713169</v>
      </c>
      <c r="F21" s="167"/>
    </row>
    <row r="22" spans="1:6" s="174" customFormat="1">
      <c r="A22" s="168" t="s">
        <v>252</v>
      </c>
      <c r="B22" s="168"/>
      <c r="C22" s="186"/>
      <c r="D22" s="186">
        <f>SUM(D23:D24)</f>
        <v>8216657</v>
      </c>
      <c r="E22" s="186">
        <f>SUM(E23:E24)</f>
        <v>0</v>
      </c>
      <c r="F22" s="186">
        <f>SUM(F23:F24)</f>
        <v>8216657</v>
      </c>
    </row>
    <row r="23" spans="1:6" s="162" customFormat="1">
      <c r="A23" s="158" t="s">
        <v>197</v>
      </c>
      <c r="B23" s="159">
        <v>5</v>
      </c>
      <c r="C23" s="160">
        <v>17000000</v>
      </c>
      <c r="D23" s="161">
        <f>'Bang tinh khau hao'!J7</f>
        <v>8216657</v>
      </c>
      <c r="E23" s="161"/>
      <c r="F23" s="161">
        <f>D23</f>
        <v>8216657</v>
      </c>
    </row>
    <row r="24" spans="1:6" s="162" customFormat="1">
      <c r="A24" s="170"/>
      <c r="B24" s="170"/>
      <c r="C24" s="171"/>
      <c r="D24" s="171"/>
      <c r="E24" s="171"/>
      <c r="F24" s="171"/>
    </row>
    <row r="25" spans="1:6" s="174" customFormat="1">
      <c r="A25" s="172" t="s">
        <v>253</v>
      </c>
      <c r="B25" s="172"/>
      <c r="C25" s="173"/>
      <c r="D25" s="155">
        <f>D9+D10-D22</f>
        <v>5669233437</v>
      </c>
      <c r="E25" s="155">
        <f>E9+E10-E22</f>
        <v>4509385329</v>
      </c>
      <c r="F25" s="155">
        <f>F9+F10-F22</f>
        <v>1159848108</v>
      </c>
    </row>
    <row r="26" spans="1:6" s="175" customFormat="1" ht="17.25" customHeight="1">
      <c r="A26" s="261"/>
      <c r="B26" s="261"/>
      <c r="C26" s="261"/>
      <c r="D26" s="261"/>
      <c r="E26" s="261"/>
      <c r="F26" s="261"/>
    </row>
    <row r="27" spans="1:6" s="176" customFormat="1">
      <c r="C27" s="262" t="s">
        <v>255</v>
      </c>
      <c r="D27" s="262"/>
      <c r="E27" s="262"/>
      <c r="F27" s="262"/>
    </row>
    <row r="28" spans="1:6" s="177" customFormat="1">
      <c r="A28" s="153"/>
      <c r="B28" s="153"/>
      <c r="C28" s="255" t="s">
        <v>16</v>
      </c>
      <c r="D28" s="255"/>
      <c r="E28" s="255"/>
      <c r="F28" s="255"/>
    </row>
    <row r="29" spans="1:6" s="175" customFormat="1">
      <c r="A29" s="149"/>
      <c r="B29" s="149"/>
      <c r="C29" s="256" t="s">
        <v>17</v>
      </c>
      <c r="D29" s="256"/>
      <c r="E29" s="256"/>
      <c r="F29" s="256"/>
    </row>
    <row r="30" spans="1:6" s="175" customFormat="1">
      <c r="C30" s="178"/>
      <c r="D30" s="178"/>
      <c r="E30" s="178"/>
      <c r="F30" s="178"/>
    </row>
    <row r="31" spans="1:6" s="175" customFormat="1">
      <c r="C31" s="178"/>
      <c r="D31" s="178"/>
      <c r="E31" s="178"/>
    </row>
    <row r="32" spans="1:6" s="175" customFormat="1">
      <c r="C32" s="178"/>
      <c r="D32" s="178"/>
      <c r="E32" s="178"/>
    </row>
    <row r="33" spans="1:6" ht="15" customHeight="1">
      <c r="A33" s="144" t="s">
        <v>61</v>
      </c>
      <c r="B33" s="144"/>
      <c r="D33" s="146"/>
      <c r="E33" s="257" t="s">
        <v>29</v>
      </c>
      <c r="F33" s="257"/>
    </row>
    <row r="34" spans="1:6" ht="15.75" customHeight="1">
      <c r="A34" s="144" t="s">
        <v>110</v>
      </c>
      <c r="B34" s="144"/>
      <c r="D34" s="148"/>
      <c r="E34" s="258" t="s">
        <v>3</v>
      </c>
      <c r="F34" s="258"/>
    </row>
    <row r="35" spans="1:6">
      <c r="C35" s="148"/>
      <c r="D35" s="148"/>
      <c r="E35" s="258"/>
      <c r="F35" s="258"/>
    </row>
    <row r="37" spans="1:6" ht="20.25">
      <c r="A37" s="259" t="s">
        <v>30</v>
      </c>
      <c r="B37" s="259"/>
      <c r="C37" s="259"/>
      <c r="D37" s="259"/>
      <c r="E37" s="259"/>
      <c r="F37" s="259"/>
    </row>
    <row r="38" spans="1:6" ht="20.25">
      <c r="A38" s="260" t="s">
        <v>254</v>
      </c>
      <c r="B38" s="260"/>
      <c r="C38" s="260"/>
      <c r="D38" s="260"/>
      <c r="E38" s="260"/>
      <c r="F38" s="260"/>
    </row>
    <row r="39" spans="1:6" s="152" customFormat="1" ht="81" customHeight="1">
      <c r="A39" s="150" t="s">
        <v>31</v>
      </c>
      <c r="B39" s="150" t="s">
        <v>191</v>
      </c>
      <c r="C39" s="150" t="s">
        <v>8</v>
      </c>
      <c r="D39" s="150" t="s">
        <v>192</v>
      </c>
      <c r="E39" s="151" t="s">
        <v>193</v>
      </c>
      <c r="F39" s="151" t="s">
        <v>194</v>
      </c>
    </row>
    <row r="40" spans="1:6" s="153" customFormat="1">
      <c r="A40" s="150"/>
      <c r="B40" s="150">
        <v>1</v>
      </c>
      <c r="C40" s="150">
        <v>2</v>
      </c>
      <c r="D40" s="151">
        <v>3</v>
      </c>
      <c r="E40" s="151">
        <v>4</v>
      </c>
      <c r="F40" s="150">
        <v>5</v>
      </c>
    </row>
    <row r="41" spans="1:6" s="153" customFormat="1">
      <c r="A41" s="154" t="s">
        <v>195</v>
      </c>
      <c r="B41" s="154"/>
      <c r="C41" s="155"/>
      <c r="D41" s="151">
        <f>D88</f>
        <v>5510291707</v>
      </c>
      <c r="E41" s="151">
        <f>E88</f>
        <v>4382661602</v>
      </c>
      <c r="F41" s="151">
        <f>F88</f>
        <v>1127630105</v>
      </c>
    </row>
    <row r="42" spans="1:6" s="153" customFormat="1">
      <c r="A42" s="156" t="s">
        <v>196</v>
      </c>
      <c r="B42" s="156"/>
      <c r="C42" s="157"/>
      <c r="D42" s="157">
        <f>SUM(D43:D52)</f>
        <v>158941730</v>
      </c>
      <c r="E42" s="157">
        <f>SUM(E43:E52)</f>
        <v>126723727</v>
      </c>
      <c r="F42" s="157">
        <f>SUM(F43:F52)</f>
        <v>32218003</v>
      </c>
    </row>
    <row r="43" spans="1:6" s="162" customFormat="1">
      <c r="A43" s="163" t="s">
        <v>198</v>
      </c>
      <c r="B43" s="159">
        <v>25</v>
      </c>
      <c r="C43" s="160">
        <v>1101349856</v>
      </c>
      <c r="D43" s="161">
        <f t="shared" ref="D43:D52" si="2">ROUND(C43/B43/12,0)</f>
        <v>3671166</v>
      </c>
      <c r="E43" s="161"/>
      <c r="F43" s="161">
        <f>D43</f>
        <v>3671166</v>
      </c>
    </row>
    <row r="44" spans="1:6" s="162" customFormat="1">
      <c r="A44" s="163" t="s">
        <v>199</v>
      </c>
      <c r="B44" s="159">
        <v>5</v>
      </c>
      <c r="C44" s="160">
        <v>1712810212</v>
      </c>
      <c r="D44" s="161">
        <f t="shared" si="2"/>
        <v>28546837</v>
      </c>
      <c r="E44" s="161"/>
      <c r="F44" s="161">
        <f>D44</f>
        <v>28546837</v>
      </c>
    </row>
    <row r="45" spans="1:6" s="162" customFormat="1">
      <c r="A45" s="158" t="s">
        <v>200</v>
      </c>
      <c r="B45" s="159">
        <v>5</v>
      </c>
      <c r="C45" s="160">
        <v>210000000</v>
      </c>
      <c r="D45" s="161">
        <f t="shared" si="2"/>
        <v>3500000</v>
      </c>
      <c r="E45" s="161">
        <f>D45</f>
        <v>3500000</v>
      </c>
      <c r="F45" s="161"/>
    </row>
    <row r="46" spans="1:6" s="162" customFormat="1">
      <c r="A46" s="163" t="s">
        <v>201</v>
      </c>
      <c r="B46" s="159">
        <v>25</v>
      </c>
      <c r="C46" s="160">
        <v>4567613580</v>
      </c>
      <c r="D46" s="161">
        <f t="shared" si="2"/>
        <v>15225379</v>
      </c>
      <c r="E46" s="161">
        <f t="shared" ref="E46:E52" si="3">D46</f>
        <v>15225379</v>
      </c>
      <c r="F46" s="161"/>
    </row>
    <row r="47" spans="1:6" s="162" customFormat="1">
      <c r="A47" s="158" t="s">
        <v>202</v>
      </c>
      <c r="B47" s="159">
        <v>5</v>
      </c>
      <c r="C47" s="160">
        <v>2787898863</v>
      </c>
      <c r="D47" s="161">
        <f t="shared" si="2"/>
        <v>46464981</v>
      </c>
      <c r="E47" s="161">
        <f>D47</f>
        <v>46464981</v>
      </c>
      <c r="F47" s="161"/>
    </row>
    <row r="48" spans="1:6" s="162" customFormat="1">
      <c r="A48" s="163" t="s">
        <v>203</v>
      </c>
      <c r="B48" s="159">
        <v>5</v>
      </c>
      <c r="C48" s="160">
        <v>2173860839</v>
      </c>
      <c r="D48" s="161">
        <f t="shared" si="2"/>
        <v>36231014</v>
      </c>
      <c r="E48" s="161">
        <f t="shared" si="3"/>
        <v>36231014</v>
      </c>
      <c r="F48" s="161"/>
    </row>
    <row r="49" spans="1:6" s="162" customFormat="1">
      <c r="A49" s="163" t="s">
        <v>204</v>
      </c>
      <c r="B49" s="159">
        <v>10</v>
      </c>
      <c r="C49" s="160">
        <v>1303180703</v>
      </c>
      <c r="D49" s="161">
        <f t="shared" si="2"/>
        <v>10859839</v>
      </c>
      <c r="E49" s="161">
        <f t="shared" si="3"/>
        <v>10859839</v>
      </c>
      <c r="F49" s="161"/>
    </row>
    <row r="50" spans="1:6" s="162" customFormat="1">
      <c r="A50" s="163" t="s">
        <v>205</v>
      </c>
      <c r="B50" s="159">
        <v>10</v>
      </c>
      <c r="C50" s="160">
        <v>313876943</v>
      </c>
      <c r="D50" s="161">
        <f t="shared" si="2"/>
        <v>2615641</v>
      </c>
      <c r="E50" s="161">
        <f t="shared" si="3"/>
        <v>2615641</v>
      </c>
      <c r="F50" s="161"/>
    </row>
    <row r="51" spans="1:6" s="162" customFormat="1">
      <c r="A51" s="184" t="s">
        <v>206</v>
      </c>
      <c r="B51" s="183">
        <v>45</v>
      </c>
      <c r="C51" s="185">
        <v>5405781300</v>
      </c>
      <c r="D51" s="161">
        <f t="shared" si="2"/>
        <v>10010706</v>
      </c>
      <c r="E51" s="171">
        <f t="shared" si="3"/>
        <v>10010706</v>
      </c>
      <c r="F51" s="171"/>
    </row>
    <row r="52" spans="1:6" s="162" customFormat="1">
      <c r="A52" s="164" t="s">
        <v>248</v>
      </c>
      <c r="B52" s="165">
        <v>5</v>
      </c>
      <c r="C52" s="166">
        <v>108970000</v>
      </c>
      <c r="D52" s="167">
        <f t="shared" si="2"/>
        <v>1816167</v>
      </c>
      <c r="E52" s="167">
        <f t="shared" si="3"/>
        <v>1816167</v>
      </c>
      <c r="F52" s="167"/>
    </row>
    <row r="53" spans="1:6" s="162" customFormat="1">
      <c r="A53" s="168" t="s">
        <v>207</v>
      </c>
      <c r="B53" s="168"/>
      <c r="C53" s="186"/>
      <c r="D53" s="186">
        <f>SUM(D54:D55)</f>
        <v>0</v>
      </c>
      <c r="E53" s="186">
        <f>SUM(E54:E55)</f>
        <v>0</v>
      </c>
      <c r="F53" s="186">
        <f>SUM(F54:F55)</f>
        <v>0</v>
      </c>
    </row>
    <row r="54" spans="1:6" s="162" customFormat="1">
      <c r="A54" s="169"/>
      <c r="B54" s="169"/>
      <c r="C54" s="160"/>
      <c r="D54" s="161"/>
      <c r="E54" s="161"/>
      <c r="F54" s="161"/>
    </row>
    <row r="55" spans="1:6" s="162" customFormat="1">
      <c r="A55" s="170"/>
      <c r="B55" s="170"/>
      <c r="C55" s="171"/>
      <c r="D55" s="171"/>
      <c r="E55" s="171"/>
      <c r="F55" s="171"/>
    </row>
    <row r="56" spans="1:6" s="174" customFormat="1">
      <c r="A56" s="172" t="s">
        <v>208</v>
      </c>
      <c r="B56" s="172"/>
      <c r="C56" s="173"/>
      <c r="D56" s="155">
        <f>D41+D42-D53</f>
        <v>5669233437</v>
      </c>
      <c r="E56" s="155">
        <f>E41+E42-E53</f>
        <v>4509385329</v>
      </c>
      <c r="F56" s="155">
        <f>F41+F42-F53</f>
        <v>1159848108</v>
      </c>
    </row>
    <row r="57" spans="1:6" s="175" customFormat="1" ht="17.25" customHeight="1">
      <c r="A57" s="261"/>
      <c r="B57" s="261"/>
      <c r="C57" s="261"/>
      <c r="D57" s="261"/>
      <c r="E57" s="261"/>
      <c r="F57" s="261"/>
    </row>
    <row r="58" spans="1:6" s="176" customFormat="1">
      <c r="C58" s="262" t="s">
        <v>255</v>
      </c>
      <c r="D58" s="262"/>
      <c r="E58" s="262"/>
      <c r="F58" s="262"/>
    </row>
    <row r="59" spans="1:6" s="177" customFormat="1">
      <c r="A59" s="153"/>
      <c r="B59" s="153"/>
      <c r="C59" s="255" t="s">
        <v>16</v>
      </c>
      <c r="D59" s="255"/>
      <c r="E59" s="255"/>
      <c r="F59" s="255"/>
    </row>
    <row r="60" spans="1:6" s="175" customFormat="1">
      <c r="A60" s="149"/>
      <c r="B60" s="149"/>
      <c r="C60" s="256" t="s">
        <v>17</v>
      </c>
      <c r="D60" s="256"/>
      <c r="E60" s="256"/>
      <c r="F60" s="256"/>
    </row>
    <row r="61" spans="1:6" s="175" customFormat="1">
      <c r="C61" s="178"/>
      <c r="D61" s="178"/>
      <c r="E61" s="178"/>
    </row>
    <row r="62" spans="1:6" s="175" customFormat="1">
      <c r="C62" s="178"/>
      <c r="D62" s="178"/>
      <c r="E62" s="178"/>
    </row>
    <row r="63" spans="1:6" s="175" customFormat="1">
      <c r="C63" s="178"/>
      <c r="D63" s="178"/>
      <c r="E63" s="178"/>
    </row>
    <row r="64" spans="1:6" s="175" customFormat="1">
      <c r="C64" s="178"/>
      <c r="D64" s="178"/>
      <c r="E64" s="178"/>
    </row>
    <row r="65" spans="1:6" ht="15" customHeight="1">
      <c r="A65" s="144" t="s">
        <v>61</v>
      </c>
      <c r="B65" s="144"/>
      <c r="D65" s="146"/>
      <c r="E65" s="257" t="s">
        <v>29</v>
      </c>
      <c r="F65" s="257"/>
    </row>
    <row r="66" spans="1:6" ht="15.75" customHeight="1">
      <c r="A66" s="144" t="s">
        <v>110</v>
      </c>
      <c r="B66" s="144"/>
      <c r="D66" s="148"/>
      <c r="E66" s="258" t="s">
        <v>3</v>
      </c>
      <c r="F66" s="258"/>
    </row>
    <row r="67" spans="1:6">
      <c r="C67" s="148"/>
      <c r="D67" s="148"/>
      <c r="E67" s="258"/>
      <c r="F67" s="258"/>
    </row>
    <row r="69" spans="1:6" ht="20.25">
      <c r="A69" s="259" t="s">
        <v>30</v>
      </c>
      <c r="B69" s="259"/>
      <c r="C69" s="259"/>
      <c r="D69" s="259"/>
      <c r="E69" s="259"/>
      <c r="F69" s="259"/>
    </row>
    <row r="70" spans="1:6" ht="20.25">
      <c r="A70" s="260" t="s">
        <v>266</v>
      </c>
      <c r="B70" s="260"/>
      <c r="C70" s="260"/>
      <c r="D70" s="260"/>
      <c r="E70" s="260"/>
      <c r="F70" s="260"/>
    </row>
    <row r="71" spans="1:6" s="152" customFormat="1" ht="81" customHeight="1">
      <c r="A71" s="150" t="s">
        <v>31</v>
      </c>
      <c r="B71" s="150" t="s">
        <v>191</v>
      </c>
      <c r="C71" s="150" t="s">
        <v>8</v>
      </c>
      <c r="D71" s="150" t="s">
        <v>192</v>
      </c>
      <c r="E71" s="151" t="s">
        <v>193</v>
      </c>
      <c r="F71" s="151" t="s">
        <v>194</v>
      </c>
    </row>
    <row r="72" spans="1:6" s="153" customFormat="1">
      <c r="A72" s="150"/>
      <c r="B72" s="150">
        <v>1</v>
      </c>
      <c r="C72" s="150">
        <v>2</v>
      </c>
      <c r="D72" s="151">
        <v>3</v>
      </c>
      <c r="E72" s="151">
        <v>4</v>
      </c>
      <c r="F72" s="150">
        <v>5</v>
      </c>
    </row>
    <row r="73" spans="1:6" s="153" customFormat="1">
      <c r="A73" s="154" t="s">
        <v>195</v>
      </c>
      <c r="B73" s="154"/>
      <c r="C73" s="155"/>
      <c r="D73" s="151">
        <f>D120</f>
        <v>5351349977</v>
      </c>
      <c r="E73" s="151">
        <f>E120</f>
        <v>4255937875</v>
      </c>
      <c r="F73" s="151">
        <f>F120</f>
        <v>1095412102</v>
      </c>
    </row>
    <row r="74" spans="1:6" s="153" customFormat="1">
      <c r="A74" s="156" t="s">
        <v>196</v>
      </c>
      <c r="B74" s="156"/>
      <c r="C74" s="157"/>
      <c r="D74" s="157">
        <f>SUM(D75:D84)</f>
        <v>158941730</v>
      </c>
      <c r="E74" s="157">
        <f>SUM(E75:E84)</f>
        <v>126723727</v>
      </c>
      <c r="F74" s="157">
        <f>SUM(F75:F84)</f>
        <v>32218003</v>
      </c>
    </row>
    <row r="75" spans="1:6" s="162" customFormat="1">
      <c r="A75" s="163" t="s">
        <v>198</v>
      </c>
      <c r="B75" s="159">
        <v>25</v>
      </c>
      <c r="C75" s="160">
        <v>1101349856</v>
      </c>
      <c r="D75" s="161">
        <f t="shared" ref="D75:D84" si="4">ROUND(C75/B75/12,0)</f>
        <v>3671166</v>
      </c>
      <c r="E75" s="161"/>
      <c r="F75" s="161">
        <f>D75</f>
        <v>3671166</v>
      </c>
    </row>
    <row r="76" spans="1:6" s="162" customFormat="1">
      <c r="A76" s="163" t="s">
        <v>199</v>
      </c>
      <c r="B76" s="159">
        <v>5</v>
      </c>
      <c r="C76" s="160">
        <v>1712810212</v>
      </c>
      <c r="D76" s="161">
        <f t="shared" si="4"/>
        <v>28546837</v>
      </c>
      <c r="E76" s="161"/>
      <c r="F76" s="161">
        <f>D76</f>
        <v>28546837</v>
      </c>
    </row>
    <row r="77" spans="1:6" s="162" customFormat="1">
      <c r="A77" s="158" t="s">
        <v>200</v>
      </c>
      <c r="B77" s="159">
        <v>5</v>
      </c>
      <c r="C77" s="160">
        <v>210000000</v>
      </c>
      <c r="D77" s="161">
        <f t="shared" si="4"/>
        <v>3500000</v>
      </c>
      <c r="E77" s="161">
        <f>D77</f>
        <v>3500000</v>
      </c>
      <c r="F77" s="161"/>
    </row>
    <row r="78" spans="1:6" s="162" customFormat="1">
      <c r="A78" s="163" t="s">
        <v>201</v>
      </c>
      <c r="B78" s="159">
        <v>25</v>
      </c>
      <c r="C78" s="160">
        <v>4567613580</v>
      </c>
      <c r="D78" s="161">
        <f t="shared" si="4"/>
        <v>15225379</v>
      </c>
      <c r="E78" s="161">
        <f t="shared" ref="E78:E84" si="5">D78</f>
        <v>15225379</v>
      </c>
      <c r="F78" s="161"/>
    </row>
    <row r="79" spans="1:6" s="162" customFormat="1">
      <c r="A79" s="158" t="s">
        <v>202</v>
      </c>
      <c r="B79" s="159">
        <v>5</v>
      </c>
      <c r="C79" s="160">
        <v>2787898863</v>
      </c>
      <c r="D79" s="161">
        <f t="shared" si="4"/>
        <v>46464981</v>
      </c>
      <c r="E79" s="161">
        <f>D79</f>
        <v>46464981</v>
      </c>
      <c r="F79" s="161"/>
    </row>
    <row r="80" spans="1:6" s="162" customFormat="1">
      <c r="A80" s="163" t="s">
        <v>203</v>
      </c>
      <c r="B80" s="159">
        <v>5</v>
      </c>
      <c r="C80" s="160">
        <v>2173860839</v>
      </c>
      <c r="D80" s="161">
        <f t="shared" si="4"/>
        <v>36231014</v>
      </c>
      <c r="E80" s="161">
        <f t="shared" si="5"/>
        <v>36231014</v>
      </c>
      <c r="F80" s="161"/>
    </row>
    <row r="81" spans="1:6" s="162" customFormat="1">
      <c r="A81" s="163" t="s">
        <v>204</v>
      </c>
      <c r="B81" s="159">
        <v>10</v>
      </c>
      <c r="C81" s="160">
        <v>1303180703</v>
      </c>
      <c r="D81" s="161">
        <f t="shared" si="4"/>
        <v>10859839</v>
      </c>
      <c r="E81" s="161">
        <f t="shared" si="5"/>
        <v>10859839</v>
      </c>
      <c r="F81" s="161"/>
    </row>
    <row r="82" spans="1:6" s="162" customFormat="1">
      <c r="A82" s="163" t="s">
        <v>205</v>
      </c>
      <c r="B82" s="159">
        <v>10</v>
      </c>
      <c r="C82" s="160">
        <v>313876943</v>
      </c>
      <c r="D82" s="161">
        <f t="shared" si="4"/>
        <v>2615641</v>
      </c>
      <c r="E82" s="161">
        <f t="shared" si="5"/>
        <v>2615641</v>
      </c>
      <c r="F82" s="161"/>
    </row>
    <row r="83" spans="1:6" s="162" customFormat="1">
      <c r="A83" s="184" t="s">
        <v>206</v>
      </c>
      <c r="B83" s="183">
        <v>45</v>
      </c>
      <c r="C83" s="185">
        <v>5405781300</v>
      </c>
      <c r="D83" s="161">
        <f t="shared" si="4"/>
        <v>10010706</v>
      </c>
      <c r="E83" s="171">
        <f t="shared" si="5"/>
        <v>10010706</v>
      </c>
      <c r="F83" s="171"/>
    </row>
    <row r="84" spans="1:6" s="162" customFormat="1">
      <c r="A84" s="164" t="s">
        <v>248</v>
      </c>
      <c r="B84" s="165">
        <v>5</v>
      </c>
      <c r="C84" s="166">
        <v>108970000</v>
      </c>
      <c r="D84" s="167">
        <f t="shared" si="4"/>
        <v>1816167</v>
      </c>
      <c r="E84" s="167">
        <f t="shared" si="5"/>
        <v>1816167</v>
      </c>
      <c r="F84" s="167"/>
    </row>
    <row r="85" spans="1:6" s="162" customFormat="1">
      <c r="A85" s="168" t="s">
        <v>207</v>
      </c>
      <c r="B85" s="168"/>
      <c r="C85" s="186"/>
      <c r="D85" s="186">
        <f>SUM(D86:D87)</f>
        <v>0</v>
      </c>
      <c r="E85" s="186">
        <f>SUM(E86:E87)</f>
        <v>0</v>
      </c>
      <c r="F85" s="186">
        <f>SUM(F86:F87)</f>
        <v>0</v>
      </c>
    </row>
    <row r="86" spans="1:6" s="162" customFormat="1">
      <c r="A86" s="169"/>
      <c r="B86" s="169"/>
      <c r="C86" s="160"/>
      <c r="D86" s="161"/>
      <c r="E86" s="161"/>
      <c r="F86" s="161"/>
    </row>
    <row r="87" spans="1:6" s="162" customFormat="1">
      <c r="A87" s="170"/>
      <c r="B87" s="170"/>
      <c r="C87" s="171"/>
      <c r="D87" s="171"/>
      <c r="E87" s="171"/>
      <c r="F87" s="171"/>
    </row>
    <row r="88" spans="1:6" s="174" customFormat="1">
      <c r="A88" s="172" t="s">
        <v>208</v>
      </c>
      <c r="B88" s="172"/>
      <c r="C88" s="173"/>
      <c r="D88" s="155">
        <f>D73+D74-D85</f>
        <v>5510291707</v>
      </c>
      <c r="E88" s="155">
        <f>E73+E74-E85</f>
        <v>4382661602</v>
      </c>
      <c r="F88" s="155">
        <f>F73+F74-F85</f>
        <v>1127630105</v>
      </c>
    </row>
    <row r="89" spans="1:6" s="175" customFormat="1" ht="17.25" customHeight="1">
      <c r="A89" s="261"/>
      <c r="B89" s="261"/>
      <c r="C89" s="261"/>
      <c r="D89" s="261"/>
      <c r="E89" s="261"/>
      <c r="F89" s="261"/>
    </row>
    <row r="90" spans="1:6" s="176" customFormat="1">
      <c r="C90" s="262" t="s">
        <v>255</v>
      </c>
      <c r="D90" s="262"/>
      <c r="E90" s="262"/>
      <c r="F90" s="262"/>
    </row>
    <row r="91" spans="1:6" s="177" customFormat="1">
      <c r="A91" s="153"/>
      <c r="B91" s="153"/>
      <c r="C91" s="255" t="s">
        <v>16</v>
      </c>
      <c r="D91" s="255"/>
      <c r="E91" s="255"/>
      <c r="F91" s="255"/>
    </row>
    <row r="92" spans="1:6" s="175" customFormat="1">
      <c r="A92" s="149"/>
      <c r="B92" s="149"/>
      <c r="C92" s="256" t="s">
        <v>17</v>
      </c>
      <c r="D92" s="256"/>
      <c r="E92" s="256"/>
      <c r="F92" s="256"/>
    </row>
    <row r="93" spans="1:6" s="175" customFormat="1">
      <c r="C93" s="178"/>
      <c r="D93" s="178"/>
      <c r="E93" s="178"/>
    </row>
    <row r="94" spans="1:6" s="175" customFormat="1">
      <c r="C94" s="178"/>
      <c r="D94" s="178"/>
      <c r="E94" s="178"/>
    </row>
    <row r="95" spans="1:6" s="175" customFormat="1">
      <c r="C95" s="178"/>
      <c r="D95" s="178"/>
      <c r="E95" s="178"/>
    </row>
    <row r="96" spans="1:6" s="175" customFormat="1">
      <c r="C96" s="178"/>
      <c r="D96" s="178"/>
      <c r="E96" s="178"/>
    </row>
    <row r="97" spans="1:6" ht="15" customHeight="1">
      <c r="A97" s="144" t="s">
        <v>61</v>
      </c>
      <c r="B97" s="144"/>
      <c r="D97" s="146"/>
      <c r="E97" s="257" t="s">
        <v>29</v>
      </c>
      <c r="F97" s="257"/>
    </row>
    <row r="98" spans="1:6" ht="15.75" customHeight="1">
      <c r="A98" s="144" t="s">
        <v>110</v>
      </c>
      <c r="B98" s="144"/>
      <c r="D98" s="148"/>
      <c r="E98" s="258" t="s">
        <v>3</v>
      </c>
      <c r="F98" s="258"/>
    </row>
    <row r="99" spans="1:6">
      <c r="C99" s="148"/>
      <c r="D99" s="148"/>
      <c r="E99" s="258"/>
      <c r="F99" s="258"/>
    </row>
    <row r="101" spans="1:6" ht="20.25">
      <c r="A101" s="259" t="s">
        <v>30</v>
      </c>
      <c r="B101" s="259"/>
      <c r="C101" s="259"/>
      <c r="D101" s="259"/>
      <c r="E101" s="259"/>
      <c r="F101" s="259"/>
    </row>
    <row r="102" spans="1:6" ht="20.25">
      <c r="A102" s="260" t="s">
        <v>265</v>
      </c>
      <c r="B102" s="260"/>
      <c r="C102" s="260"/>
      <c r="D102" s="260"/>
      <c r="E102" s="260"/>
      <c r="F102" s="260"/>
    </row>
    <row r="103" spans="1:6" s="152" customFormat="1" ht="81" customHeight="1">
      <c r="A103" s="150" t="s">
        <v>31</v>
      </c>
      <c r="B103" s="150" t="s">
        <v>191</v>
      </c>
      <c r="C103" s="150" t="s">
        <v>8</v>
      </c>
      <c r="D103" s="150" t="s">
        <v>192</v>
      </c>
      <c r="E103" s="151" t="s">
        <v>193</v>
      </c>
      <c r="F103" s="151" t="s">
        <v>194</v>
      </c>
    </row>
    <row r="104" spans="1:6" s="153" customFormat="1">
      <c r="A104" s="150"/>
      <c r="B104" s="150">
        <v>1</v>
      </c>
      <c r="C104" s="150">
        <v>2</v>
      </c>
      <c r="D104" s="151">
        <v>3</v>
      </c>
      <c r="E104" s="151">
        <v>4</v>
      </c>
      <c r="F104" s="150">
        <v>5</v>
      </c>
    </row>
    <row r="105" spans="1:6" s="153" customFormat="1">
      <c r="A105" s="154" t="s">
        <v>195</v>
      </c>
      <c r="B105" s="154"/>
      <c r="C105" s="155"/>
      <c r="D105" s="151">
        <f>D152</f>
        <v>5192408247</v>
      </c>
      <c r="E105" s="151">
        <f>E152</f>
        <v>4129214148</v>
      </c>
      <c r="F105" s="151">
        <f>F152</f>
        <v>1063194099</v>
      </c>
    </row>
    <row r="106" spans="1:6" s="153" customFormat="1">
      <c r="A106" s="156" t="s">
        <v>196</v>
      </c>
      <c r="B106" s="156"/>
      <c r="C106" s="157"/>
      <c r="D106" s="157">
        <f>SUM(D107:D116)</f>
        <v>158941730</v>
      </c>
      <c r="E106" s="157">
        <f>SUM(E107:E116)</f>
        <v>126723727</v>
      </c>
      <c r="F106" s="157">
        <f>SUM(F107:F116)</f>
        <v>32218003</v>
      </c>
    </row>
    <row r="107" spans="1:6" s="162" customFormat="1">
      <c r="A107" s="163" t="s">
        <v>198</v>
      </c>
      <c r="B107" s="159">
        <v>25</v>
      </c>
      <c r="C107" s="160">
        <v>1101349856</v>
      </c>
      <c r="D107" s="161">
        <f t="shared" ref="D107:D116" si="6">ROUND(C107/B107/12,0)</f>
        <v>3671166</v>
      </c>
      <c r="E107" s="161"/>
      <c r="F107" s="161">
        <f>D107</f>
        <v>3671166</v>
      </c>
    </row>
    <row r="108" spans="1:6" s="162" customFormat="1">
      <c r="A108" s="163" t="s">
        <v>199</v>
      </c>
      <c r="B108" s="159">
        <v>5</v>
      </c>
      <c r="C108" s="160">
        <v>1712810212</v>
      </c>
      <c r="D108" s="161">
        <f t="shared" si="6"/>
        <v>28546837</v>
      </c>
      <c r="E108" s="161"/>
      <c r="F108" s="161">
        <f>D108</f>
        <v>28546837</v>
      </c>
    </row>
    <row r="109" spans="1:6" s="162" customFormat="1">
      <c r="A109" s="158" t="s">
        <v>200</v>
      </c>
      <c r="B109" s="159">
        <v>5</v>
      </c>
      <c r="C109" s="160">
        <v>210000000</v>
      </c>
      <c r="D109" s="161">
        <f t="shared" si="6"/>
        <v>3500000</v>
      </c>
      <c r="E109" s="161">
        <f>D109</f>
        <v>3500000</v>
      </c>
      <c r="F109" s="161"/>
    </row>
    <row r="110" spans="1:6" s="162" customFormat="1">
      <c r="A110" s="163" t="s">
        <v>201</v>
      </c>
      <c r="B110" s="159">
        <v>25</v>
      </c>
      <c r="C110" s="160">
        <v>4567613580</v>
      </c>
      <c r="D110" s="161">
        <f t="shared" si="6"/>
        <v>15225379</v>
      </c>
      <c r="E110" s="161">
        <f t="shared" ref="E110:E116" si="7">D110</f>
        <v>15225379</v>
      </c>
      <c r="F110" s="161"/>
    </row>
    <row r="111" spans="1:6" s="162" customFormat="1">
      <c r="A111" s="158" t="s">
        <v>202</v>
      </c>
      <c r="B111" s="159">
        <v>5</v>
      </c>
      <c r="C111" s="160">
        <v>2787898863</v>
      </c>
      <c r="D111" s="161">
        <f t="shared" si="6"/>
        <v>46464981</v>
      </c>
      <c r="E111" s="161">
        <f>D111</f>
        <v>46464981</v>
      </c>
      <c r="F111" s="161"/>
    </row>
    <row r="112" spans="1:6" s="162" customFormat="1">
      <c r="A112" s="163" t="s">
        <v>203</v>
      </c>
      <c r="B112" s="159">
        <v>5</v>
      </c>
      <c r="C112" s="160">
        <v>2173860839</v>
      </c>
      <c r="D112" s="161">
        <f t="shared" si="6"/>
        <v>36231014</v>
      </c>
      <c r="E112" s="161">
        <f t="shared" si="7"/>
        <v>36231014</v>
      </c>
      <c r="F112" s="161"/>
    </row>
    <row r="113" spans="1:6" s="162" customFormat="1">
      <c r="A113" s="163" t="s">
        <v>204</v>
      </c>
      <c r="B113" s="159">
        <v>10</v>
      </c>
      <c r="C113" s="160">
        <v>1303180703</v>
      </c>
      <c r="D113" s="161">
        <f t="shared" si="6"/>
        <v>10859839</v>
      </c>
      <c r="E113" s="161">
        <f t="shared" si="7"/>
        <v>10859839</v>
      </c>
      <c r="F113" s="161"/>
    </row>
    <row r="114" spans="1:6" s="162" customFormat="1">
      <c r="A114" s="163" t="s">
        <v>205</v>
      </c>
      <c r="B114" s="159">
        <v>10</v>
      </c>
      <c r="C114" s="160">
        <v>313876943</v>
      </c>
      <c r="D114" s="161">
        <f t="shared" si="6"/>
        <v>2615641</v>
      </c>
      <c r="E114" s="161">
        <f t="shared" si="7"/>
        <v>2615641</v>
      </c>
      <c r="F114" s="161"/>
    </row>
    <row r="115" spans="1:6" s="162" customFormat="1">
      <c r="A115" s="184" t="s">
        <v>206</v>
      </c>
      <c r="B115" s="183">
        <v>45</v>
      </c>
      <c r="C115" s="185">
        <v>5405781300</v>
      </c>
      <c r="D115" s="161">
        <f t="shared" si="6"/>
        <v>10010706</v>
      </c>
      <c r="E115" s="171">
        <f t="shared" si="7"/>
        <v>10010706</v>
      </c>
      <c r="F115" s="171"/>
    </row>
    <row r="116" spans="1:6" s="162" customFormat="1">
      <c r="A116" s="164" t="s">
        <v>248</v>
      </c>
      <c r="B116" s="165">
        <v>5</v>
      </c>
      <c r="C116" s="166">
        <v>108970000</v>
      </c>
      <c r="D116" s="167">
        <f t="shared" si="6"/>
        <v>1816167</v>
      </c>
      <c r="E116" s="167">
        <f t="shared" si="7"/>
        <v>1816167</v>
      </c>
      <c r="F116" s="167"/>
    </row>
    <row r="117" spans="1:6" s="162" customFormat="1">
      <c r="A117" s="168" t="s">
        <v>207</v>
      </c>
      <c r="B117" s="168"/>
      <c r="C117" s="186"/>
      <c r="D117" s="186">
        <f>SUM(D118:D119)</f>
        <v>0</v>
      </c>
      <c r="E117" s="186">
        <f>SUM(E118:E119)</f>
        <v>0</v>
      </c>
      <c r="F117" s="186">
        <f>SUM(F118:F119)</f>
        <v>0</v>
      </c>
    </row>
    <row r="118" spans="1:6" s="162" customFormat="1">
      <c r="A118" s="169"/>
      <c r="B118" s="169"/>
      <c r="C118" s="160"/>
      <c r="D118" s="161"/>
      <c r="E118" s="161"/>
      <c r="F118" s="161"/>
    </row>
    <row r="119" spans="1:6" s="162" customFormat="1">
      <c r="A119" s="170"/>
      <c r="B119" s="170"/>
      <c r="C119" s="171"/>
      <c r="D119" s="171"/>
      <c r="E119" s="171"/>
      <c r="F119" s="171"/>
    </row>
    <row r="120" spans="1:6" s="174" customFormat="1">
      <c r="A120" s="172" t="s">
        <v>208</v>
      </c>
      <c r="B120" s="172"/>
      <c r="C120" s="173"/>
      <c r="D120" s="155">
        <f>D105+D106-D117</f>
        <v>5351349977</v>
      </c>
      <c r="E120" s="155">
        <f>E105+E106-E117</f>
        <v>4255937875</v>
      </c>
      <c r="F120" s="155">
        <f>F105+F106-F117</f>
        <v>1095412102</v>
      </c>
    </row>
    <row r="121" spans="1:6" s="175" customFormat="1" ht="17.25" customHeight="1">
      <c r="A121" s="261"/>
      <c r="B121" s="261"/>
      <c r="C121" s="261"/>
      <c r="D121" s="261"/>
      <c r="E121" s="261"/>
      <c r="F121" s="261"/>
    </row>
    <row r="122" spans="1:6" s="176" customFormat="1">
      <c r="C122" s="262" t="s">
        <v>255</v>
      </c>
      <c r="D122" s="262"/>
      <c r="E122" s="262"/>
      <c r="F122" s="262"/>
    </row>
    <row r="123" spans="1:6" s="177" customFormat="1">
      <c r="A123" s="153"/>
      <c r="B123" s="153"/>
      <c r="C123" s="255" t="s">
        <v>16</v>
      </c>
      <c r="D123" s="255"/>
      <c r="E123" s="255"/>
      <c r="F123" s="255"/>
    </row>
    <row r="124" spans="1:6" s="175" customFormat="1">
      <c r="A124" s="149"/>
      <c r="B124" s="149"/>
      <c r="C124" s="256" t="s">
        <v>17</v>
      </c>
      <c r="D124" s="256"/>
      <c r="E124" s="256"/>
      <c r="F124" s="256"/>
    </row>
    <row r="125" spans="1:6" s="175" customFormat="1">
      <c r="C125" s="178"/>
      <c r="D125" s="178"/>
      <c r="E125" s="178"/>
    </row>
    <row r="126" spans="1:6" s="175" customFormat="1">
      <c r="C126" s="178"/>
      <c r="D126" s="178"/>
      <c r="E126" s="178"/>
    </row>
    <row r="127" spans="1:6" s="175" customFormat="1">
      <c r="C127" s="178"/>
      <c r="D127" s="178"/>
      <c r="E127" s="178"/>
    </row>
    <row r="128" spans="1:6" s="175" customFormat="1">
      <c r="C128" s="178"/>
      <c r="D128" s="178"/>
      <c r="E128" s="178"/>
    </row>
    <row r="129" spans="1:6" ht="15" customHeight="1">
      <c r="A129" s="144" t="s">
        <v>61</v>
      </c>
      <c r="B129" s="144"/>
      <c r="D129" s="146"/>
      <c r="E129" s="257" t="s">
        <v>29</v>
      </c>
      <c r="F129" s="257"/>
    </row>
    <row r="130" spans="1:6" ht="15.75" customHeight="1">
      <c r="A130" s="144" t="s">
        <v>110</v>
      </c>
      <c r="B130" s="144"/>
      <c r="D130" s="148"/>
      <c r="E130" s="258" t="s">
        <v>3</v>
      </c>
      <c r="F130" s="258"/>
    </row>
    <row r="131" spans="1:6">
      <c r="C131" s="148"/>
      <c r="D131" s="148"/>
      <c r="E131" s="258"/>
      <c r="F131" s="258"/>
    </row>
    <row r="133" spans="1:6" ht="20.25">
      <c r="A133" s="259" t="s">
        <v>30</v>
      </c>
      <c r="B133" s="259"/>
      <c r="C133" s="259"/>
      <c r="D133" s="259"/>
      <c r="E133" s="259"/>
      <c r="F133" s="259"/>
    </row>
    <row r="134" spans="1:6" ht="20.25">
      <c r="A134" s="260" t="s">
        <v>264</v>
      </c>
      <c r="B134" s="260"/>
      <c r="C134" s="260"/>
      <c r="D134" s="260"/>
      <c r="E134" s="260"/>
      <c r="F134" s="260"/>
    </row>
    <row r="135" spans="1:6" s="152" customFormat="1" ht="81" customHeight="1">
      <c r="A135" s="150" t="s">
        <v>31</v>
      </c>
      <c r="B135" s="150" t="s">
        <v>191</v>
      </c>
      <c r="C135" s="150" t="s">
        <v>8</v>
      </c>
      <c r="D135" s="150" t="s">
        <v>192</v>
      </c>
      <c r="E135" s="151" t="s">
        <v>193</v>
      </c>
      <c r="F135" s="151" t="s">
        <v>194</v>
      </c>
    </row>
    <row r="136" spans="1:6" s="153" customFormat="1">
      <c r="A136" s="150"/>
      <c r="B136" s="150">
        <v>1</v>
      </c>
      <c r="C136" s="150">
        <v>2</v>
      </c>
      <c r="D136" s="151">
        <v>3</v>
      </c>
      <c r="E136" s="151">
        <v>4</v>
      </c>
      <c r="F136" s="150">
        <v>5</v>
      </c>
    </row>
    <row r="137" spans="1:6" s="153" customFormat="1">
      <c r="A137" s="154" t="s">
        <v>195</v>
      </c>
      <c r="B137" s="154"/>
      <c r="C137" s="155"/>
      <c r="D137" s="151">
        <f>D184</f>
        <v>5033466517</v>
      </c>
      <c r="E137" s="151">
        <f>E184</f>
        <v>4002490421</v>
      </c>
      <c r="F137" s="151">
        <f>F184</f>
        <v>1030976096</v>
      </c>
    </row>
    <row r="138" spans="1:6" s="153" customFormat="1">
      <c r="A138" s="156" t="s">
        <v>196</v>
      </c>
      <c r="B138" s="156"/>
      <c r="C138" s="157"/>
      <c r="D138" s="157">
        <f>SUM(D139:D148)</f>
        <v>158941730</v>
      </c>
      <c r="E138" s="157">
        <f>SUM(E139:E148)</f>
        <v>126723727</v>
      </c>
      <c r="F138" s="157">
        <f>SUM(F139:F148)</f>
        <v>32218003</v>
      </c>
    </row>
    <row r="139" spans="1:6" s="162" customFormat="1">
      <c r="A139" s="163" t="s">
        <v>198</v>
      </c>
      <c r="B139" s="159">
        <v>25</v>
      </c>
      <c r="C139" s="160">
        <v>1101349856</v>
      </c>
      <c r="D139" s="161">
        <f t="shared" ref="D139:D148" si="8">ROUND(C139/B139/12,0)</f>
        <v>3671166</v>
      </c>
      <c r="E139" s="161"/>
      <c r="F139" s="161">
        <f>D139</f>
        <v>3671166</v>
      </c>
    </row>
    <row r="140" spans="1:6" s="162" customFormat="1">
      <c r="A140" s="163" t="s">
        <v>199</v>
      </c>
      <c r="B140" s="159">
        <v>5</v>
      </c>
      <c r="C140" s="160">
        <v>1712810212</v>
      </c>
      <c r="D140" s="161">
        <f t="shared" si="8"/>
        <v>28546837</v>
      </c>
      <c r="E140" s="161"/>
      <c r="F140" s="161">
        <f>D140</f>
        <v>28546837</v>
      </c>
    </row>
    <row r="141" spans="1:6" s="162" customFormat="1">
      <c r="A141" s="158" t="s">
        <v>200</v>
      </c>
      <c r="B141" s="159">
        <v>5</v>
      </c>
      <c r="C141" s="160">
        <v>210000000</v>
      </c>
      <c r="D141" s="161">
        <f t="shared" si="8"/>
        <v>3500000</v>
      </c>
      <c r="E141" s="161">
        <f>D141</f>
        <v>3500000</v>
      </c>
      <c r="F141" s="161"/>
    </row>
    <row r="142" spans="1:6" s="162" customFormat="1">
      <c r="A142" s="163" t="s">
        <v>201</v>
      </c>
      <c r="B142" s="159">
        <v>25</v>
      </c>
      <c r="C142" s="160">
        <v>4567613580</v>
      </c>
      <c r="D142" s="161">
        <f t="shared" si="8"/>
        <v>15225379</v>
      </c>
      <c r="E142" s="161">
        <f t="shared" ref="E142:E148" si="9">D142</f>
        <v>15225379</v>
      </c>
      <c r="F142" s="161"/>
    </row>
    <row r="143" spans="1:6" s="162" customFormat="1">
      <c r="A143" s="158" t="s">
        <v>202</v>
      </c>
      <c r="B143" s="159">
        <v>5</v>
      </c>
      <c r="C143" s="160">
        <v>2787898863</v>
      </c>
      <c r="D143" s="161">
        <f t="shared" si="8"/>
        <v>46464981</v>
      </c>
      <c r="E143" s="161">
        <f>D143</f>
        <v>46464981</v>
      </c>
      <c r="F143" s="161"/>
    </row>
    <row r="144" spans="1:6" s="162" customFormat="1">
      <c r="A144" s="163" t="s">
        <v>203</v>
      </c>
      <c r="B144" s="159">
        <v>5</v>
      </c>
      <c r="C144" s="160">
        <v>2173860839</v>
      </c>
      <c r="D144" s="161">
        <f t="shared" si="8"/>
        <v>36231014</v>
      </c>
      <c r="E144" s="161">
        <f t="shared" si="9"/>
        <v>36231014</v>
      </c>
      <c r="F144" s="161"/>
    </row>
    <row r="145" spans="1:6" s="162" customFormat="1">
      <c r="A145" s="163" t="s">
        <v>204</v>
      </c>
      <c r="B145" s="159">
        <v>10</v>
      </c>
      <c r="C145" s="160">
        <v>1303180703</v>
      </c>
      <c r="D145" s="161">
        <f t="shared" si="8"/>
        <v>10859839</v>
      </c>
      <c r="E145" s="161">
        <f t="shared" si="9"/>
        <v>10859839</v>
      </c>
      <c r="F145" s="161"/>
    </row>
    <row r="146" spans="1:6" s="162" customFormat="1">
      <c r="A146" s="163" t="s">
        <v>205</v>
      </c>
      <c r="B146" s="159">
        <v>10</v>
      </c>
      <c r="C146" s="160">
        <v>313876943</v>
      </c>
      <c r="D146" s="161">
        <f t="shared" si="8"/>
        <v>2615641</v>
      </c>
      <c r="E146" s="161">
        <f t="shared" si="9"/>
        <v>2615641</v>
      </c>
      <c r="F146" s="161"/>
    </row>
    <row r="147" spans="1:6" s="162" customFormat="1">
      <c r="A147" s="184" t="s">
        <v>206</v>
      </c>
      <c r="B147" s="183">
        <v>45</v>
      </c>
      <c r="C147" s="185">
        <v>5405781300</v>
      </c>
      <c r="D147" s="161">
        <f t="shared" si="8"/>
        <v>10010706</v>
      </c>
      <c r="E147" s="171">
        <f t="shared" si="9"/>
        <v>10010706</v>
      </c>
      <c r="F147" s="171"/>
    </row>
    <row r="148" spans="1:6" s="162" customFormat="1">
      <c r="A148" s="164" t="s">
        <v>248</v>
      </c>
      <c r="B148" s="165">
        <v>5</v>
      </c>
      <c r="C148" s="166">
        <v>108970000</v>
      </c>
      <c r="D148" s="167">
        <f t="shared" si="8"/>
        <v>1816167</v>
      </c>
      <c r="E148" s="167">
        <f t="shared" si="9"/>
        <v>1816167</v>
      </c>
      <c r="F148" s="167"/>
    </row>
    <row r="149" spans="1:6" s="162" customFormat="1">
      <c r="A149" s="168" t="s">
        <v>207</v>
      </c>
      <c r="B149" s="168"/>
      <c r="C149" s="186"/>
      <c r="D149" s="186">
        <f>SUM(D150:D151)</f>
        <v>0</v>
      </c>
      <c r="E149" s="186">
        <f>SUM(E150:E151)</f>
        <v>0</v>
      </c>
      <c r="F149" s="186">
        <f>SUM(F150:F151)</f>
        <v>0</v>
      </c>
    </row>
    <row r="150" spans="1:6" s="162" customFormat="1">
      <c r="A150" s="169"/>
      <c r="B150" s="169"/>
      <c r="C150" s="160"/>
      <c r="D150" s="161"/>
      <c r="E150" s="161"/>
      <c r="F150" s="161"/>
    </row>
    <row r="151" spans="1:6" s="162" customFormat="1">
      <c r="A151" s="170"/>
      <c r="B151" s="170"/>
      <c r="C151" s="171"/>
      <c r="D151" s="171"/>
      <c r="E151" s="171"/>
      <c r="F151" s="171"/>
    </row>
    <row r="152" spans="1:6" s="174" customFormat="1">
      <c r="A152" s="172" t="s">
        <v>208</v>
      </c>
      <c r="B152" s="172"/>
      <c r="C152" s="173"/>
      <c r="D152" s="155">
        <f>D137+D138-D149</f>
        <v>5192408247</v>
      </c>
      <c r="E152" s="155">
        <f>E137+E138-E149</f>
        <v>4129214148</v>
      </c>
      <c r="F152" s="155">
        <f>F137+F138-F149</f>
        <v>1063194099</v>
      </c>
    </row>
    <row r="153" spans="1:6" s="175" customFormat="1" ht="17.25" customHeight="1">
      <c r="A153" s="261"/>
      <c r="B153" s="261"/>
      <c r="C153" s="261"/>
      <c r="D153" s="261"/>
      <c r="E153" s="261"/>
      <c r="F153" s="261"/>
    </row>
    <row r="154" spans="1:6" s="176" customFormat="1">
      <c r="C154" s="262" t="s">
        <v>255</v>
      </c>
      <c r="D154" s="262"/>
      <c r="E154" s="262"/>
      <c r="F154" s="262"/>
    </row>
    <row r="155" spans="1:6" s="177" customFormat="1">
      <c r="A155" s="153"/>
      <c r="B155" s="153"/>
      <c r="C155" s="255" t="s">
        <v>16</v>
      </c>
      <c r="D155" s="255"/>
      <c r="E155" s="255"/>
      <c r="F155" s="255"/>
    </row>
    <row r="156" spans="1:6" s="175" customFormat="1">
      <c r="A156" s="149"/>
      <c r="B156" s="149"/>
      <c r="C156" s="256" t="s">
        <v>17</v>
      </c>
      <c r="D156" s="256"/>
      <c r="E156" s="256"/>
      <c r="F156" s="256"/>
    </row>
    <row r="157" spans="1:6" s="175" customFormat="1">
      <c r="C157" s="178"/>
      <c r="D157" s="178"/>
      <c r="E157" s="178"/>
    </row>
    <row r="158" spans="1:6" s="175" customFormat="1">
      <c r="C158" s="178"/>
      <c r="D158" s="178"/>
      <c r="E158" s="178"/>
    </row>
    <row r="159" spans="1:6" s="175" customFormat="1">
      <c r="C159" s="178"/>
      <c r="D159" s="178"/>
      <c r="E159" s="178"/>
    </row>
    <row r="160" spans="1:6" s="175" customFormat="1">
      <c r="C160" s="178"/>
      <c r="D160" s="178"/>
      <c r="E160" s="178"/>
    </row>
    <row r="161" spans="1:6" ht="15" customHeight="1">
      <c r="A161" s="144" t="s">
        <v>61</v>
      </c>
      <c r="B161" s="144"/>
      <c r="D161" s="146"/>
      <c r="E161" s="257" t="s">
        <v>29</v>
      </c>
      <c r="F161" s="257"/>
    </row>
    <row r="162" spans="1:6" ht="15.75" customHeight="1">
      <c r="A162" s="144" t="s">
        <v>110</v>
      </c>
      <c r="B162" s="144"/>
      <c r="D162" s="148"/>
      <c r="E162" s="258" t="s">
        <v>3</v>
      </c>
      <c r="F162" s="258"/>
    </row>
    <row r="163" spans="1:6">
      <c r="C163" s="148"/>
      <c r="D163" s="148"/>
      <c r="E163" s="258"/>
      <c r="F163" s="258"/>
    </row>
    <row r="165" spans="1:6" ht="20.25">
      <c r="A165" s="259" t="s">
        <v>30</v>
      </c>
      <c r="B165" s="259"/>
      <c r="C165" s="259"/>
      <c r="D165" s="259"/>
      <c r="E165" s="259"/>
      <c r="F165" s="259"/>
    </row>
    <row r="166" spans="1:6" ht="20.25">
      <c r="A166" s="260" t="s">
        <v>263</v>
      </c>
      <c r="B166" s="260"/>
      <c r="C166" s="260"/>
      <c r="D166" s="260"/>
      <c r="E166" s="260"/>
      <c r="F166" s="260"/>
    </row>
    <row r="167" spans="1:6" s="152" customFormat="1" ht="81" customHeight="1">
      <c r="A167" s="150" t="s">
        <v>31</v>
      </c>
      <c r="B167" s="150" t="s">
        <v>191</v>
      </c>
      <c r="C167" s="150" t="s">
        <v>8</v>
      </c>
      <c r="D167" s="150" t="s">
        <v>192</v>
      </c>
      <c r="E167" s="151" t="s">
        <v>193</v>
      </c>
      <c r="F167" s="151" t="s">
        <v>194</v>
      </c>
    </row>
    <row r="168" spans="1:6" s="153" customFormat="1">
      <c r="A168" s="150"/>
      <c r="B168" s="150">
        <v>1</v>
      </c>
      <c r="C168" s="150">
        <v>2</v>
      </c>
      <c r="D168" s="151">
        <v>3</v>
      </c>
      <c r="E168" s="151">
        <v>4</v>
      </c>
      <c r="F168" s="150">
        <v>5</v>
      </c>
    </row>
    <row r="169" spans="1:6" s="153" customFormat="1">
      <c r="A169" s="154" t="s">
        <v>195</v>
      </c>
      <c r="B169" s="154"/>
      <c r="C169" s="155"/>
      <c r="D169" s="151">
        <f>D216</f>
        <v>4874524787</v>
      </c>
      <c r="E169" s="151">
        <f>E216</f>
        <v>3875766694</v>
      </c>
      <c r="F169" s="151">
        <f>F216</f>
        <v>998758093</v>
      </c>
    </row>
    <row r="170" spans="1:6" s="153" customFormat="1">
      <c r="A170" s="156" t="s">
        <v>196</v>
      </c>
      <c r="B170" s="156"/>
      <c r="C170" s="157"/>
      <c r="D170" s="157">
        <f>SUM(D171:D180)</f>
        <v>158941730</v>
      </c>
      <c r="E170" s="157">
        <f>SUM(E171:E180)</f>
        <v>126723727</v>
      </c>
      <c r="F170" s="157">
        <f>SUM(F171:F180)</f>
        <v>32218003</v>
      </c>
    </row>
    <row r="171" spans="1:6" s="162" customFormat="1">
      <c r="A171" s="163" t="s">
        <v>198</v>
      </c>
      <c r="B171" s="159">
        <v>25</v>
      </c>
      <c r="C171" s="160">
        <v>1101349856</v>
      </c>
      <c r="D171" s="161">
        <f t="shared" ref="D171:D180" si="10">ROUND(C171/B171/12,0)</f>
        <v>3671166</v>
      </c>
      <c r="E171" s="161"/>
      <c r="F171" s="161">
        <f>D171</f>
        <v>3671166</v>
      </c>
    </row>
    <row r="172" spans="1:6" s="162" customFormat="1">
      <c r="A172" s="163" t="s">
        <v>199</v>
      </c>
      <c r="B172" s="159">
        <v>5</v>
      </c>
      <c r="C172" s="160">
        <v>1712810212</v>
      </c>
      <c r="D172" s="161">
        <f t="shared" si="10"/>
        <v>28546837</v>
      </c>
      <c r="E172" s="161"/>
      <c r="F172" s="161">
        <f>D172</f>
        <v>28546837</v>
      </c>
    </row>
    <row r="173" spans="1:6" s="162" customFormat="1">
      <c r="A173" s="158" t="s">
        <v>200</v>
      </c>
      <c r="B173" s="159">
        <v>5</v>
      </c>
      <c r="C173" s="160">
        <v>210000000</v>
      </c>
      <c r="D173" s="161">
        <f t="shared" si="10"/>
        <v>3500000</v>
      </c>
      <c r="E173" s="161">
        <f>D173</f>
        <v>3500000</v>
      </c>
      <c r="F173" s="161"/>
    </row>
    <row r="174" spans="1:6" s="162" customFormat="1">
      <c r="A174" s="163" t="s">
        <v>201</v>
      </c>
      <c r="B174" s="159">
        <v>25</v>
      </c>
      <c r="C174" s="160">
        <v>4567613580</v>
      </c>
      <c r="D174" s="161">
        <f t="shared" si="10"/>
        <v>15225379</v>
      </c>
      <c r="E174" s="161">
        <f t="shared" ref="E174:E180" si="11">D174</f>
        <v>15225379</v>
      </c>
      <c r="F174" s="161"/>
    </row>
    <row r="175" spans="1:6" s="162" customFormat="1">
      <c r="A175" s="158" t="s">
        <v>202</v>
      </c>
      <c r="B175" s="159">
        <v>5</v>
      </c>
      <c r="C175" s="160">
        <v>2787898863</v>
      </c>
      <c r="D175" s="161">
        <f t="shared" si="10"/>
        <v>46464981</v>
      </c>
      <c r="E175" s="161">
        <f>D175</f>
        <v>46464981</v>
      </c>
      <c r="F175" s="161"/>
    </row>
    <row r="176" spans="1:6" s="162" customFormat="1">
      <c r="A176" s="163" t="s">
        <v>203</v>
      </c>
      <c r="B176" s="159">
        <v>5</v>
      </c>
      <c r="C176" s="160">
        <v>2173860839</v>
      </c>
      <c r="D176" s="161">
        <f t="shared" si="10"/>
        <v>36231014</v>
      </c>
      <c r="E176" s="161">
        <f t="shared" si="11"/>
        <v>36231014</v>
      </c>
      <c r="F176" s="161"/>
    </row>
    <row r="177" spans="1:6" s="162" customFormat="1">
      <c r="A177" s="163" t="s">
        <v>204</v>
      </c>
      <c r="B177" s="159">
        <v>10</v>
      </c>
      <c r="C177" s="160">
        <v>1303180703</v>
      </c>
      <c r="D177" s="161">
        <f t="shared" si="10"/>
        <v>10859839</v>
      </c>
      <c r="E177" s="161">
        <f t="shared" si="11"/>
        <v>10859839</v>
      </c>
      <c r="F177" s="161"/>
    </row>
    <row r="178" spans="1:6" s="162" customFormat="1">
      <c r="A178" s="163" t="s">
        <v>205</v>
      </c>
      <c r="B178" s="159">
        <v>10</v>
      </c>
      <c r="C178" s="160">
        <v>313876943</v>
      </c>
      <c r="D178" s="161">
        <f t="shared" si="10"/>
        <v>2615641</v>
      </c>
      <c r="E178" s="161">
        <f t="shared" si="11"/>
        <v>2615641</v>
      </c>
      <c r="F178" s="161"/>
    </row>
    <row r="179" spans="1:6" s="162" customFormat="1">
      <c r="A179" s="184" t="s">
        <v>206</v>
      </c>
      <c r="B179" s="183">
        <v>45</v>
      </c>
      <c r="C179" s="185">
        <v>5405781300</v>
      </c>
      <c r="D179" s="161">
        <f t="shared" si="10"/>
        <v>10010706</v>
      </c>
      <c r="E179" s="171">
        <f t="shared" si="11"/>
        <v>10010706</v>
      </c>
      <c r="F179" s="171"/>
    </row>
    <row r="180" spans="1:6" s="162" customFormat="1">
      <c r="A180" s="164" t="s">
        <v>248</v>
      </c>
      <c r="B180" s="165">
        <v>5</v>
      </c>
      <c r="C180" s="166">
        <v>108970000</v>
      </c>
      <c r="D180" s="167">
        <f t="shared" si="10"/>
        <v>1816167</v>
      </c>
      <c r="E180" s="167">
        <f t="shared" si="11"/>
        <v>1816167</v>
      </c>
      <c r="F180" s="167"/>
    </row>
    <row r="181" spans="1:6" s="162" customFormat="1">
      <c r="A181" s="168" t="s">
        <v>207</v>
      </c>
      <c r="B181" s="168"/>
      <c r="C181" s="186"/>
      <c r="D181" s="186">
        <f>SUM(D182:D183)</f>
        <v>0</v>
      </c>
      <c r="E181" s="186">
        <f>SUM(E182:E183)</f>
        <v>0</v>
      </c>
      <c r="F181" s="186">
        <f>SUM(F182:F183)</f>
        <v>0</v>
      </c>
    </row>
    <row r="182" spans="1:6" s="162" customFormat="1">
      <c r="A182" s="169"/>
      <c r="B182" s="169"/>
      <c r="C182" s="160"/>
      <c r="D182" s="161"/>
      <c r="E182" s="161"/>
      <c r="F182" s="161"/>
    </row>
    <row r="183" spans="1:6" s="162" customFormat="1">
      <c r="A183" s="170"/>
      <c r="B183" s="170"/>
      <c r="C183" s="171"/>
      <c r="D183" s="171"/>
      <c r="E183" s="171"/>
      <c r="F183" s="171"/>
    </row>
    <row r="184" spans="1:6" s="174" customFormat="1">
      <c r="A184" s="172" t="s">
        <v>208</v>
      </c>
      <c r="B184" s="172"/>
      <c r="C184" s="173"/>
      <c r="D184" s="155">
        <f>D169+D170-D181</f>
        <v>5033466517</v>
      </c>
      <c r="E184" s="155">
        <f>E169+E170-E181</f>
        <v>4002490421</v>
      </c>
      <c r="F184" s="155">
        <f>F169+F170-F181</f>
        <v>1030976096</v>
      </c>
    </row>
    <row r="185" spans="1:6" s="175" customFormat="1" ht="17.25" customHeight="1">
      <c r="A185" s="261"/>
      <c r="B185" s="261"/>
      <c r="C185" s="261"/>
      <c r="D185" s="261"/>
      <c r="E185" s="261"/>
      <c r="F185" s="261"/>
    </row>
    <row r="186" spans="1:6" s="176" customFormat="1">
      <c r="C186" s="262" t="s">
        <v>255</v>
      </c>
      <c r="D186" s="262"/>
      <c r="E186" s="262"/>
      <c r="F186" s="262"/>
    </row>
    <row r="187" spans="1:6" s="177" customFormat="1">
      <c r="A187" s="153"/>
      <c r="B187" s="153"/>
      <c r="C187" s="255" t="s">
        <v>16</v>
      </c>
      <c r="D187" s="255"/>
      <c r="E187" s="255"/>
      <c r="F187" s="255"/>
    </row>
    <row r="188" spans="1:6" s="175" customFormat="1">
      <c r="A188" s="149"/>
      <c r="B188" s="149"/>
      <c r="C188" s="256" t="s">
        <v>17</v>
      </c>
      <c r="D188" s="256"/>
      <c r="E188" s="256"/>
      <c r="F188" s="256"/>
    </row>
    <row r="189" spans="1:6" s="175" customFormat="1">
      <c r="C189" s="178"/>
      <c r="D189" s="178"/>
      <c r="E189" s="178"/>
    </row>
    <row r="190" spans="1:6" s="175" customFormat="1">
      <c r="C190" s="178"/>
      <c r="D190" s="178"/>
      <c r="E190" s="178"/>
    </row>
    <row r="191" spans="1:6" s="175" customFormat="1">
      <c r="C191" s="178"/>
      <c r="D191" s="178"/>
      <c r="E191" s="178"/>
    </row>
    <row r="192" spans="1:6" s="175" customFormat="1">
      <c r="C192" s="178"/>
      <c r="D192" s="178"/>
      <c r="E192" s="178"/>
    </row>
    <row r="193" spans="1:6" ht="15" customHeight="1">
      <c r="A193" s="144" t="s">
        <v>61</v>
      </c>
      <c r="B193" s="144"/>
      <c r="D193" s="146"/>
      <c r="E193" s="257" t="s">
        <v>29</v>
      </c>
      <c r="F193" s="257"/>
    </row>
    <row r="194" spans="1:6" ht="15.75" customHeight="1">
      <c r="A194" s="144" t="s">
        <v>110</v>
      </c>
      <c r="B194" s="144"/>
      <c r="D194" s="148"/>
      <c r="E194" s="258" t="s">
        <v>3</v>
      </c>
      <c r="F194" s="258"/>
    </row>
    <row r="195" spans="1:6">
      <c r="C195" s="148"/>
      <c r="D195" s="148"/>
      <c r="E195" s="258"/>
      <c r="F195" s="258"/>
    </row>
    <row r="197" spans="1:6" ht="20.25">
      <c r="A197" s="259" t="s">
        <v>30</v>
      </c>
      <c r="B197" s="259"/>
      <c r="C197" s="259"/>
      <c r="D197" s="259"/>
      <c r="E197" s="259"/>
      <c r="F197" s="259"/>
    </row>
    <row r="198" spans="1:6" ht="20.25">
      <c r="A198" s="260" t="s">
        <v>262</v>
      </c>
      <c r="B198" s="260"/>
      <c r="C198" s="260"/>
      <c r="D198" s="260"/>
      <c r="E198" s="260"/>
      <c r="F198" s="260"/>
    </row>
    <row r="199" spans="1:6" s="152" customFormat="1" ht="81" customHeight="1">
      <c r="A199" s="150" t="s">
        <v>31</v>
      </c>
      <c r="B199" s="150" t="s">
        <v>191</v>
      </c>
      <c r="C199" s="150" t="s">
        <v>8</v>
      </c>
      <c r="D199" s="150" t="s">
        <v>192</v>
      </c>
      <c r="E199" s="151" t="s">
        <v>193</v>
      </c>
      <c r="F199" s="151" t="s">
        <v>194</v>
      </c>
    </row>
    <row r="200" spans="1:6" s="153" customFormat="1">
      <c r="A200" s="150"/>
      <c r="B200" s="150">
        <v>1</v>
      </c>
      <c r="C200" s="150">
        <v>2</v>
      </c>
      <c r="D200" s="151">
        <v>3</v>
      </c>
      <c r="E200" s="151">
        <v>4</v>
      </c>
      <c r="F200" s="150">
        <v>5</v>
      </c>
    </row>
    <row r="201" spans="1:6" s="153" customFormat="1">
      <c r="A201" s="154" t="s">
        <v>195</v>
      </c>
      <c r="B201" s="154"/>
      <c r="C201" s="155"/>
      <c r="D201" s="151">
        <f>D248</f>
        <v>4715583057</v>
      </c>
      <c r="E201" s="151">
        <f>E248</f>
        <v>3749042967</v>
      </c>
      <c r="F201" s="151">
        <f>F248</f>
        <v>966540090</v>
      </c>
    </row>
    <row r="202" spans="1:6" s="153" customFormat="1">
      <c r="A202" s="156" t="s">
        <v>196</v>
      </c>
      <c r="B202" s="156"/>
      <c r="C202" s="157"/>
      <c r="D202" s="157">
        <f>SUM(D203:D212)</f>
        <v>158941730</v>
      </c>
      <c r="E202" s="157">
        <f>SUM(E203:E212)</f>
        <v>126723727</v>
      </c>
      <c r="F202" s="157">
        <f>SUM(F203:F212)</f>
        <v>32218003</v>
      </c>
    </row>
    <row r="203" spans="1:6" s="162" customFormat="1">
      <c r="A203" s="163" t="s">
        <v>198</v>
      </c>
      <c r="B203" s="159">
        <v>25</v>
      </c>
      <c r="C203" s="160">
        <v>1101349856</v>
      </c>
      <c r="D203" s="161">
        <f t="shared" ref="D203:D212" si="12">ROUND(C203/B203/12,0)</f>
        <v>3671166</v>
      </c>
      <c r="E203" s="161"/>
      <c r="F203" s="161">
        <f>D203</f>
        <v>3671166</v>
      </c>
    </row>
    <row r="204" spans="1:6" s="162" customFormat="1">
      <c r="A204" s="163" t="s">
        <v>199</v>
      </c>
      <c r="B204" s="159">
        <v>5</v>
      </c>
      <c r="C204" s="160">
        <v>1712810212</v>
      </c>
      <c r="D204" s="161">
        <f t="shared" si="12"/>
        <v>28546837</v>
      </c>
      <c r="E204" s="161"/>
      <c r="F204" s="161">
        <f>D204</f>
        <v>28546837</v>
      </c>
    </row>
    <row r="205" spans="1:6" s="162" customFormat="1">
      <c r="A205" s="158" t="s">
        <v>200</v>
      </c>
      <c r="B205" s="159">
        <v>5</v>
      </c>
      <c r="C205" s="160">
        <v>210000000</v>
      </c>
      <c r="D205" s="161">
        <f t="shared" si="12"/>
        <v>3500000</v>
      </c>
      <c r="E205" s="161">
        <f>D205</f>
        <v>3500000</v>
      </c>
      <c r="F205" s="161"/>
    </row>
    <row r="206" spans="1:6" s="162" customFormat="1">
      <c r="A206" s="163" t="s">
        <v>201</v>
      </c>
      <c r="B206" s="159">
        <v>25</v>
      </c>
      <c r="C206" s="160">
        <v>4567613580</v>
      </c>
      <c r="D206" s="161">
        <f t="shared" si="12"/>
        <v>15225379</v>
      </c>
      <c r="E206" s="161">
        <f t="shared" ref="E206:E212" si="13">D206</f>
        <v>15225379</v>
      </c>
      <c r="F206" s="161"/>
    </row>
    <row r="207" spans="1:6" s="162" customFormat="1">
      <c r="A207" s="158" t="s">
        <v>202</v>
      </c>
      <c r="B207" s="159">
        <v>5</v>
      </c>
      <c r="C207" s="160">
        <v>2787898863</v>
      </c>
      <c r="D207" s="161">
        <f t="shared" si="12"/>
        <v>46464981</v>
      </c>
      <c r="E207" s="161">
        <f>D207</f>
        <v>46464981</v>
      </c>
      <c r="F207" s="161"/>
    </row>
    <row r="208" spans="1:6" s="162" customFormat="1">
      <c r="A208" s="163" t="s">
        <v>203</v>
      </c>
      <c r="B208" s="159">
        <v>5</v>
      </c>
      <c r="C208" s="160">
        <v>2173860839</v>
      </c>
      <c r="D208" s="161">
        <f t="shared" si="12"/>
        <v>36231014</v>
      </c>
      <c r="E208" s="161">
        <f t="shared" si="13"/>
        <v>36231014</v>
      </c>
      <c r="F208" s="161"/>
    </row>
    <row r="209" spans="1:6" s="162" customFormat="1">
      <c r="A209" s="163" t="s">
        <v>204</v>
      </c>
      <c r="B209" s="159">
        <v>10</v>
      </c>
      <c r="C209" s="160">
        <v>1303180703</v>
      </c>
      <c r="D209" s="161">
        <f t="shared" si="12"/>
        <v>10859839</v>
      </c>
      <c r="E209" s="161">
        <f t="shared" si="13"/>
        <v>10859839</v>
      </c>
      <c r="F209" s="161"/>
    </row>
    <row r="210" spans="1:6" s="162" customFormat="1">
      <c r="A210" s="163" t="s">
        <v>205</v>
      </c>
      <c r="B210" s="159">
        <v>10</v>
      </c>
      <c r="C210" s="160">
        <v>313876943</v>
      </c>
      <c r="D210" s="161">
        <f t="shared" si="12"/>
        <v>2615641</v>
      </c>
      <c r="E210" s="161">
        <f t="shared" si="13"/>
        <v>2615641</v>
      </c>
      <c r="F210" s="161"/>
    </row>
    <row r="211" spans="1:6" s="162" customFormat="1">
      <c r="A211" s="184" t="s">
        <v>206</v>
      </c>
      <c r="B211" s="183">
        <v>45</v>
      </c>
      <c r="C211" s="185">
        <v>5405781300</v>
      </c>
      <c r="D211" s="161">
        <f t="shared" si="12"/>
        <v>10010706</v>
      </c>
      <c r="E211" s="171">
        <f t="shared" si="13"/>
        <v>10010706</v>
      </c>
      <c r="F211" s="171"/>
    </row>
    <row r="212" spans="1:6" s="162" customFormat="1">
      <c r="A212" s="164" t="s">
        <v>248</v>
      </c>
      <c r="B212" s="165">
        <v>5</v>
      </c>
      <c r="C212" s="166">
        <v>108970000</v>
      </c>
      <c r="D212" s="167">
        <f t="shared" si="12"/>
        <v>1816167</v>
      </c>
      <c r="E212" s="167">
        <f t="shared" si="13"/>
        <v>1816167</v>
      </c>
      <c r="F212" s="167"/>
    </row>
    <row r="213" spans="1:6" s="162" customFormat="1">
      <c r="A213" s="168" t="s">
        <v>207</v>
      </c>
      <c r="B213" s="168"/>
      <c r="C213" s="186"/>
      <c r="D213" s="186">
        <f>SUM(D214:D215)</f>
        <v>0</v>
      </c>
      <c r="E213" s="186">
        <f>SUM(E214:E215)</f>
        <v>0</v>
      </c>
      <c r="F213" s="186">
        <f>SUM(F214:F215)</f>
        <v>0</v>
      </c>
    </row>
    <row r="214" spans="1:6" s="162" customFormat="1">
      <c r="A214" s="169"/>
      <c r="B214" s="169"/>
      <c r="C214" s="160"/>
      <c r="D214" s="161"/>
      <c r="E214" s="161"/>
      <c r="F214" s="161"/>
    </row>
    <row r="215" spans="1:6" s="162" customFormat="1">
      <c r="A215" s="170"/>
      <c r="B215" s="170"/>
      <c r="C215" s="171"/>
      <c r="D215" s="171"/>
      <c r="E215" s="171"/>
      <c r="F215" s="171"/>
    </row>
    <row r="216" spans="1:6" s="174" customFormat="1">
      <c r="A216" s="172" t="s">
        <v>208</v>
      </c>
      <c r="B216" s="172"/>
      <c r="C216" s="173"/>
      <c r="D216" s="155">
        <f>D201+D202-D213</f>
        <v>4874524787</v>
      </c>
      <c r="E216" s="155">
        <f>E201+E202-E213</f>
        <v>3875766694</v>
      </c>
      <c r="F216" s="155">
        <f>F201+F202-F213</f>
        <v>998758093</v>
      </c>
    </row>
    <row r="217" spans="1:6" s="175" customFormat="1" ht="17.25" customHeight="1">
      <c r="A217" s="261"/>
      <c r="B217" s="261"/>
      <c r="C217" s="261"/>
      <c r="D217" s="261"/>
      <c r="E217" s="261"/>
      <c r="F217" s="261"/>
    </row>
    <row r="218" spans="1:6" s="176" customFormat="1">
      <c r="C218" s="262" t="s">
        <v>255</v>
      </c>
      <c r="D218" s="262"/>
      <c r="E218" s="262"/>
      <c r="F218" s="262"/>
    </row>
    <row r="219" spans="1:6" s="177" customFormat="1">
      <c r="A219" s="153"/>
      <c r="B219" s="153"/>
      <c r="C219" s="255" t="s">
        <v>16</v>
      </c>
      <c r="D219" s="255"/>
      <c r="E219" s="255"/>
      <c r="F219" s="255"/>
    </row>
    <row r="220" spans="1:6" s="175" customFormat="1">
      <c r="A220" s="149"/>
      <c r="B220" s="149"/>
      <c r="C220" s="256" t="s">
        <v>17</v>
      </c>
      <c r="D220" s="256"/>
      <c r="E220" s="256"/>
      <c r="F220" s="256"/>
    </row>
    <row r="221" spans="1:6" s="175" customFormat="1">
      <c r="C221" s="178"/>
      <c r="D221" s="178"/>
      <c r="E221" s="178"/>
    </row>
    <row r="222" spans="1:6" s="175" customFormat="1">
      <c r="C222" s="178"/>
      <c r="D222" s="178"/>
      <c r="E222" s="178"/>
    </row>
    <row r="223" spans="1:6" s="175" customFormat="1">
      <c r="C223" s="178"/>
      <c r="D223" s="178"/>
      <c r="E223" s="178"/>
    </row>
    <row r="224" spans="1:6" s="175" customFormat="1">
      <c r="C224" s="178"/>
      <c r="D224" s="178"/>
      <c r="E224" s="178"/>
    </row>
    <row r="225" spans="1:6" ht="15" customHeight="1">
      <c r="A225" s="144" t="s">
        <v>61</v>
      </c>
      <c r="B225" s="144"/>
      <c r="D225" s="146"/>
      <c r="E225" s="257" t="s">
        <v>29</v>
      </c>
      <c r="F225" s="257"/>
    </row>
    <row r="226" spans="1:6" ht="15.75" customHeight="1">
      <c r="A226" s="144" t="s">
        <v>110</v>
      </c>
      <c r="B226" s="144"/>
      <c r="D226" s="148"/>
      <c r="E226" s="258" t="s">
        <v>3</v>
      </c>
      <c r="F226" s="258"/>
    </row>
    <row r="227" spans="1:6">
      <c r="C227" s="148"/>
      <c r="D227" s="148"/>
      <c r="E227" s="258"/>
      <c r="F227" s="258"/>
    </row>
    <row r="229" spans="1:6" ht="20.25">
      <c r="A229" s="259" t="s">
        <v>30</v>
      </c>
      <c r="B229" s="259"/>
      <c r="C229" s="259"/>
      <c r="D229" s="259"/>
      <c r="E229" s="259"/>
      <c r="F229" s="259"/>
    </row>
    <row r="230" spans="1:6" ht="20.25">
      <c r="A230" s="260" t="s">
        <v>261</v>
      </c>
      <c r="B230" s="260"/>
      <c r="C230" s="260"/>
      <c r="D230" s="260"/>
      <c r="E230" s="260"/>
      <c r="F230" s="260"/>
    </row>
    <row r="231" spans="1:6" s="152" customFormat="1" ht="81" customHeight="1">
      <c r="A231" s="150" t="s">
        <v>31</v>
      </c>
      <c r="B231" s="150" t="s">
        <v>191</v>
      </c>
      <c r="C231" s="150" t="s">
        <v>8</v>
      </c>
      <c r="D231" s="150" t="s">
        <v>192</v>
      </c>
      <c r="E231" s="151" t="s">
        <v>193</v>
      </c>
      <c r="F231" s="151" t="s">
        <v>194</v>
      </c>
    </row>
    <row r="232" spans="1:6" s="153" customFormat="1">
      <c r="A232" s="150"/>
      <c r="B232" s="150">
        <v>1</v>
      </c>
      <c r="C232" s="150">
        <v>2</v>
      </c>
      <c r="D232" s="151">
        <v>3</v>
      </c>
      <c r="E232" s="151">
        <v>4</v>
      </c>
      <c r="F232" s="150">
        <v>5</v>
      </c>
    </row>
    <row r="233" spans="1:6" s="153" customFormat="1">
      <c r="A233" s="154" t="s">
        <v>195</v>
      </c>
      <c r="B233" s="154"/>
      <c r="C233" s="155"/>
      <c r="D233" s="151">
        <f>D281</f>
        <v>4564857984</v>
      </c>
      <c r="E233" s="151">
        <f>E281</f>
        <v>3622319240</v>
      </c>
      <c r="F233" s="151">
        <f>F281</f>
        <v>942538744</v>
      </c>
    </row>
    <row r="234" spans="1:6" s="153" customFormat="1">
      <c r="A234" s="156" t="s">
        <v>196</v>
      </c>
      <c r="B234" s="156"/>
      <c r="C234" s="157"/>
      <c r="D234" s="157">
        <f>SUM(D235:D244)</f>
        <v>158941730</v>
      </c>
      <c r="E234" s="157">
        <f>SUM(E235:E244)</f>
        <v>126723727</v>
      </c>
      <c r="F234" s="157">
        <f>SUM(F235:F244)</f>
        <v>32218003</v>
      </c>
    </row>
    <row r="235" spans="1:6" s="162" customFormat="1">
      <c r="A235" s="163" t="s">
        <v>198</v>
      </c>
      <c r="B235" s="159">
        <v>25</v>
      </c>
      <c r="C235" s="160">
        <v>1101349856</v>
      </c>
      <c r="D235" s="161">
        <f t="shared" ref="D235:D243" si="14">ROUND(C235/B235/12,0)</f>
        <v>3671166</v>
      </c>
      <c r="E235" s="161"/>
      <c r="F235" s="161">
        <f>D235</f>
        <v>3671166</v>
      </c>
    </row>
    <row r="236" spans="1:6" s="162" customFormat="1">
      <c r="A236" s="163" t="s">
        <v>199</v>
      </c>
      <c r="B236" s="159">
        <v>5</v>
      </c>
      <c r="C236" s="160">
        <v>1712810212</v>
      </c>
      <c r="D236" s="161">
        <f t="shared" si="14"/>
        <v>28546837</v>
      </c>
      <c r="E236" s="161"/>
      <c r="F236" s="161">
        <f>D236</f>
        <v>28546837</v>
      </c>
    </row>
    <row r="237" spans="1:6" s="162" customFormat="1">
      <c r="A237" s="158" t="s">
        <v>200</v>
      </c>
      <c r="B237" s="159">
        <v>5</v>
      </c>
      <c r="C237" s="160">
        <v>210000000</v>
      </c>
      <c r="D237" s="161">
        <f t="shared" si="14"/>
        <v>3500000</v>
      </c>
      <c r="E237" s="161">
        <f>D237</f>
        <v>3500000</v>
      </c>
      <c r="F237" s="161"/>
    </row>
    <row r="238" spans="1:6" s="162" customFormat="1">
      <c r="A238" s="163" t="s">
        <v>201</v>
      </c>
      <c r="B238" s="159">
        <v>25</v>
      </c>
      <c r="C238" s="160">
        <v>4567613580</v>
      </c>
      <c r="D238" s="161">
        <f t="shared" si="14"/>
        <v>15225379</v>
      </c>
      <c r="E238" s="161">
        <f t="shared" ref="E238:E243" si="15">D238</f>
        <v>15225379</v>
      </c>
      <c r="F238" s="161"/>
    </row>
    <row r="239" spans="1:6" s="162" customFormat="1">
      <c r="A239" s="158" t="s">
        <v>202</v>
      </c>
      <c r="B239" s="159">
        <v>5</v>
      </c>
      <c r="C239" s="160">
        <v>2787898863</v>
      </c>
      <c r="D239" s="161">
        <f t="shared" si="14"/>
        <v>46464981</v>
      </c>
      <c r="E239" s="161">
        <f>D239</f>
        <v>46464981</v>
      </c>
      <c r="F239" s="161"/>
    </row>
    <row r="240" spans="1:6" s="162" customFormat="1">
      <c r="A240" s="163" t="s">
        <v>203</v>
      </c>
      <c r="B240" s="159">
        <v>5</v>
      </c>
      <c r="C240" s="160">
        <v>2173860839</v>
      </c>
      <c r="D240" s="161">
        <f t="shared" si="14"/>
        <v>36231014</v>
      </c>
      <c r="E240" s="161">
        <f t="shared" si="15"/>
        <v>36231014</v>
      </c>
      <c r="F240" s="161"/>
    </row>
    <row r="241" spans="1:6" s="162" customFormat="1">
      <c r="A241" s="163" t="s">
        <v>204</v>
      </c>
      <c r="B241" s="159">
        <v>10</v>
      </c>
      <c r="C241" s="160">
        <v>1303180703</v>
      </c>
      <c r="D241" s="161">
        <f t="shared" si="14"/>
        <v>10859839</v>
      </c>
      <c r="E241" s="161">
        <f t="shared" si="15"/>
        <v>10859839</v>
      </c>
      <c r="F241" s="161"/>
    </row>
    <row r="242" spans="1:6" s="162" customFormat="1">
      <c r="A242" s="163" t="s">
        <v>205</v>
      </c>
      <c r="B242" s="159">
        <v>10</v>
      </c>
      <c r="C242" s="160">
        <v>313876943</v>
      </c>
      <c r="D242" s="161">
        <f t="shared" si="14"/>
        <v>2615641</v>
      </c>
      <c r="E242" s="161">
        <f t="shared" si="15"/>
        <v>2615641</v>
      </c>
      <c r="F242" s="161"/>
    </row>
    <row r="243" spans="1:6" s="162" customFormat="1">
      <c r="A243" s="184" t="s">
        <v>206</v>
      </c>
      <c r="B243" s="183">
        <v>45</v>
      </c>
      <c r="C243" s="185">
        <v>5405781300</v>
      </c>
      <c r="D243" s="161">
        <f t="shared" si="14"/>
        <v>10010706</v>
      </c>
      <c r="E243" s="171">
        <f t="shared" si="15"/>
        <v>10010706</v>
      </c>
      <c r="F243" s="171"/>
    </row>
    <row r="244" spans="1:6" s="162" customFormat="1">
      <c r="A244" s="164" t="s">
        <v>248</v>
      </c>
      <c r="B244" s="165">
        <v>5</v>
      </c>
      <c r="C244" s="166">
        <v>108970000</v>
      </c>
      <c r="D244" s="167">
        <f>ROUND(C244/B244/12,0)</f>
        <v>1816167</v>
      </c>
      <c r="E244" s="167">
        <f>D244</f>
        <v>1816167</v>
      </c>
      <c r="F244" s="167"/>
    </row>
    <row r="245" spans="1:6" s="162" customFormat="1">
      <c r="A245" s="168" t="s">
        <v>207</v>
      </c>
      <c r="B245" s="168"/>
      <c r="C245" s="186"/>
      <c r="D245" s="186">
        <f>SUM(D246:D247)</f>
        <v>8216657</v>
      </c>
      <c r="E245" s="186">
        <f>SUM(E246:E247)</f>
        <v>0</v>
      </c>
      <c r="F245" s="186">
        <f>SUM(F246:F247)</f>
        <v>8216657</v>
      </c>
    </row>
    <row r="246" spans="1:6" s="162" customFormat="1">
      <c r="A246" s="158" t="s">
        <v>197</v>
      </c>
      <c r="B246" s="159">
        <v>5</v>
      </c>
      <c r="C246" s="160">
        <v>17000000</v>
      </c>
      <c r="D246" s="161">
        <v>8216657</v>
      </c>
      <c r="E246" s="161"/>
      <c r="F246" s="161">
        <v>8216657</v>
      </c>
    </row>
    <row r="247" spans="1:6" s="162" customFormat="1">
      <c r="A247" s="170"/>
      <c r="B247" s="170"/>
      <c r="C247" s="171"/>
      <c r="D247" s="171"/>
      <c r="E247" s="171"/>
      <c r="F247" s="171"/>
    </row>
    <row r="248" spans="1:6" s="174" customFormat="1">
      <c r="A248" s="172" t="s">
        <v>208</v>
      </c>
      <c r="B248" s="172"/>
      <c r="C248" s="173"/>
      <c r="D248" s="155">
        <f>D233+D234-D245</f>
        <v>4715583057</v>
      </c>
      <c r="E248" s="155">
        <f>E233+E234-E245</f>
        <v>3749042967</v>
      </c>
      <c r="F248" s="155">
        <f>F233+F234-F245</f>
        <v>966540090</v>
      </c>
    </row>
    <row r="249" spans="1:6" s="175" customFormat="1" ht="17.25" customHeight="1">
      <c r="A249" s="261"/>
      <c r="B249" s="261"/>
      <c r="C249" s="261"/>
      <c r="D249" s="261"/>
      <c r="E249" s="261"/>
      <c r="F249" s="261"/>
    </row>
    <row r="250" spans="1:6" s="176" customFormat="1">
      <c r="C250" s="262" t="s">
        <v>255</v>
      </c>
      <c r="D250" s="262"/>
      <c r="E250" s="262"/>
      <c r="F250" s="262"/>
    </row>
    <row r="251" spans="1:6" s="177" customFormat="1">
      <c r="A251" s="153"/>
      <c r="B251" s="153"/>
      <c r="C251" s="255" t="s">
        <v>16</v>
      </c>
      <c r="D251" s="255"/>
      <c r="E251" s="255"/>
      <c r="F251" s="255"/>
    </row>
    <row r="252" spans="1:6" s="175" customFormat="1">
      <c r="A252" s="149"/>
      <c r="B252" s="149"/>
      <c r="C252" s="256" t="s">
        <v>17</v>
      </c>
      <c r="D252" s="256"/>
      <c r="E252" s="256"/>
      <c r="F252" s="256"/>
    </row>
    <row r="253" spans="1:6" s="175" customFormat="1">
      <c r="C253" s="178"/>
      <c r="D253" s="178"/>
      <c r="E253" s="178"/>
    </row>
    <row r="254" spans="1:6" s="175" customFormat="1">
      <c r="C254" s="178"/>
      <c r="D254" s="178"/>
      <c r="E254" s="178"/>
    </row>
    <row r="255" spans="1:6" s="175" customFormat="1">
      <c r="C255" s="178"/>
      <c r="D255" s="178"/>
      <c r="E255" s="178"/>
    </row>
    <row r="256" spans="1:6" s="175" customFormat="1">
      <c r="C256" s="178"/>
      <c r="D256" s="178"/>
      <c r="E256" s="178"/>
    </row>
    <row r="257" spans="1:6" ht="15" customHeight="1">
      <c r="A257" s="144" t="s">
        <v>61</v>
      </c>
      <c r="B257" s="144"/>
      <c r="D257" s="146"/>
      <c r="E257" s="257" t="s">
        <v>29</v>
      </c>
      <c r="F257" s="257"/>
    </row>
    <row r="258" spans="1:6" ht="15.75" customHeight="1">
      <c r="A258" s="144" t="s">
        <v>110</v>
      </c>
      <c r="B258" s="144"/>
      <c r="D258" s="148"/>
      <c r="E258" s="258" t="s">
        <v>3</v>
      </c>
      <c r="F258" s="258"/>
    </row>
    <row r="259" spans="1:6">
      <c r="C259" s="148"/>
      <c r="D259" s="148"/>
      <c r="E259" s="258"/>
      <c r="F259" s="258"/>
    </row>
    <row r="261" spans="1:6" ht="20.25">
      <c r="A261" s="259" t="s">
        <v>30</v>
      </c>
      <c r="B261" s="259"/>
      <c r="C261" s="259"/>
      <c r="D261" s="259"/>
      <c r="E261" s="259"/>
      <c r="F261" s="259"/>
    </row>
    <row r="262" spans="1:6" ht="20.25">
      <c r="A262" s="260" t="s">
        <v>260</v>
      </c>
      <c r="B262" s="260"/>
      <c r="C262" s="260"/>
      <c r="D262" s="260"/>
      <c r="E262" s="260"/>
      <c r="F262" s="260"/>
    </row>
    <row r="263" spans="1:6" s="152" customFormat="1" ht="81" customHeight="1">
      <c r="A263" s="150" t="s">
        <v>31</v>
      </c>
      <c r="B263" s="150" t="s">
        <v>191</v>
      </c>
      <c r="C263" s="150" t="s">
        <v>8</v>
      </c>
      <c r="D263" s="150" t="s">
        <v>192</v>
      </c>
      <c r="E263" s="151" t="s">
        <v>193</v>
      </c>
      <c r="F263" s="151" t="s">
        <v>194</v>
      </c>
    </row>
    <row r="264" spans="1:6" s="153" customFormat="1">
      <c r="A264" s="150"/>
      <c r="B264" s="150">
        <v>1</v>
      </c>
      <c r="C264" s="150">
        <v>2</v>
      </c>
      <c r="D264" s="151">
        <v>3</v>
      </c>
      <c r="E264" s="151">
        <v>4</v>
      </c>
      <c r="F264" s="150">
        <v>5</v>
      </c>
    </row>
    <row r="265" spans="1:6" s="153" customFormat="1">
      <c r="A265" s="154" t="s">
        <v>195</v>
      </c>
      <c r="B265" s="154"/>
      <c r="C265" s="155"/>
      <c r="D265" s="151">
        <f>D313</f>
        <v>4407449088</v>
      </c>
      <c r="E265" s="151">
        <f>E313</f>
        <v>3497411680</v>
      </c>
      <c r="F265" s="151">
        <f>F313</f>
        <v>910037408</v>
      </c>
    </row>
    <row r="266" spans="1:6" s="153" customFormat="1">
      <c r="A266" s="156" t="s">
        <v>196</v>
      </c>
      <c r="B266" s="156"/>
      <c r="C266" s="157"/>
      <c r="D266" s="157">
        <f>SUM(D267:D277)</f>
        <v>157408896</v>
      </c>
      <c r="E266" s="157">
        <f>SUM(E267:E277)</f>
        <v>124907560</v>
      </c>
      <c r="F266" s="157">
        <f>SUM(F267:F277)</f>
        <v>32501336</v>
      </c>
    </row>
    <row r="267" spans="1:6" s="162" customFormat="1">
      <c r="A267" s="158" t="s">
        <v>197</v>
      </c>
      <c r="B267" s="159">
        <v>5</v>
      </c>
      <c r="C267" s="160">
        <v>17000000</v>
      </c>
      <c r="D267" s="161">
        <f>ROUND(C267/B267/12,0)</f>
        <v>283333</v>
      </c>
      <c r="E267" s="161"/>
      <c r="F267" s="161">
        <f>D267</f>
        <v>283333</v>
      </c>
    </row>
    <row r="268" spans="1:6" s="162" customFormat="1">
      <c r="A268" s="163" t="s">
        <v>198</v>
      </c>
      <c r="B268" s="159">
        <v>25</v>
      </c>
      <c r="C268" s="160">
        <v>1101349856</v>
      </c>
      <c r="D268" s="161">
        <f t="shared" ref="D268:D276" si="16">ROUND(C268/B268/12,0)</f>
        <v>3671166</v>
      </c>
      <c r="E268" s="161"/>
      <c r="F268" s="161">
        <f>D268</f>
        <v>3671166</v>
      </c>
    </row>
    <row r="269" spans="1:6" s="162" customFormat="1">
      <c r="A269" s="163" t="s">
        <v>199</v>
      </c>
      <c r="B269" s="159">
        <v>5</v>
      </c>
      <c r="C269" s="160">
        <v>1712810212</v>
      </c>
      <c r="D269" s="161">
        <f t="shared" si="16"/>
        <v>28546837</v>
      </c>
      <c r="E269" s="161"/>
      <c r="F269" s="161">
        <f>D269</f>
        <v>28546837</v>
      </c>
    </row>
    <row r="270" spans="1:6" s="162" customFormat="1">
      <c r="A270" s="158" t="s">
        <v>200</v>
      </c>
      <c r="B270" s="159">
        <v>5</v>
      </c>
      <c r="C270" s="160">
        <v>210000000</v>
      </c>
      <c r="D270" s="161">
        <f t="shared" si="16"/>
        <v>3500000</v>
      </c>
      <c r="E270" s="161">
        <f>D270</f>
        <v>3500000</v>
      </c>
      <c r="F270" s="161"/>
    </row>
    <row r="271" spans="1:6" s="162" customFormat="1">
      <c r="A271" s="163" t="s">
        <v>201</v>
      </c>
      <c r="B271" s="159">
        <v>25</v>
      </c>
      <c r="C271" s="160">
        <v>4567613580</v>
      </c>
      <c r="D271" s="161">
        <f t="shared" si="16"/>
        <v>15225379</v>
      </c>
      <c r="E271" s="161">
        <f t="shared" ref="E271:E276" si="17">D271</f>
        <v>15225379</v>
      </c>
      <c r="F271" s="161"/>
    </row>
    <row r="272" spans="1:6" s="162" customFormat="1">
      <c r="A272" s="158" t="s">
        <v>202</v>
      </c>
      <c r="B272" s="159">
        <v>5</v>
      </c>
      <c r="C272" s="160">
        <v>2787898863</v>
      </c>
      <c r="D272" s="161">
        <f t="shared" si="16"/>
        <v>46464981</v>
      </c>
      <c r="E272" s="161">
        <f>D272</f>
        <v>46464981</v>
      </c>
      <c r="F272" s="161"/>
    </row>
    <row r="273" spans="1:6" s="162" customFormat="1">
      <c r="A273" s="163" t="s">
        <v>203</v>
      </c>
      <c r="B273" s="159">
        <v>5</v>
      </c>
      <c r="C273" s="160">
        <v>2173860839</v>
      </c>
      <c r="D273" s="161">
        <f t="shared" si="16"/>
        <v>36231014</v>
      </c>
      <c r="E273" s="161">
        <f t="shared" si="17"/>
        <v>36231014</v>
      </c>
      <c r="F273" s="161"/>
    </row>
    <row r="274" spans="1:6" s="162" customFormat="1">
      <c r="A274" s="163" t="s">
        <v>204</v>
      </c>
      <c r="B274" s="159">
        <v>10</v>
      </c>
      <c r="C274" s="160">
        <v>1303180703</v>
      </c>
      <c r="D274" s="161">
        <f t="shared" si="16"/>
        <v>10859839</v>
      </c>
      <c r="E274" s="161">
        <f t="shared" si="17"/>
        <v>10859839</v>
      </c>
      <c r="F274" s="161"/>
    </row>
    <row r="275" spans="1:6" s="162" customFormat="1">
      <c r="A275" s="163" t="s">
        <v>205</v>
      </c>
      <c r="B275" s="159">
        <v>10</v>
      </c>
      <c r="C275" s="160">
        <v>313876943</v>
      </c>
      <c r="D275" s="161">
        <f t="shared" si="16"/>
        <v>2615641</v>
      </c>
      <c r="E275" s="161">
        <f t="shared" si="17"/>
        <v>2615641</v>
      </c>
      <c r="F275" s="161"/>
    </row>
    <row r="276" spans="1:6" s="162" customFormat="1">
      <c r="A276" s="184" t="s">
        <v>206</v>
      </c>
      <c r="B276" s="183">
        <v>45</v>
      </c>
      <c r="C276" s="185">
        <v>5405781300</v>
      </c>
      <c r="D276" s="161">
        <f t="shared" si="16"/>
        <v>10010706</v>
      </c>
      <c r="E276" s="171">
        <f t="shared" si="17"/>
        <v>10010706</v>
      </c>
      <c r="F276" s="171"/>
    </row>
    <row r="277" spans="1:6" s="162" customFormat="1">
      <c r="A277" s="164"/>
      <c r="B277" s="165"/>
      <c r="C277" s="166"/>
      <c r="D277" s="167"/>
      <c r="E277" s="167"/>
      <c r="F277" s="167"/>
    </row>
    <row r="278" spans="1:6" s="162" customFormat="1">
      <c r="A278" s="168" t="s">
        <v>207</v>
      </c>
      <c r="B278" s="168"/>
      <c r="C278" s="186"/>
      <c r="D278" s="186">
        <f>SUM(D279:D280)</f>
        <v>0</v>
      </c>
      <c r="E278" s="186">
        <f>SUM(E279:E280)</f>
        <v>0</v>
      </c>
      <c r="F278" s="186">
        <f>SUM(F279:F280)</f>
        <v>0</v>
      </c>
    </row>
    <row r="279" spans="1:6" s="162" customFormat="1">
      <c r="A279" s="169"/>
      <c r="B279" s="169"/>
      <c r="C279" s="160"/>
      <c r="D279" s="161"/>
      <c r="E279" s="161"/>
      <c r="F279" s="161"/>
    </row>
    <row r="280" spans="1:6" s="162" customFormat="1">
      <c r="A280" s="170"/>
      <c r="B280" s="170"/>
      <c r="C280" s="171"/>
      <c r="D280" s="171"/>
      <c r="E280" s="171"/>
      <c r="F280" s="171"/>
    </row>
    <row r="281" spans="1:6" s="174" customFormat="1">
      <c r="A281" s="172" t="s">
        <v>208</v>
      </c>
      <c r="B281" s="172"/>
      <c r="C281" s="173"/>
      <c r="D281" s="155">
        <f>D265+D266-D278</f>
        <v>4564857984</v>
      </c>
      <c r="E281" s="155">
        <f>E265+E266-E278</f>
        <v>3622319240</v>
      </c>
      <c r="F281" s="155">
        <f>F265+F266-F278</f>
        <v>942538744</v>
      </c>
    </row>
    <row r="282" spans="1:6" s="175" customFormat="1" ht="17.25" customHeight="1">
      <c r="A282" s="261"/>
      <c r="B282" s="261"/>
      <c r="C282" s="261"/>
      <c r="D282" s="261"/>
      <c r="E282" s="261"/>
      <c r="F282" s="261"/>
    </row>
    <row r="283" spans="1:6" s="176" customFormat="1">
      <c r="C283" s="262" t="s">
        <v>255</v>
      </c>
      <c r="D283" s="262"/>
      <c r="E283" s="262"/>
      <c r="F283" s="262"/>
    </row>
    <row r="284" spans="1:6" s="177" customFormat="1">
      <c r="A284" s="153"/>
      <c r="B284" s="153"/>
      <c r="C284" s="255" t="s">
        <v>16</v>
      </c>
      <c r="D284" s="255"/>
      <c r="E284" s="255"/>
      <c r="F284" s="255"/>
    </row>
    <row r="285" spans="1:6" s="175" customFormat="1">
      <c r="A285" s="149"/>
      <c r="B285" s="149"/>
      <c r="C285" s="256" t="s">
        <v>17</v>
      </c>
      <c r="D285" s="256"/>
      <c r="E285" s="256"/>
      <c r="F285" s="256"/>
    </row>
    <row r="286" spans="1:6" s="175" customFormat="1">
      <c r="C286" s="178"/>
      <c r="D286" s="178"/>
      <c r="E286" s="178"/>
    </row>
    <row r="287" spans="1:6" s="175" customFormat="1">
      <c r="C287" s="178"/>
      <c r="D287" s="178"/>
      <c r="E287" s="178"/>
    </row>
    <row r="288" spans="1:6" s="175" customFormat="1">
      <c r="C288" s="178"/>
      <c r="D288" s="178"/>
      <c r="E288" s="178"/>
    </row>
    <row r="289" spans="1:6" ht="15" customHeight="1">
      <c r="A289" s="144" t="s">
        <v>61</v>
      </c>
      <c r="B289" s="144"/>
      <c r="D289" s="146"/>
      <c r="E289" s="257" t="s">
        <v>29</v>
      </c>
      <c r="F289" s="257"/>
    </row>
    <row r="290" spans="1:6" ht="15.75" customHeight="1">
      <c r="A290" s="144" t="s">
        <v>110</v>
      </c>
      <c r="B290" s="144"/>
      <c r="D290" s="148"/>
      <c r="E290" s="258" t="s">
        <v>3</v>
      </c>
      <c r="F290" s="258"/>
    </row>
    <row r="291" spans="1:6">
      <c r="C291" s="148"/>
      <c r="D291" s="148"/>
      <c r="E291" s="258"/>
      <c r="F291" s="258"/>
    </row>
    <row r="293" spans="1:6" ht="20.25">
      <c r="A293" s="259" t="s">
        <v>30</v>
      </c>
      <c r="B293" s="259"/>
      <c r="C293" s="259"/>
      <c r="D293" s="259"/>
      <c r="E293" s="259"/>
      <c r="F293" s="259"/>
    </row>
    <row r="294" spans="1:6" ht="20.25">
      <c r="A294" s="260" t="s">
        <v>259</v>
      </c>
      <c r="B294" s="260"/>
      <c r="C294" s="260"/>
      <c r="D294" s="260"/>
      <c r="E294" s="260"/>
      <c r="F294" s="260"/>
    </row>
    <row r="295" spans="1:6" s="152" customFormat="1" ht="81" customHeight="1">
      <c r="A295" s="150" t="s">
        <v>31</v>
      </c>
      <c r="B295" s="150" t="s">
        <v>191</v>
      </c>
      <c r="C295" s="150" t="s">
        <v>8</v>
      </c>
      <c r="D295" s="150" t="s">
        <v>192</v>
      </c>
      <c r="E295" s="151" t="s">
        <v>193</v>
      </c>
      <c r="F295" s="151" t="s">
        <v>194</v>
      </c>
    </row>
    <row r="296" spans="1:6" s="153" customFormat="1">
      <c r="A296" s="150"/>
      <c r="B296" s="150">
        <v>1</v>
      </c>
      <c r="C296" s="150">
        <v>2</v>
      </c>
      <c r="D296" s="151">
        <v>3</v>
      </c>
      <c r="E296" s="151">
        <v>4</v>
      </c>
      <c r="F296" s="150">
        <v>5</v>
      </c>
    </row>
    <row r="297" spans="1:6" s="153" customFormat="1">
      <c r="A297" s="154" t="s">
        <v>195</v>
      </c>
      <c r="B297" s="154"/>
      <c r="C297" s="155"/>
      <c r="D297" s="151">
        <f>D345</f>
        <v>4250040192</v>
      </c>
      <c r="E297" s="151">
        <f>E345</f>
        <v>3372504120</v>
      </c>
      <c r="F297" s="151">
        <f>F345</f>
        <v>877536072</v>
      </c>
    </row>
    <row r="298" spans="1:6" s="153" customFormat="1">
      <c r="A298" s="156" t="s">
        <v>196</v>
      </c>
      <c r="B298" s="156"/>
      <c r="C298" s="157"/>
      <c r="D298" s="157">
        <f>SUM(D299:D309)</f>
        <v>157408896</v>
      </c>
      <c r="E298" s="157">
        <f>SUM(E299:E309)</f>
        <v>124907560</v>
      </c>
      <c r="F298" s="157">
        <f>SUM(F299:F309)</f>
        <v>32501336</v>
      </c>
    </row>
    <row r="299" spans="1:6" s="162" customFormat="1">
      <c r="A299" s="158" t="s">
        <v>197</v>
      </c>
      <c r="B299" s="159">
        <v>5</v>
      </c>
      <c r="C299" s="160">
        <v>17000000</v>
      </c>
      <c r="D299" s="161">
        <f>ROUND(C299/B299/12,0)</f>
        <v>283333</v>
      </c>
      <c r="E299" s="161"/>
      <c r="F299" s="161">
        <f>D299</f>
        <v>283333</v>
      </c>
    </row>
    <row r="300" spans="1:6" s="162" customFormat="1">
      <c r="A300" s="163" t="s">
        <v>198</v>
      </c>
      <c r="B300" s="159">
        <v>25</v>
      </c>
      <c r="C300" s="160">
        <v>1101349856</v>
      </c>
      <c r="D300" s="161">
        <f t="shared" ref="D300:D308" si="18">ROUND(C300/B300/12,0)</f>
        <v>3671166</v>
      </c>
      <c r="E300" s="161"/>
      <c r="F300" s="161">
        <f>D300</f>
        <v>3671166</v>
      </c>
    </row>
    <row r="301" spans="1:6" s="162" customFormat="1">
      <c r="A301" s="163" t="s">
        <v>199</v>
      </c>
      <c r="B301" s="159">
        <v>5</v>
      </c>
      <c r="C301" s="160">
        <v>1712810212</v>
      </c>
      <c r="D301" s="161">
        <f t="shared" si="18"/>
        <v>28546837</v>
      </c>
      <c r="E301" s="161"/>
      <c r="F301" s="161">
        <f>D301</f>
        <v>28546837</v>
      </c>
    </row>
    <row r="302" spans="1:6" s="162" customFormat="1">
      <c r="A302" s="158" t="s">
        <v>200</v>
      </c>
      <c r="B302" s="159">
        <v>5</v>
      </c>
      <c r="C302" s="160">
        <v>210000000</v>
      </c>
      <c r="D302" s="161">
        <f t="shared" si="18"/>
        <v>3500000</v>
      </c>
      <c r="E302" s="161">
        <f>D302</f>
        <v>3500000</v>
      </c>
      <c r="F302" s="161"/>
    </row>
    <row r="303" spans="1:6" s="162" customFormat="1">
      <c r="A303" s="163" t="s">
        <v>201</v>
      </c>
      <c r="B303" s="159">
        <v>25</v>
      </c>
      <c r="C303" s="160">
        <v>4567613580</v>
      </c>
      <c r="D303" s="161">
        <f t="shared" si="18"/>
        <v>15225379</v>
      </c>
      <c r="E303" s="161">
        <f t="shared" ref="E303:E308" si="19">D303</f>
        <v>15225379</v>
      </c>
      <c r="F303" s="161"/>
    </row>
    <row r="304" spans="1:6" s="162" customFormat="1">
      <c r="A304" s="158" t="s">
        <v>202</v>
      </c>
      <c r="B304" s="159">
        <v>5</v>
      </c>
      <c r="C304" s="160">
        <v>2787898863</v>
      </c>
      <c r="D304" s="161">
        <f t="shared" si="18"/>
        <v>46464981</v>
      </c>
      <c r="E304" s="161">
        <f>D304</f>
        <v>46464981</v>
      </c>
      <c r="F304" s="161"/>
    </row>
    <row r="305" spans="1:6" s="162" customFormat="1">
      <c r="A305" s="163" t="s">
        <v>203</v>
      </c>
      <c r="B305" s="159">
        <v>5</v>
      </c>
      <c r="C305" s="160">
        <v>2173860839</v>
      </c>
      <c r="D305" s="161">
        <f t="shared" si="18"/>
        <v>36231014</v>
      </c>
      <c r="E305" s="161">
        <f t="shared" si="19"/>
        <v>36231014</v>
      </c>
      <c r="F305" s="161"/>
    </row>
    <row r="306" spans="1:6" s="162" customFormat="1">
      <c r="A306" s="163" t="s">
        <v>204</v>
      </c>
      <c r="B306" s="159">
        <v>10</v>
      </c>
      <c r="C306" s="160">
        <v>1303180703</v>
      </c>
      <c r="D306" s="161">
        <f t="shared" si="18"/>
        <v>10859839</v>
      </c>
      <c r="E306" s="161">
        <f t="shared" si="19"/>
        <v>10859839</v>
      </c>
      <c r="F306" s="161"/>
    </row>
    <row r="307" spans="1:6" s="162" customFormat="1">
      <c r="A307" s="163" t="s">
        <v>205</v>
      </c>
      <c r="B307" s="159">
        <v>10</v>
      </c>
      <c r="C307" s="160">
        <v>313876943</v>
      </c>
      <c r="D307" s="161">
        <f t="shared" si="18"/>
        <v>2615641</v>
      </c>
      <c r="E307" s="161">
        <f t="shared" si="19"/>
        <v>2615641</v>
      </c>
      <c r="F307" s="161"/>
    </row>
    <row r="308" spans="1:6" s="162" customFormat="1">
      <c r="A308" s="184" t="s">
        <v>206</v>
      </c>
      <c r="B308" s="183">
        <v>45</v>
      </c>
      <c r="C308" s="185">
        <v>5405781300</v>
      </c>
      <c r="D308" s="161">
        <f t="shared" si="18"/>
        <v>10010706</v>
      </c>
      <c r="E308" s="171">
        <f t="shared" si="19"/>
        <v>10010706</v>
      </c>
      <c r="F308" s="171"/>
    </row>
    <row r="309" spans="1:6" s="162" customFormat="1">
      <c r="A309" s="164"/>
      <c r="B309" s="165"/>
      <c r="C309" s="166"/>
      <c r="D309" s="167"/>
      <c r="E309" s="167"/>
      <c r="F309" s="167"/>
    </row>
    <row r="310" spans="1:6" s="162" customFormat="1">
      <c r="A310" s="168" t="s">
        <v>207</v>
      </c>
      <c r="B310" s="168"/>
      <c r="C310" s="186"/>
      <c r="D310" s="186">
        <f>SUM(D311:D312)</f>
        <v>0</v>
      </c>
      <c r="E310" s="186">
        <f>SUM(E311:E312)</f>
        <v>0</v>
      </c>
      <c r="F310" s="186">
        <f>SUM(F311:F312)</f>
        <v>0</v>
      </c>
    </row>
    <row r="311" spans="1:6" s="162" customFormat="1">
      <c r="A311" s="169"/>
      <c r="B311" s="169"/>
      <c r="C311" s="160"/>
      <c r="D311" s="161"/>
      <c r="E311" s="161"/>
      <c r="F311" s="161"/>
    </row>
    <row r="312" spans="1:6" s="162" customFormat="1">
      <c r="A312" s="170"/>
      <c r="B312" s="170"/>
      <c r="C312" s="171"/>
      <c r="D312" s="171"/>
      <c r="E312" s="171"/>
      <c r="F312" s="171"/>
    </row>
    <row r="313" spans="1:6" s="174" customFormat="1">
      <c r="A313" s="172" t="s">
        <v>208</v>
      </c>
      <c r="B313" s="172"/>
      <c r="C313" s="173"/>
      <c r="D313" s="155">
        <f>D297+D298-D310</f>
        <v>4407449088</v>
      </c>
      <c r="E313" s="155">
        <f>E297+E298-E310</f>
        <v>3497411680</v>
      </c>
      <c r="F313" s="155">
        <f>F297+F298-F310</f>
        <v>910037408</v>
      </c>
    </row>
    <row r="314" spans="1:6" s="175" customFormat="1" ht="17.25" customHeight="1">
      <c r="A314" s="261"/>
      <c r="B314" s="261"/>
      <c r="C314" s="261"/>
      <c r="D314" s="261"/>
      <c r="E314" s="261"/>
      <c r="F314" s="261"/>
    </row>
    <row r="315" spans="1:6" s="176" customFormat="1">
      <c r="C315" s="262" t="s">
        <v>255</v>
      </c>
      <c r="D315" s="262"/>
      <c r="E315" s="262"/>
      <c r="F315" s="262"/>
    </row>
    <row r="316" spans="1:6" s="177" customFormat="1">
      <c r="A316" s="153"/>
      <c r="B316" s="153"/>
      <c r="C316" s="255" t="s">
        <v>16</v>
      </c>
      <c r="D316" s="255"/>
      <c r="E316" s="255"/>
      <c r="F316" s="255"/>
    </row>
    <row r="317" spans="1:6" s="175" customFormat="1">
      <c r="A317" s="149"/>
      <c r="B317" s="149"/>
      <c r="C317" s="256" t="s">
        <v>17</v>
      </c>
      <c r="D317" s="256"/>
      <c r="E317" s="256"/>
      <c r="F317" s="256"/>
    </row>
    <row r="318" spans="1:6" s="175" customFormat="1">
      <c r="C318" s="178"/>
      <c r="D318" s="178"/>
      <c r="E318" s="178"/>
    </row>
    <row r="319" spans="1:6" s="175" customFormat="1">
      <c r="C319" s="178"/>
      <c r="D319" s="178"/>
      <c r="E319" s="178"/>
    </row>
    <row r="320" spans="1:6" s="175" customFormat="1">
      <c r="C320" s="178"/>
      <c r="D320" s="178"/>
      <c r="E320" s="178"/>
    </row>
    <row r="321" spans="1:6" ht="15" customHeight="1">
      <c r="A321" s="144" t="s">
        <v>61</v>
      </c>
      <c r="B321" s="144"/>
      <c r="D321" s="146"/>
      <c r="E321" s="257" t="s">
        <v>29</v>
      </c>
      <c r="F321" s="257"/>
    </row>
    <row r="322" spans="1:6" ht="15.75" customHeight="1">
      <c r="A322" s="144" t="s">
        <v>110</v>
      </c>
      <c r="B322" s="144"/>
      <c r="D322" s="148"/>
      <c r="E322" s="258" t="s">
        <v>3</v>
      </c>
      <c r="F322" s="258"/>
    </row>
    <row r="323" spans="1:6">
      <c r="C323" s="148"/>
      <c r="D323" s="148"/>
      <c r="E323" s="258"/>
      <c r="F323" s="258"/>
    </row>
    <row r="325" spans="1:6" ht="20.25">
      <c r="A325" s="259" t="s">
        <v>30</v>
      </c>
      <c r="B325" s="259"/>
      <c r="C325" s="259"/>
      <c r="D325" s="259"/>
      <c r="E325" s="259"/>
      <c r="F325" s="259"/>
    </row>
    <row r="326" spans="1:6" ht="20.25">
      <c r="A326" s="260" t="s">
        <v>258</v>
      </c>
      <c r="B326" s="260"/>
      <c r="C326" s="260"/>
      <c r="D326" s="260"/>
      <c r="E326" s="260"/>
      <c r="F326" s="260"/>
    </row>
    <row r="327" spans="1:6" s="152" customFormat="1" ht="81" customHeight="1">
      <c r="A327" s="150" t="s">
        <v>31</v>
      </c>
      <c r="B327" s="150" t="s">
        <v>191</v>
      </c>
      <c r="C327" s="150" t="s">
        <v>8</v>
      </c>
      <c r="D327" s="150" t="s">
        <v>192</v>
      </c>
      <c r="E327" s="151" t="s">
        <v>193</v>
      </c>
      <c r="F327" s="151" t="s">
        <v>194</v>
      </c>
    </row>
    <row r="328" spans="1:6" s="153" customFormat="1">
      <c r="A328" s="150"/>
      <c r="B328" s="150">
        <v>1</v>
      </c>
      <c r="C328" s="150">
        <v>2</v>
      </c>
      <c r="D328" s="151">
        <v>3</v>
      </c>
      <c r="E328" s="151">
        <v>4</v>
      </c>
      <c r="F328" s="150">
        <v>5</v>
      </c>
    </row>
    <row r="329" spans="1:6" s="153" customFormat="1">
      <c r="A329" s="154" t="s">
        <v>195</v>
      </c>
      <c r="B329" s="154"/>
      <c r="C329" s="155"/>
      <c r="D329" s="151">
        <f>D377</f>
        <v>4092631296</v>
      </c>
      <c r="E329" s="151">
        <f>E377</f>
        <v>3247596560</v>
      </c>
      <c r="F329" s="151">
        <f>F377</f>
        <v>845034736</v>
      </c>
    </row>
    <row r="330" spans="1:6" s="153" customFormat="1">
      <c r="A330" s="156" t="s">
        <v>196</v>
      </c>
      <c r="B330" s="156"/>
      <c r="C330" s="157"/>
      <c r="D330" s="157">
        <f>SUM(D331:D341)</f>
        <v>157408896</v>
      </c>
      <c r="E330" s="157">
        <f>SUM(E331:E341)</f>
        <v>124907560</v>
      </c>
      <c r="F330" s="157">
        <f>SUM(F331:F341)</f>
        <v>32501336</v>
      </c>
    </row>
    <row r="331" spans="1:6" s="162" customFormat="1">
      <c r="A331" s="158" t="s">
        <v>197</v>
      </c>
      <c r="B331" s="159">
        <v>5</v>
      </c>
      <c r="C331" s="160">
        <v>17000000</v>
      </c>
      <c r="D331" s="161">
        <f>ROUND(C331/B331/12,0)</f>
        <v>283333</v>
      </c>
      <c r="E331" s="161"/>
      <c r="F331" s="161">
        <f>D331</f>
        <v>283333</v>
      </c>
    </row>
    <row r="332" spans="1:6" s="162" customFormat="1">
      <c r="A332" s="163" t="s">
        <v>198</v>
      </c>
      <c r="B332" s="159">
        <v>25</v>
      </c>
      <c r="C332" s="160">
        <v>1101349856</v>
      </c>
      <c r="D332" s="161">
        <f t="shared" ref="D332:D340" si="20">ROUND(C332/B332/12,0)</f>
        <v>3671166</v>
      </c>
      <c r="E332" s="161"/>
      <c r="F332" s="161">
        <f>D332</f>
        <v>3671166</v>
      </c>
    </row>
    <row r="333" spans="1:6" s="162" customFormat="1">
      <c r="A333" s="163" t="s">
        <v>199</v>
      </c>
      <c r="B333" s="159">
        <v>5</v>
      </c>
      <c r="C333" s="160">
        <v>1712810212</v>
      </c>
      <c r="D333" s="161">
        <f t="shared" si="20"/>
        <v>28546837</v>
      </c>
      <c r="E333" s="161"/>
      <c r="F333" s="161">
        <f>D333</f>
        <v>28546837</v>
      </c>
    </row>
    <row r="334" spans="1:6" s="162" customFormat="1">
      <c r="A334" s="158" t="s">
        <v>200</v>
      </c>
      <c r="B334" s="159">
        <v>5</v>
      </c>
      <c r="C334" s="160">
        <v>210000000</v>
      </c>
      <c r="D334" s="161">
        <f t="shared" si="20"/>
        <v>3500000</v>
      </c>
      <c r="E334" s="161">
        <f>D334</f>
        <v>3500000</v>
      </c>
      <c r="F334" s="161"/>
    </row>
    <row r="335" spans="1:6" s="162" customFormat="1">
      <c r="A335" s="163" t="s">
        <v>201</v>
      </c>
      <c r="B335" s="159">
        <v>25</v>
      </c>
      <c r="C335" s="160">
        <v>4567613580</v>
      </c>
      <c r="D335" s="161">
        <f t="shared" si="20"/>
        <v>15225379</v>
      </c>
      <c r="E335" s="161">
        <f t="shared" ref="E335:E340" si="21">D335</f>
        <v>15225379</v>
      </c>
      <c r="F335" s="161"/>
    </row>
    <row r="336" spans="1:6" s="162" customFormat="1">
      <c r="A336" s="158" t="s">
        <v>202</v>
      </c>
      <c r="B336" s="159">
        <v>5</v>
      </c>
      <c r="C336" s="160">
        <v>2787898863</v>
      </c>
      <c r="D336" s="161">
        <f t="shared" si="20"/>
        <v>46464981</v>
      </c>
      <c r="E336" s="161">
        <f>D336</f>
        <v>46464981</v>
      </c>
      <c r="F336" s="161"/>
    </row>
    <row r="337" spans="1:6" s="162" customFormat="1">
      <c r="A337" s="163" t="s">
        <v>203</v>
      </c>
      <c r="B337" s="159">
        <v>5</v>
      </c>
      <c r="C337" s="160">
        <v>2173860839</v>
      </c>
      <c r="D337" s="161">
        <f t="shared" si="20"/>
        <v>36231014</v>
      </c>
      <c r="E337" s="161">
        <f t="shared" si="21"/>
        <v>36231014</v>
      </c>
      <c r="F337" s="161"/>
    </row>
    <row r="338" spans="1:6" s="162" customFormat="1">
      <c r="A338" s="163" t="s">
        <v>204</v>
      </c>
      <c r="B338" s="159">
        <v>10</v>
      </c>
      <c r="C338" s="160">
        <v>1303180703</v>
      </c>
      <c r="D338" s="161">
        <f t="shared" si="20"/>
        <v>10859839</v>
      </c>
      <c r="E338" s="161">
        <f t="shared" si="21"/>
        <v>10859839</v>
      </c>
      <c r="F338" s="161"/>
    </row>
    <row r="339" spans="1:6" s="162" customFormat="1">
      <c r="A339" s="163" t="s">
        <v>205</v>
      </c>
      <c r="B339" s="159">
        <v>10</v>
      </c>
      <c r="C339" s="160">
        <v>313876943</v>
      </c>
      <c r="D339" s="161">
        <f t="shared" si="20"/>
        <v>2615641</v>
      </c>
      <c r="E339" s="161">
        <f t="shared" si="21"/>
        <v>2615641</v>
      </c>
      <c r="F339" s="161"/>
    </row>
    <row r="340" spans="1:6" s="162" customFormat="1">
      <c r="A340" s="184" t="s">
        <v>206</v>
      </c>
      <c r="B340" s="183">
        <v>45</v>
      </c>
      <c r="C340" s="185">
        <v>5405781300</v>
      </c>
      <c r="D340" s="161">
        <f t="shared" si="20"/>
        <v>10010706</v>
      </c>
      <c r="E340" s="171">
        <f t="shared" si="21"/>
        <v>10010706</v>
      </c>
      <c r="F340" s="171"/>
    </row>
    <row r="341" spans="1:6" s="162" customFormat="1">
      <c r="A341" s="164"/>
      <c r="B341" s="165"/>
      <c r="C341" s="166"/>
      <c r="D341" s="167"/>
      <c r="E341" s="167"/>
      <c r="F341" s="167"/>
    </row>
    <row r="342" spans="1:6" s="162" customFormat="1">
      <c r="A342" s="168" t="s">
        <v>207</v>
      </c>
      <c r="B342" s="168"/>
      <c r="C342" s="186"/>
      <c r="D342" s="186">
        <f>SUM(D343:D344)</f>
        <v>0</v>
      </c>
      <c r="E342" s="186">
        <f>SUM(E343:E344)</f>
        <v>0</v>
      </c>
      <c r="F342" s="186">
        <f>SUM(F343:F344)</f>
        <v>0</v>
      </c>
    </row>
    <row r="343" spans="1:6" s="162" customFormat="1">
      <c r="A343" s="169"/>
      <c r="B343" s="169"/>
      <c r="C343" s="160"/>
      <c r="D343" s="161"/>
      <c r="E343" s="161"/>
      <c r="F343" s="161"/>
    </row>
    <row r="344" spans="1:6" s="162" customFormat="1">
      <c r="A344" s="170"/>
      <c r="B344" s="170"/>
      <c r="C344" s="171"/>
      <c r="D344" s="171"/>
      <c r="E344" s="171"/>
      <c r="F344" s="171"/>
    </row>
    <row r="345" spans="1:6" s="174" customFormat="1">
      <c r="A345" s="172" t="s">
        <v>208</v>
      </c>
      <c r="B345" s="172"/>
      <c r="C345" s="173"/>
      <c r="D345" s="155">
        <f>D329+D330-D342</f>
        <v>4250040192</v>
      </c>
      <c r="E345" s="155">
        <f>E329+E330-E342</f>
        <v>3372504120</v>
      </c>
      <c r="F345" s="155">
        <f>F329+F330-F342</f>
        <v>877536072</v>
      </c>
    </row>
    <row r="346" spans="1:6" s="175" customFormat="1" ht="17.25" customHeight="1">
      <c r="A346" s="261"/>
      <c r="B346" s="261"/>
      <c r="C346" s="261"/>
      <c r="D346" s="261"/>
      <c r="E346" s="261"/>
      <c r="F346" s="261"/>
    </row>
    <row r="347" spans="1:6" s="176" customFormat="1">
      <c r="C347" s="262" t="s">
        <v>255</v>
      </c>
      <c r="D347" s="262"/>
      <c r="E347" s="262"/>
      <c r="F347" s="262"/>
    </row>
    <row r="348" spans="1:6" s="177" customFormat="1">
      <c r="A348" s="153"/>
      <c r="B348" s="153"/>
      <c r="C348" s="255" t="s">
        <v>16</v>
      </c>
      <c r="D348" s="255"/>
      <c r="E348" s="255"/>
      <c r="F348" s="255"/>
    </row>
    <row r="349" spans="1:6" s="175" customFormat="1">
      <c r="A349" s="149"/>
      <c r="B349" s="149"/>
      <c r="C349" s="256" t="s">
        <v>17</v>
      </c>
      <c r="D349" s="256"/>
      <c r="E349" s="256"/>
      <c r="F349" s="256"/>
    </row>
    <row r="350" spans="1:6" s="175" customFormat="1">
      <c r="C350" s="178"/>
      <c r="D350" s="178"/>
      <c r="E350" s="178"/>
    </row>
    <row r="351" spans="1:6" s="175" customFormat="1">
      <c r="C351" s="178"/>
      <c r="D351" s="178"/>
      <c r="E351" s="178"/>
    </row>
    <row r="352" spans="1:6" s="175" customFormat="1">
      <c r="C352" s="178"/>
      <c r="D352" s="178"/>
      <c r="E352" s="178"/>
    </row>
    <row r="353" spans="1:6" ht="15" customHeight="1">
      <c r="A353" s="144" t="s">
        <v>61</v>
      </c>
      <c r="B353" s="144"/>
      <c r="D353" s="146"/>
      <c r="E353" s="257" t="s">
        <v>29</v>
      </c>
      <c r="F353" s="257"/>
    </row>
    <row r="354" spans="1:6" ht="15.75" customHeight="1">
      <c r="A354" s="144" t="s">
        <v>110</v>
      </c>
      <c r="B354" s="144"/>
      <c r="D354" s="148"/>
      <c r="E354" s="258" t="s">
        <v>3</v>
      </c>
      <c r="F354" s="258"/>
    </row>
    <row r="355" spans="1:6">
      <c r="C355" s="148"/>
      <c r="D355" s="148"/>
      <c r="E355" s="258"/>
      <c r="F355" s="258"/>
    </row>
    <row r="357" spans="1:6" ht="20.25">
      <c r="A357" s="259" t="s">
        <v>30</v>
      </c>
      <c r="B357" s="259"/>
      <c r="C357" s="259"/>
      <c r="D357" s="259"/>
      <c r="E357" s="259"/>
      <c r="F357" s="259"/>
    </row>
    <row r="358" spans="1:6" ht="20.25">
      <c r="A358" s="260" t="s">
        <v>257</v>
      </c>
      <c r="B358" s="260"/>
      <c r="C358" s="260"/>
      <c r="D358" s="260"/>
      <c r="E358" s="260"/>
      <c r="F358" s="260"/>
    </row>
    <row r="359" spans="1:6" s="152" customFormat="1" ht="81" customHeight="1">
      <c r="A359" s="150" t="s">
        <v>31</v>
      </c>
      <c r="B359" s="150" t="s">
        <v>191</v>
      </c>
      <c r="C359" s="150" t="s">
        <v>8</v>
      </c>
      <c r="D359" s="150" t="s">
        <v>192</v>
      </c>
      <c r="E359" s="151" t="s">
        <v>193</v>
      </c>
      <c r="F359" s="151" t="s">
        <v>194</v>
      </c>
    </row>
    <row r="360" spans="1:6" s="153" customFormat="1">
      <c r="A360" s="150"/>
      <c r="B360" s="150">
        <v>1</v>
      </c>
      <c r="C360" s="150">
        <v>2</v>
      </c>
      <c r="D360" s="151">
        <v>3</v>
      </c>
      <c r="E360" s="151">
        <v>4</v>
      </c>
      <c r="F360" s="150">
        <v>5</v>
      </c>
    </row>
    <row r="361" spans="1:6" s="153" customFormat="1">
      <c r="A361" s="154" t="s">
        <v>195</v>
      </c>
      <c r="B361" s="154"/>
      <c r="C361" s="155"/>
      <c r="D361" s="151">
        <f>D409</f>
        <v>3935222400</v>
      </c>
      <c r="E361" s="151">
        <f>E409</f>
        <v>3122689000</v>
      </c>
      <c r="F361" s="151">
        <f>F409</f>
        <v>812533400</v>
      </c>
    </row>
    <row r="362" spans="1:6" s="153" customFormat="1">
      <c r="A362" s="156" t="s">
        <v>196</v>
      </c>
      <c r="B362" s="156"/>
      <c r="C362" s="157"/>
      <c r="D362" s="157">
        <f>SUM(D363:D373)</f>
        <v>157408896</v>
      </c>
      <c r="E362" s="157">
        <f>SUM(E363:E373)</f>
        <v>124907560</v>
      </c>
      <c r="F362" s="157">
        <f>SUM(F363:F373)</f>
        <v>32501336</v>
      </c>
    </row>
    <row r="363" spans="1:6" s="162" customFormat="1">
      <c r="A363" s="158" t="s">
        <v>197</v>
      </c>
      <c r="B363" s="159">
        <v>5</v>
      </c>
      <c r="C363" s="160">
        <v>17000000</v>
      </c>
      <c r="D363" s="161">
        <f>ROUND(C363/B363/12,0)</f>
        <v>283333</v>
      </c>
      <c r="E363" s="161"/>
      <c r="F363" s="161">
        <f>D363</f>
        <v>283333</v>
      </c>
    </row>
    <row r="364" spans="1:6" s="162" customFormat="1">
      <c r="A364" s="163" t="s">
        <v>198</v>
      </c>
      <c r="B364" s="159">
        <v>25</v>
      </c>
      <c r="C364" s="160">
        <v>1101349856</v>
      </c>
      <c r="D364" s="161">
        <f t="shared" ref="D364:D372" si="22">ROUND(C364/B364/12,0)</f>
        <v>3671166</v>
      </c>
      <c r="E364" s="161"/>
      <c r="F364" s="161">
        <f>D364</f>
        <v>3671166</v>
      </c>
    </row>
    <row r="365" spans="1:6" s="162" customFormat="1">
      <c r="A365" s="163" t="s">
        <v>199</v>
      </c>
      <c r="B365" s="159">
        <v>5</v>
      </c>
      <c r="C365" s="160">
        <v>1712810212</v>
      </c>
      <c r="D365" s="161">
        <f t="shared" si="22"/>
        <v>28546837</v>
      </c>
      <c r="E365" s="161"/>
      <c r="F365" s="161">
        <f>D365</f>
        <v>28546837</v>
      </c>
    </row>
    <row r="366" spans="1:6" s="162" customFormat="1">
      <c r="A366" s="158" t="s">
        <v>200</v>
      </c>
      <c r="B366" s="159">
        <v>5</v>
      </c>
      <c r="C366" s="160">
        <v>210000000</v>
      </c>
      <c r="D366" s="161">
        <f t="shared" si="22"/>
        <v>3500000</v>
      </c>
      <c r="E366" s="161">
        <f>D366</f>
        <v>3500000</v>
      </c>
      <c r="F366" s="161"/>
    </row>
    <row r="367" spans="1:6" s="162" customFormat="1">
      <c r="A367" s="163" t="s">
        <v>201</v>
      </c>
      <c r="B367" s="159">
        <v>25</v>
      </c>
      <c r="C367" s="160">
        <v>4567613580</v>
      </c>
      <c r="D367" s="161">
        <f t="shared" si="22"/>
        <v>15225379</v>
      </c>
      <c r="E367" s="161">
        <f t="shared" ref="E367:E372" si="23">D367</f>
        <v>15225379</v>
      </c>
      <c r="F367" s="161"/>
    </row>
    <row r="368" spans="1:6" s="162" customFormat="1">
      <c r="A368" s="158" t="s">
        <v>202</v>
      </c>
      <c r="B368" s="159">
        <v>5</v>
      </c>
      <c r="C368" s="160">
        <v>2787898863</v>
      </c>
      <c r="D368" s="161">
        <f t="shared" si="22"/>
        <v>46464981</v>
      </c>
      <c r="E368" s="161">
        <f>D368</f>
        <v>46464981</v>
      </c>
      <c r="F368" s="161"/>
    </row>
    <row r="369" spans="1:6" s="162" customFormat="1">
      <c r="A369" s="163" t="s">
        <v>203</v>
      </c>
      <c r="B369" s="159">
        <v>5</v>
      </c>
      <c r="C369" s="160">
        <v>2173860839</v>
      </c>
      <c r="D369" s="161">
        <f t="shared" si="22"/>
        <v>36231014</v>
      </c>
      <c r="E369" s="161">
        <f t="shared" si="23"/>
        <v>36231014</v>
      </c>
      <c r="F369" s="161"/>
    </row>
    <row r="370" spans="1:6" s="162" customFormat="1">
      <c r="A370" s="163" t="s">
        <v>204</v>
      </c>
      <c r="B370" s="159">
        <v>10</v>
      </c>
      <c r="C370" s="160">
        <v>1303180703</v>
      </c>
      <c r="D370" s="161">
        <f t="shared" si="22"/>
        <v>10859839</v>
      </c>
      <c r="E370" s="161">
        <f t="shared" si="23"/>
        <v>10859839</v>
      </c>
      <c r="F370" s="161"/>
    </row>
    <row r="371" spans="1:6" s="162" customFormat="1">
      <c r="A371" s="163" t="s">
        <v>205</v>
      </c>
      <c r="B371" s="159">
        <v>10</v>
      </c>
      <c r="C371" s="160">
        <v>313876943</v>
      </c>
      <c r="D371" s="161">
        <f t="shared" si="22"/>
        <v>2615641</v>
      </c>
      <c r="E371" s="161">
        <f t="shared" si="23"/>
        <v>2615641</v>
      </c>
      <c r="F371" s="161"/>
    </row>
    <row r="372" spans="1:6" s="162" customFormat="1">
      <c r="A372" s="184" t="s">
        <v>206</v>
      </c>
      <c r="B372" s="183">
        <v>45</v>
      </c>
      <c r="C372" s="185">
        <v>5405781300</v>
      </c>
      <c r="D372" s="161">
        <f t="shared" si="22"/>
        <v>10010706</v>
      </c>
      <c r="E372" s="171">
        <f t="shared" si="23"/>
        <v>10010706</v>
      </c>
      <c r="F372" s="171"/>
    </row>
    <row r="373" spans="1:6" s="162" customFormat="1">
      <c r="A373" s="164"/>
      <c r="B373" s="165"/>
      <c r="C373" s="166"/>
      <c r="D373" s="167"/>
      <c r="E373" s="167"/>
      <c r="F373" s="167"/>
    </row>
    <row r="374" spans="1:6" s="162" customFormat="1">
      <c r="A374" s="168" t="s">
        <v>207</v>
      </c>
      <c r="B374" s="168"/>
      <c r="C374" s="186"/>
      <c r="D374" s="186">
        <f>SUM(D375:D376)</f>
        <v>0</v>
      </c>
      <c r="E374" s="186">
        <f>SUM(E375:E376)</f>
        <v>0</v>
      </c>
      <c r="F374" s="186">
        <f>SUM(F375:F376)</f>
        <v>0</v>
      </c>
    </row>
    <row r="375" spans="1:6" s="162" customFormat="1">
      <c r="A375" s="169"/>
      <c r="B375" s="169"/>
      <c r="C375" s="160"/>
      <c r="D375" s="161"/>
      <c r="E375" s="161"/>
      <c r="F375" s="161"/>
    </row>
    <row r="376" spans="1:6" s="162" customFormat="1">
      <c r="A376" s="170"/>
      <c r="B376" s="170"/>
      <c r="C376" s="171"/>
      <c r="D376" s="171"/>
      <c r="E376" s="171"/>
      <c r="F376" s="171"/>
    </row>
    <row r="377" spans="1:6" s="174" customFormat="1">
      <c r="A377" s="172" t="s">
        <v>208</v>
      </c>
      <c r="B377" s="172"/>
      <c r="C377" s="173"/>
      <c r="D377" s="155">
        <f>D361+D362-D374</f>
        <v>4092631296</v>
      </c>
      <c r="E377" s="155">
        <f>E361+E362-E374</f>
        <v>3247596560</v>
      </c>
      <c r="F377" s="155">
        <f>F361+F362-F374</f>
        <v>845034736</v>
      </c>
    </row>
    <row r="378" spans="1:6" s="175" customFormat="1" ht="17.25" customHeight="1">
      <c r="A378" s="261"/>
      <c r="B378" s="261"/>
      <c r="C378" s="261"/>
      <c r="D378" s="261"/>
      <c r="E378" s="261"/>
      <c r="F378" s="261"/>
    </row>
    <row r="379" spans="1:6" s="176" customFormat="1">
      <c r="C379" s="262" t="s">
        <v>255</v>
      </c>
      <c r="D379" s="262"/>
      <c r="E379" s="262"/>
      <c r="F379" s="262"/>
    </row>
    <row r="380" spans="1:6" s="177" customFormat="1">
      <c r="A380" s="153"/>
      <c r="B380" s="153"/>
      <c r="C380" s="255" t="s">
        <v>16</v>
      </c>
      <c r="D380" s="255"/>
      <c r="E380" s="255"/>
      <c r="F380" s="255"/>
    </row>
    <row r="381" spans="1:6" s="175" customFormat="1">
      <c r="A381" s="149"/>
      <c r="B381" s="149"/>
      <c r="C381" s="256" t="s">
        <v>17</v>
      </c>
      <c r="D381" s="256"/>
      <c r="E381" s="256"/>
      <c r="F381" s="256"/>
    </row>
    <row r="382" spans="1:6" s="175" customFormat="1">
      <c r="C382" s="178"/>
      <c r="D382" s="178"/>
      <c r="E382" s="178"/>
    </row>
    <row r="383" spans="1:6" s="175" customFormat="1">
      <c r="C383" s="178"/>
      <c r="D383" s="178"/>
      <c r="E383" s="178"/>
    </row>
    <row r="384" spans="1:6" s="175" customFormat="1">
      <c r="C384" s="178"/>
      <c r="D384" s="178"/>
      <c r="E384" s="178"/>
    </row>
    <row r="385" spans="1:6" ht="15" customHeight="1">
      <c r="A385" s="144" t="s">
        <v>61</v>
      </c>
      <c r="B385" s="144"/>
      <c r="D385" s="146"/>
      <c r="E385" s="257" t="s">
        <v>29</v>
      </c>
      <c r="F385" s="257"/>
    </row>
    <row r="386" spans="1:6" ht="15.75" customHeight="1">
      <c r="A386" s="144" t="s">
        <v>110</v>
      </c>
      <c r="B386" s="144"/>
      <c r="D386" s="148"/>
      <c r="E386" s="258" t="s">
        <v>3</v>
      </c>
      <c r="F386" s="258"/>
    </row>
    <row r="387" spans="1:6">
      <c r="C387" s="148"/>
      <c r="D387" s="148"/>
      <c r="E387" s="258"/>
      <c r="F387" s="258"/>
    </row>
    <row r="389" spans="1:6" ht="20.25">
      <c r="A389" s="259" t="s">
        <v>30</v>
      </c>
      <c r="B389" s="259"/>
      <c r="C389" s="259"/>
      <c r="D389" s="259"/>
      <c r="E389" s="259"/>
      <c r="F389" s="259"/>
    </row>
    <row r="390" spans="1:6" ht="20.25">
      <c r="A390" s="260" t="s">
        <v>256</v>
      </c>
      <c r="B390" s="260"/>
      <c r="C390" s="260"/>
      <c r="D390" s="260"/>
      <c r="E390" s="260"/>
      <c r="F390" s="260"/>
    </row>
    <row r="391" spans="1:6" s="152" customFormat="1" ht="81" customHeight="1">
      <c r="A391" s="150" t="s">
        <v>31</v>
      </c>
      <c r="B391" s="150" t="s">
        <v>191</v>
      </c>
      <c r="C391" s="150" t="s">
        <v>8</v>
      </c>
      <c r="D391" s="150" t="s">
        <v>192</v>
      </c>
      <c r="E391" s="151" t="s">
        <v>193</v>
      </c>
      <c r="F391" s="151" t="s">
        <v>194</v>
      </c>
    </row>
    <row r="392" spans="1:6" s="153" customFormat="1">
      <c r="A392" s="150"/>
      <c r="B392" s="150">
        <v>1</v>
      </c>
      <c r="C392" s="150">
        <v>2</v>
      </c>
      <c r="D392" s="151">
        <v>3</v>
      </c>
      <c r="E392" s="151">
        <v>4</v>
      </c>
      <c r="F392" s="150">
        <v>5</v>
      </c>
    </row>
    <row r="393" spans="1:6" s="153" customFormat="1">
      <c r="A393" s="154" t="s">
        <v>195</v>
      </c>
      <c r="B393" s="154"/>
      <c r="C393" s="155"/>
      <c r="D393" s="151">
        <v>3777813504</v>
      </c>
      <c r="E393" s="151">
        <v>2997781440</v>
      </c>
      <c r="F393" s="151">
        <v>780032064</v>
      </c>
    </row>
    <row r="394" spans="1:6" s="153" customFormat="1">
      <c r="A394" s="156" t="s">
        <v>196</v>
      </c>
      <c r="B394" s="156"/>
      <c r="C394" s="157"/>
      <c r="D394" s="157">
        <f>SUM(D395:D405)</f>
        <v>157408896</v>
      </c>
      <c r="E394" s="157">
        <f>SUM(E395:E405)</f>
        <v>124907560</v>
      </c>
      <c r="F394" s="157">
        <f>SUM(F395:F405)</f>
        <v>32501336</v>
      </c>
    </row>
    <row r="395" spans="1:6" s="162" customFormat="1">
      <c r="A395" s="158" t="s">
        <v>197</v>
      </c>
      <c r="B395" s="159">
        <v>5</v>
      </c>
      <c r="C395" s="160">
        <v>17000000</v>
      </c>
      <c r="D395" s="161">
        <f>ROUND(C395/B395/12,0)</f>
        <v>283333</v>
      </c>
      <c r="E395" s="161"/>
      <c r="F395" s="161">
        <f>D395</f>
        <v>283333</v>
      </c>
    </row>
    <row r="396" spans="1:6" s="162" customFormat="1">
      <c r="A396" s="163" t="s">
        <v>198</v>
      </c>
      <c r="B396" s="159">
        <v>25</v>
      </c>
      <c r="C396" s="160">
        <v>1101349856</v>
      </c>
      <c r="D396" s="161">
        <f t="shared" ref="D396:D404" si="24">ROUND(C396/B396/12,0)</f>
        <v>3671166</v>
      </c>
      <c r="E396" s="161"/>
      <c r="F396" s="161">
        <f>D396</f>
        <v>3671166</v>
      </c>
    </row>
    <row r="397" spans="1:6" s="162" customFormat="1">
      <c r="A397" s="163" t="s">
        <v>199</v>
      </c>
      <c r="B397" s="159">
        <v>5</v>
      </c>
      <c r="C397" s="160">
        <v>1712810212</v>
      </c>
      <c r="D397" s="161">
        <f t="shared" si="24"/>
        <v>28546837</v>
      </c>
      <c r="E397" s="161"/>
      <c r="F397" s="161">
        <f>D397</f>
        <v>28546837</v>
      </c>
    </row>
    <row r="398" spans="1:6" s="162" customFormat="1">
      <c r="A398" s="158" t="s">
        <v>200</v>
      </c>
      <c r="B398" s="159">
        <v>5</v>
      </c>
      <c r="C398" s="160">
        <v>210000000</v>
      </c>
      <c r="D398" s="161">
        <f t="shared" si="24"/>
        <v>3500000</v>
      </c>
      <c r="E398" s="161">
        <f>D398</f>
        <v>3500000</v>
      </c>
      <c r="F398" s="161"/>
    </row>
    <row r="399" spans="1:6" s="162" customFormat="1">
      <c r="A399" s="163" t="s">
        <v>201</v>
      </c>
      <c r="B399" s="159">
        <v>25</v>
      </c>
      <c r="C399" s="160">
        <v>4567613580</v>
      </c>
      <c r="D399" s="161">
        <f t="shared" si="24"/>
        <v>15225379</v>
      </c>
      <c r="E399" s="161">
        <f t="shared" ref="E399:E404" si="25">D399</f>
        <v>15225379</v>
      </c>
      <c r="F399" s="161"/>
    </row>
    <row r="400" spans="1:6" s="162" customFormat="1">
      <c r="A400" s="158" t="s">
        <v>202</v>
      </c>
      <c r="B400" s="159">
        <v>5</v>
      </c>
      <c r="C400" s="160">
        <v>2787898863</v>
      </c>
      <c r="D400" s="161">
        <f t="shared" si="24"/>
        <v>46464981</v>
      </c>
      <c r="E400" s="161">
        <f>D400</f>
        <v>46464981</v>
      </c>
      <c r="F400" s="161"/>
    </row>
    <row r="401" spans="1:6" s="162" customFormat="1">
      <c r="A401" s="163" t="s">
        <v>203</v>
      </c>
      <c r="B401" s="159">
        <v>5</v>
      </c>
      <c r="C401" s="160">
        <v>2173860839</v>
      </c>
      <c r="D401" s="161">
        <f t="shared" si="24"/>
        <v>36231014</v>
      </c>
      <c r="E401" s="161">
        <f t="shared" si="25"/>
        <v>36231014</v>
      </c>
      <c r="F401" s="161"/>
    </row>
    <row r="402" spans="1:6" s="162" customFormat="1">
      <c r="A402" s="163" t="s">
        <v>204</v>
      </c>
      <c r="B402" s="159">
        <v>10</v>
      </c>
      <c r="C402" s="160">
        <v>1303180703</v>
      </c>
      <c r="D402" s="161">
        <f t="shared" si="24"/>
        <v>10859839</v>
      </c>
      <c r="E402" s="161">
        <f t="shared" si="25"/>
        <v>10859839</v>
      </c>
      <c r="F402" s="161"/>
    </row>
    <row r="403" spans="1:6" s="162" customFormat="1">
      <c r="A403" s="163" t="s">
        <v>205</v>
      </c>
      <c r="B403" s="159">
        <v>10</v>
      </c>
      <c r="C403" s="160">
        <v>313876943</v>
      </c>
      <c r="D403" s="161">
        <f t="shared" si="24"/>
        <v>2615641</v>
      </c>
      <c r="E403" s="161">
        <f t="shared" si="25"/>
        <v>2615641</v>
      </c>
      <c r="F403" s="161"/>
    </row>
    <row r="404" spans="1:6" s="162" customFormat="1">
      <c r="A404" s="184" t="s">
        <v>206</v>
      </c>
      <c r="B404" s="183">
        <v>45</v>
      </c>
      <c r="C404" s="185">
        <v>5405781300</v>
      </c>
      <c r="D404" s="161">
        <f t="shared" si="24"/>
        <v>10010706</v>
      </c>
      <c r="E404" s="171">
        <f t="shared" si="25"/>
        <v>10010706</v>
      </c>
      <c r="F404" s="171"/>
    </row>
    <row r="405" spans="1:6" s="162" customFormat="1">
      <c r="A405" s="164"/>
      <c r="B405" s="165"/>
      <c r="C405" s="166"/>
      <c r="D405" s="167"/>
      <c r="E405" s="167"/>
      <c r="F405" s="167"/>
    </row>
    <row r="406" spans="1:6" s="162" customFormat="1">
      <c r="A406" s="168" t="s">
        <v>207</v>
      </c>
      <c r="B406" s="168"/>
      <c r="C406" s="186"/>
      <c r="D406" s="186">
        <f>SUM(D407:D408)</f>
        <v>0</v>
      </c>
      <c r="E406" s="186">
        <f>SUM(E407:E408)</f>
        <v>0</v>
      </c>
      <c r="F406" s="186">
        <f>SUM(F407:F408)</f>
        <v>0</v>
      </c>
    </row>
    <row r="407" spans="1:6" s="162" customFormat="1">
      <c r="A407" s="169"/>
      <c r="B407" s="169"/>
      <c r="C407" s="160"/>
      <c r="D407" s="161"/>
      <c r="E407" s="161"/>
      <c r="F407" s="161"/>
    </row>
    <row r="408" spans="1:6" s="162" customFormat="1">
      <c r="A408" s="170"/>
      <c r="B408" s="170"/>
      <c r="C408" s="171"/>
      <c r="D408" s="171"/>
      <c r="E408" s="171"/>
      <c r="F408" s="171"/>
    </row>
    <row r="409" spans="1:6" s="174" customFormat="1">
      <c r="A409" s="172" t="s">
        <v>208</v>
      </c>
      <c r="B409" s="172"/>
      <c r="C409" s="173"/>
      <c r="D409" s="155">
        <f>D393+D394-D406</f>
        <v>3935222400</v>
      </c>
      <c r="E409" s="155">
        <f>E393+E394-E406</f>
        <v>3122689000</v>
      </c>
      <c r="F409" s="155">
        <f>F393+F394-F406</f>
        <v>812533400</v>
      </c>
    </row>
    <row r="410" spans="1:6" s="175" customFormat="1" ht="17.25" customHeight="1">
      <c r="A410" s="261"/>
      <c r="B410" s="261"/>
      <c r="C410" s="261"/>
      <c r="D410" s="261"/>
      <c r="E410" s="261"/>
      <c r="F410" s="261"/>
    </row>
    <row r="411" spans="1:6" s="176" customFormat="1">
      <c r="C411" s="262" t="s">
        <v>255</v>
      </c>
      <c r="D411" s="262"/>
      <c r="E411" s="262"/>
      <c r="F411" s="262"/>
    </row>
    <row r="412" spans="1:6" s="177" customFormat="1">
      <c r="A412" s="153"/>
      <c r="B412" s="153"/>
      <c r="C412" s="255" t="s">
        <v>16</v>
      </c>
      <c r="D412" s="255"/>
      <c r="E412" s="255"/>
      <c r="F412" s="255"/>
    </row>
    <row r="413" spans="1:6" s="175" customFormat="1">
      <c r="A413" s="149"/>
      <c r="B413" s="149"/>
      <c r="C413" s="256" t="s">
        <v>17</v>
      </c>
      <c r="D413" s="256"/>
      <c r="E413" s="256"/>
      <c r="F413" s="256"/>
    </row>
    <row r="414" spans="1:6" s="175" customFormat="1">
      <c r="C414" s="178"/>
      <c r="D414" s="178"/>
      <c r="E414" s="178"/>
    </row>
    <row r="415" spans="1:6" s="175" customFormat="1">
      <c r="C415" s="178"/>
      <c r="D415" s="178"/>
      <c r="E415" s="178"/>
    </row>
    <row r="416" spans="1:6" s="175" customFormat="1">
      <c r="C416" s="178"/>
      <c r="D416" s="178"/>
      <c r="E416" s="178"/>
    </row>
  </sheetData>
  <mergeCells count="104">
    <mergeCell ref="E1:F1"/>
    <mergeCell ref="E2:F3"/>
    <mergeCell ref="A5:F5"/>
    <mergeCell ref="A6:F6"/>
    <mergeCell ref="A26:F26"/>
    <mergeCell ref="C27:F27"/>
    <mergeCell ref="C28:F28"/>
    <mergeCell ref="C29:F29"/>
    <mergeCell ref="E33:F33"/>
    <mergeCell ref="E34:F35"/>
    <mergeCell ref="A37:F37"/>
    <mergeCell ref="A38:F38"/>
    <mergeCell ref="A57:F57"/>
    <mergeCell ref="C58:F58"/>
    <mergeCell ref="C59:F59"/>
    <mergeCell ref="C60:F60"/>
    <mergeCell ref="E65:F65"/>
    <mergeCell ref="E66:F67"/>
    <mergeCell ref="A69:F69"/>
    <mergeCell ref="A70:F70"/>
    <mergeCell ref="A89:F89"/>
    <mergeCell ref="C90:F90"/>
    <mergeCell ref="C91:F91"/>
    <mergeCell ref="C92:F92"/>
    <mergeCell ref="E97:F97"/>
    <mergeCell ref="E98:F99"/>
    <mergeCell ref="A101:F101"/>
    <mergeCell ref="A102:F102"/>
    <mergeCell ref="A121:F121"/>
    <mergeCell ref="C122:F122"/>
    <mergeCell ref="C123:F123"/>
    <mergeCell ref="C124:F124"/>
    <mergeCell ref="E129:F129"/>
    <mergeCell ref="E130:F131"/>
    <mergeCell ref="A133:F133"/>
    <mergeCell ref="A134:F134"/>
    <mergeCell ref="A153:F153"/>
    <mergeCell ref="C154:F154"/>
    <mergeCell ref="C155:F155"/>
    <mergeCell ref="C156:F156"/>
    <mergeCell ref="E161:F161"/>
    <mergeCell ref="E162:F163"/>
    <mergeCell ref="A165:F165"/>
    <mergeCell ref="A166:F166"/>
    <mergeCell ref="A185:F185"/>
    <mergeCell ref="C186:F186"/>
    <mergeCell ref="C187:F187"/>
    <mergeCell ref="C188:F188"/>
    <mergeCell ref="E193:F193"/>
    <mergeCell ref="E194:F195"/>
    <mergeCell ref="A197:F197"/>
    <mergeCell ref="A198:F198"/>
    <mergeCell ref="A217:F217"/>
    <mergeCell ref="C218:F218"/>
    <mergeCell ref="C219:F219"/>
    <mergeCell ref="C220:F220"/>
    <mergeCell ref="E225:F225"/>
    <mergeCell ref="E226:F227"/>
    <mergeCell ref="A229:F229"/>
    <mergeCell ref="A230:F230"/>
    <mergeCell ref="A249:F249"/>
    <mergeCell ref="C250:F250"/>
    <mergeCell ref="C251:F251"/>
    <mergeCell ref="C252:F252"/>
    <mergeCell ref="E257:F257"/>
    <mergeCell ref="E258:F259"/>
    <mergeCell ref="A261:F261"/>
    <mergeCell ref="A262:F262"/>
    <mergeCell ref="A282:F282"/>
    <mergeCell ref="C283:F283"/>
    <mergeCell ref="C284:F284"/>
    <mergeCell ref="C285:F285"/>
    <mergeCell ref="E289:F289"/>
    <mergeCell ref="E290:F291"/>
    <mergeCell ref="A293:F293"/>
    <mergeCell ref="A294:F294"/>
    <mergeCell ref="A314:F314"/>
    <mergeCell ref="C315:F315"/>
    <mergeCell ref="C316:F316"/>
    <mergeCell ref="C317:F317"/>
    <mergeCell ref="E321:F321"/>
    <mergeCell ref="E322:F323"/>
    <mergeCell ref="A325:F325"/>
    <mergeCell ref="A326:F326"/>
    <mergeCell ref="A346:F346"/>
    <mergeCell ref="C347:F347"/>
    <mergeCell ref="C348:F348"/>
    <mergeCell ref="C349:F349"/>
    <mergeCell ref="E353:F353"/>
    <mergeCell ref="E354:F355"/>
    <mergeCell ref="A357:F357"/>
    <mergeCell ref="A358:F358"/>
    <mergeCell ref="A378:F378"/>
    <mergeCell ref="C379:F379"/>
    <mergeCell ref="C380:F380"/>
    <mergeCell ref="C381:F381"/>
    <mergeCell ref="C412:F412"/>
    <mergeCell ref="C413:F413"/>
    <mergeCell ref="E385:F385"/>
    <mergeCell ref="E386:F387"/>
    <mergeCell ref="A389:F389"/>
    <mergeCell ref="A390:F390"/>
    <mergeCell ref="A410:F410"/>
    <mergeCell ref="C411:F411"/>
  </mergeCells>
  <phoneticPr fontId="2" type="noConversion"/>
  <printOptions horizontalCentered="1"/>
  <pageMargins left="0.19685039370078741" right="0.11811023622047245" top="0.19685039370078741" bottom="0.11811023622047245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indexed="31"/>
  </sheetPr>
  <dimension ref="A1:M407"/>
  <sheetViews>
    <sheetView topLeftCell="A356" workbookViewId="0">
      <selection activeCell="A408" sqref="A408:IV444"/>
    </sheetView>
  </sheetViews>
  <sheetFormatPr defaultRowHeight="12.75"/>
  <cols>
    <col min="1" max="1" width="4.140625" style="9" customWidth="1"/>
    <col min="2" max="2" width="24" style="9" bestFit="1" customWidth="1"/>
    <col min="3" max="3" width="9.140625" style="7"/>
    <col min="4" max="4" width="12" style="8" customWidth="1"/>
    <col min="5" max="5" width="7.7109375" style="8" customWidth="1"/>
    <col min="6" max="6" width="8.28515625" style="8" customWidth="1"/>
    <col min="7" max="7" width="10" style="8" customWidth="1"/>
    <col min="8" max="8" width="12.28515625" style="8" bestFit="1" customWidth="1"/>
    <col min="9" max="9" width="10" style="8" customWidth="1"/>
    <col min="10" max="10" width="10.7109375" style="8" customWidth="1"/>
    <col min="11" max="11" width="8.85546875" style="8" bestFit="1" customWidth="1"/>
    <col min="12" max="12" width="12.28515625" style="8" bestFit="1" customWidth="1"/>
    <col min="13" max="13" width="12.7109375" style="7" customWidth="1"/>
    <col min="14" max="16384" width="9.140625" style="7"/>
  </cols>
  <sheetData>
    <row r="1" spans="1:13" ht="15" customHeight="1">
      <c r="A1" s="1" t="s">
        <v>61</v>
      </c>
      <c r="B1" s="38"/>
      <c r="C1" s="38"/>
      <c r="D1" s="38"/>
      <c r="E1" s="38"/>
      <c r="F1" s="38"/>
      <c r="G1" s="38"/>
      <c r="H1" s="38"/>
      <c r="I1" s="38"/>
      <c r="J1" s="228" t="s">
        <v>96</v>
      </c>
      <c r="K1" s="228"/>
      <c r="L1" s="228"/>
      <c r="M1" s="228"/>
    </row>
    <row r="2" spans="1:13">
      <c r="A2" s="1" t="s">
        <v>110</v>
      </c>
      <c r="B2" s="38"/>
      <c r="C2" s="38"/>
      <c r="D2" s="38"/>
      <c r="E2" s="38"/>
      <c r="F2" s="38"/>
      <c r="G2" s="38"/>
      <c r="H2" s="38"/>
      <c r="I2" s="38"/>
      <c r="J2" s="215" t="s">
        <v>93</v>
      </c>
      <c r="K2" s="215"/>
      <c r="L2" s="215"/>
      <c r="M2" s="215"/>
    </row>
    <row r="3" spans="1:13">
      <c r="J3" s="215" t="s">
        <v>94</v>
      </c>
      <c r="K3" s="215"/>
      <c r="L3" s="215"/>
      <c r="M3" s="215"/>
    </row>
    <row r="5" spans="1:13" s="34" customFormat="1" ht="16.5">
      <c r="A5" s="227" t="s">
        <v>18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</row>
    <row r="6" spans="1:13" s="34" customFormat="1" ht="16.5">
      <c r="A6" s="239" t="s">
        <v>128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</row>
    <row r="7" spans="1:13">
      <c r="J7" s="266" t="s">
        <v>123</v>
      </c>
      <c r="K7" s="266"/>
      <c r="L7" s="266"/>
      <c r="M7" s="266"/>
    </row>
    <row r="8" spans="1:13">
      <c r="J8" s="266" t="s">
        <v>4</v>
      </c>
      <c r="K8" s="266"/>
      <c r="L8" s="266"/>
      <c r="M8" s="266"/>
    </row>
    <row r="9" spans="1:13">
      <c r="J9" s="266" t="s">
        <v>5</v>
      </c>
      <c r="K9" s="266"/>
      <c r="L9" s="266"/>
      <c r="M9" s="266"/>
    </row>
    <row r="10" spans="1:13">
      <c r="A10" s="264" t="s">
        <v>66</v>
      </c>
      <c r="B10" s="264"/>
      <c r="C10" s="264"/>
      <c r="D10" s="264"/>
      <c r="E10" s="264"/>
      <c r="F10" s="264"/>
      <c r="G10" s="264"/>
      <c r="H10" s="264"/>
      <c r="I10" s="264"/>
      <c r="J10" s="264"/>
      <c r="K10" s="264"/>
      <c r="L10" s="264"/>
      <c r="M10" s="264"/>
    </row>
    <row r="11" spans="1:13">
      <c r="A11" s="264" t="s">
        <v>209</v>
      </c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</row>
    <row r="12" spans="1:13">
      <c r="A12" s="264" t="s">
        <v>210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</row>
    <row r="13" spans="1:13">
      <c r="A13" s="264" t="s">
        <v>67</v>
      </c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</row>
    <row r="14" spans="1:13">
      <c r="A14" s="264" t="s">
        <v>175</v>
      </c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</row>
    <row r="15" spans="1:13">
      <c r="A15" s="265" t="s">
        <v>19</v>
      </c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</row>
    <row r="16" spans="1:13" s="16" customFormat="1" ht="33" customHeight="1">
      <c r="A16" s="213" t="s">
        <v>6</v>
      </c>
      <c r="B16" s="213" t="s">
        <v>36</v>
      </c>
      <c r="C16" s="213" t="s">
        <v>7</v>
      </c>
      <c r="D16" s="223" t="s">
        <v>68</v>
      </c>
      <c r="E16" s="223" t="s">
        <v>26</v>
      </c>
      <c r="F16" s="223" t="s">
        <v>20</v>
      </c>
      <c r="G16" s="223" t="s">
        <v>71</v>
      </c>
      <c r="H16" s="234" t="s">
        <v>21</v>
      </c>
      <c r="I16" s="235"/>
      <c r="J16" s="235"/>
      <c r="K16" s="235"/>
      <c r="L16" s="235"/>
      <c r="M16" s="236"/>
    </row>
    <row r="17" spans="1:13" s="16" customFormat="1" ht="81" customHeight="1">
      <c r="A17" s="214"/>
      <c r="B17" s="214"/>
      <c r="C17" s="214"/>
      <c r="D17" s="224"/>
      <c r="E17" s="224"/>
      <c r="F17" s="224"/>
      <c r="G17" s="224"/>
      <c r="H17" s="39" t="s">
        <v>22</v>
      </c>
      <c r="I17" s="39" t="s">
        <v>23</v>
      </c>
      <c r="J17" s="39" t="s">
        <v>24</v>
      </c>
      <c r="K17" s="40" t="s">
        <v>77</v>
      </c>
      <c r="L17" s="39" t="s">
        <v>1</v>
      </c>
      <c r="M17" s="39" t="s">
        <v>25</v>
      </c>
    </row>
    <row r="18" spans="1:13" s="15" customFormat="1">
      <c r="A18" s="19" t="s">
        <v>9</v>
      </c>
      <c r="B18" s="19" t="s">
        <v>10</v>
      </c>
      <c r="C18" s="19" t="s">
        <v>11</v>
      </c>
      <c r="D18" s="39" t="s">
        <v>12</v>
      </c>
      <c r="E18" s="39">
        <v>1</v>
      </c>
      <c r="F18" s="39">
        <v>2</v>
      </c>
      <c r="G18" s="39">
        <v>3</v>
      </c>
      <c r="H18" s="39">
        <v>4</v>
      </c>
      <c r="I18" s="39">
        <v>5</v>
      </c>
      <c r="J18" s="39">
        <v>6</v>
      </c>
      <c r="K18" s="39">
        <v>7</v>
      </c>
      <c r="L18" s="39">
        <v>8</v>
      </c>
      <c r="M18" s="19" t="s">
        <v>27</v>
      </c>
    </row>
    <row r="19" spans="1:13" s="61" customFormat="1">
      <c r="A19" s="104">
        <v>1</v>
      </c>
      <c r="B19" s="72" t="s">
        <v>124</v>
      </c>
      <c r="C19" s="57" t="s">
        <v>121</v>
      </c>
      <c r="D19" s="58"/>
      <c r="E19" s="63"/>
      <c r="F19" s="56">
        <v>40543</v>
      </c>
      <c r="G19" s="58"/>
      <c r="H19" s="5">
        <v>17000000</v>
      </c>
      <c r="I19" s="62"/>
      <c r="J19" s="59">
        <v>0</v>
      </c>
      <c r="K19" s="59">
        <v>0</v>
      </c>
      <c r="L19" s="59">
        <f>H19+I19+J19+K19</f>
        <v>17000000</v>
      </c>
      <c r="M19" s="60"/>
    </row>
    <row r="20" spans="1:13" s="45" customFormat="1">
      <c r="A20" s="105"/>
      <c r="B20" s="41"/>
      <c r="C20" s="41"/>
      <c r="D20" s="42"/>
      <c r="E20" s="42"/>
      <c r="F20" s="42"/>
      <c r="G20" s="42"/>
      <c r="H20" s="62"/>
      <c r="I20" s="62"/>
      <c r="J20" s="43"/>
      <c r="K20" s="43"/>
      <c r="L20" s="43"/>
      <c r="M20" s="44"/>
    </row>
    <row r="21" spans="1:13" s="45" customFormat="1">
      <c r="A21" s="105"/>
      <c r="B21" s="41"/>
      <c r="C21" s="41"/>
      <c r="D21" s="42"/>
      <c r="E21" s="42"/>
      <c r="F21" s="42"/>
      <c r="G21" s="42"/>
      <c r="H21" s="62"/>
      <c r="I21" s="62"/>
      <c r="J21" s="43"/>
      <c r="K21" s="43"/>
      <c r="L21" s="43"/>
      <c r="M21" s="44"/>
    </row>
    <row r="22" spans="1:13" s="45" customFormat="1">
      <c r="A22" s="105"/>
      <c r="B22" s="41"/>
      <c r="C22" s="41"/>
      <c r="D22" s="42"/>
      <c r="E22" s="42"/>
      <c r="F22" s="42"/>
      <c r="G22" s="42"/>
      <c r="H22" s="62"/>
      <c r="I22" s="62"/>
      <c r="J22" s="43"/>
      <c r="K22" s="43"/>
      <c r="L22" s="43"/>
      <c r="M22" s="44"/>
    </row>
    <row r="23" spans="1:13" s="45" customFormat="1">
      <c r="A23" s="105"/>
      <c r="B23" s="41"/>
      <c r="C23" s="41"/>
      <c r="D23" s="42"/>
      <c r="E23" s="42"/>
      <c r="F23" s="42"/>
      <c r="G23" s="42"/>
      <c r="H23" s="62"/>
      <c r="I23" s="62"/>
      <c r="J23" s="43"/>
      <c r="K23" s="43"/>
      <c r="L23" s="43"/>
      <c r="M23" s="44"/>
    </row>
    <row r="24" spans="1:13" s="45" customFormat="1">
      <c r="A24" s="105"/>
      <c r="B24" s="41"/>
      <c r="C24" s="41"/>
      <c r="D24" s="42"/>
      <c r="E24" s="42"/>
      <c r="F24" s="42"/>
      <c r="G24" s="42"/>
      <c r="H24" s="62"/>
      <c r="I24" s="62"/>
      <c r="J24" s="43"/>
      <c r="K24" s="43"/>
      <c r="L24" s="43"/>
      <c r="M24" s="44"/>
    </row>
    <row r="25" spans="1:13" s="45" customFormat="1">
      <c r="A25" s="105"/>
      <c r="B25" s="41"/>
      <c r="C25" s="41"/>
      <c r="D25" s="42"/>
      <c r="E25" s="42"/>
      <c r="F25" s="42"/>
      <c r="G25" s="42"/>
      <c r="H25" s="62"/>
      <c r="I25" s="62"/>
      <c r="J25" s="43"/>
      <c r="K25" s="43"/>
      <c r="L25" s="43"/>
      <c r="M25" s="44"/>
    </row>
    <row r="26" spans="1:13" s="45" customFormat="1">
      <c r="A26" s="105"/>
      <c r="B26" s="41"/>
      <c r="C26" s="41"/>
      <c r="D26" s="42"/>
      <c r="E26" s="42"/>
      <c r="F26" s="42"/>
      <c r="G26" s="42"/>
      <c r="H26" s="62"/>
      <c r="I26" s="62"/>
      <c r="J26" s="43"/>
      <c r="K26" s="43"/>
      <c r="L26" s="43"/>
      <c r="M26" s="44"/>
    </row>
    <row r="27" spans="1:13" s="45" customFormat="1">
      <c r="A27" s="105"/>
      <c r="B27" s="41"/>
      <c r="C27" s="41"/>
      <c r="D27" s="42"/>
      <c r="E27" s="42"/>
      <c r="F27" s="42"/>
      <c r="G27" s="42"/>
      <c r="H27" s="62"/>
      <c r="I27" s="62"/>
      <c r="J27" s="43"/>
      <c r="K27" s="43"/>
      <c r="L27" s="43"/>
      <c r="M27" s="44"/>
    </row>
    <row r="28" spans="1:13" s="45" customFormat="1">
      <c r="A28" s="105"/>
      <c r="B28" s="41"/>
      <c r="C28" s="41"/>
      <c r="D28" s="42"/>
      <c r="E28" s="42"/>
      <c r="F28" s="42"/>
      <c r="G28" s="42"/>
      <c r="H28" s="62"/>
      <c r="I28" s="62"/>
      <c r="J28" s="43"/>
      <c r="K28" s="43"/>
      <c r="L28" s="43"/>
      <c r="M28" s="44"/>
    </row>
    <row r="29" spans="1:13" s="48" customFormat="1">
      <c r="A29" s="19"/>
      <c r="B29" s="19" t="s">
        <v>13</v>
      </c>
      <c r="C29" s="19" t="s">
        <v>14</v>
      </c>
      <c r="D29" s="39" t="s">
        <v>14</v>
      </c>
      <c r="E29" s="39"/>
      <c r="F29" s="39"/>
      <c r="G29" s="39"/>
      <c r="H29" s="46">
        <f>SUM(H19:H28)</f>
        <v>17000000</v>
      </c>
      <c r="I29" s="46">
        <f>SUM(I19:I28)</f>
        <v>0</v>
      </c>
      <c r="J29" s="46">
        <f>SUM(J19:J28)</f>
        <v>0</v>
      </c>
      <c r="K29" s="46">
        <f>SUM(K19:K28)</f>
        <v>0</v>
      </c>
      <c r="L29" s="46">
        <f>SUM(L19:L28)</f>
        <v>17000000</v>
      </c>
      <c r="M29" s="47"/>
    </row>
    <row r="30" spans="1:13" s="14" customFormat="1" ht="17.25" customHeight="1">
      <c r="A30" s="263" t="s">
        <v>15</v>
      </c>
      <c r="B30" s="263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</row>
    <row r="31" spans="1:13" s="49" customFormat="1">
      <c r="D31" s="51"/>
      <c r="E31" s="51"/>
      <c r="F31" s="51"/>
      <c r="G31" s="51"/>
      <c r="H31" s="51"/>
      <c r="I31" s="51"/>
      <c r="J31" s="230"/>
      <c r="K31" s="230"/>
      <c r="L31" s="230"/>
      <c r="M31" s="230"/>
    </row>
    <row r="32" spans="1:13" s="15" customFormat="1">
      <c r="B32" s="15" t="s">
        <v>69</v>
      </c>
      <c r="D32" s="15" t="s">
        <v>70</v>
      </c>
      <c r="E32" s="142"/>
      <c r="G32" s="142" t="s">
        <v>16</v>
      </c>
      <c r="H32" s="142"/>
      <c r="I32" s="142"/>
      <c r="K32" s="55" t="s">
        <v>28</v>
      </c>
      <c r="L32" s="55"/>
      <c r="M32" s="55"/>
    </row>
    <row r="33" spans="1:13" s="9" customFormat="1">
      <c r="D33" s="143"/>
      <c r="E33" s="143"/>
      <c r="F33" s="143"/>
      <c r="G33" s="143"/>
      <c r="H33" s="143"/>
      <c r="I33" s="143"/>
      <c r="J33" s="143"/>
      <c r="K33" s="143"/>
      <c r="L33" s="143"/>
    </row>
    <row r="34" spans="1:13" s="9" customFormat="1">
      <c r="D34" s="143"/>
      <c r="E34" s="143"/>
      <c r="F34" s="143"/>
      <c r="G34" s="143"/>
      <c r="H34" s="143"/>
      <c r="I34" s="143"/>
      <c r="J34" s="143"/>
      <c r="K34" s="143"/>
      <c r="L34" s="143"/>
    </row>
    <row r="35" spans="1:13" s="9" customFormat="1">
      <c r="D35" s="143"/>
      <c r="E35" s="143"/>
      <c r="F35" s="143"/>
      <c r="G35" s="143"/>
      <c r="H35" s="143"/>
      <c r="I35" s="143"/>
      <c r="J35" s="143"/>
      <c r="K35" s="143"/>
      <c r="L35" s="143"/>
    </row>
    <row r="36" spans="1:13" s="9" customFormat="1">
      <c r="D36" s="143"/>
      <c r="E36" s="143"/>
      <c r="F36" s="143"/>
      <c r="G36" s="143"/>
      <c r="H36" s="143"/>
      <c r="I36" s="143"/>
      <c r="J36" s="143"/>
      <c r="K36" s="143"/>
      <c r="L36" s="143"/>
    </row>
    <row r="37" spans="1:13" s="9" customFormat="1">
      <c r="B37" s="9" t="s">
        <v>211</v>
      </c>
      <c r="D37" s="143" t="s">
        <v>212</v>
      </c>
      <c r="E37" s="143"/>
      <c r="F37" s="143"/>
      <c r="G37" s="143"/>
      <c r="H37" s="143"/>
      <c r="I37" s="143"/>
      <c r="J37" s="143"/>
      <c r="K37" s="143" t="s">
        <v>212</v>
      </c>
      <c r="L37" s="143"/>
    </row>
    <row r="38" spans="1:13" ht="15" customHeight="1">
      <c r="A38" s="1" t="s">
        <v>61</v>
      </c>
      <c r="B38" s="38"/>
      <c r="C38" s="38"/>
      <c r="D38" s="38"/>
      <c r="E38" s="38"/>
      <c r="F38" s="38"/>
      <c r="G38" s="38"/>
      <c r="H38" s="38"/>
      <c r="I38" s="38"/>
      <c r="J38" s="228" t="s">
        <v>96</v>
      </c>
      <c r="K38" s="228"/>
      <c r="L38" s="228"/>
      <c r="M38" s="228"/>
    </row>
    <row r="39" spans="1:13">
      <c r="A39" s="1" t="s">
        <v>110</v>
      </c>
      <c r="B39" s="38"/>
      <c r="C39" s="38"/>
      <c r="D39" s="38"/>
      <c r="E39" s="38"/>
      <c r="F39" s="38"/>
      <c r="G39" s="38"/>
      <c r="H39" s="38"/>
      <c r="I39" s="38"/>
      <c r="J39" s="215" t="s">
        <v>93</v>
      </c>
      <c r="K39" s="215"/>
      <c r="L39" s="215"/>
      <c r="M39" s="215"/>
    </row>
    <row r="40" spans="1:13">
      <c r="J40" s="215" t="s">
        <v>94</v>
      </c>
      <c r="K40" s="215"/>
      <c r="L40" s="215"/>
      <c r="M40" s="215"/>
    </row>
    <row r="42" spans="1:13" s="34" customFormat="1" ht="16.5">
      <c r="A42" s="227" t="s">
        <v>18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</row>
    <row r="43" spans="1:13" s="34" customFormat="1" ht="16.5">
      <c r="A43" s="239" t="s">
        <v>128</v>
      </c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</row>
    <row r="44" spans="1:13">
      <c r="J44" s="266" t="s">
        <v>126</v>
      </c>
      <c r="K44" s="266"/>
      <c r="L44" s="266"/>
      <c r="M44" s="266"/>
    </row>
    <row r="45" spans="1:13">
      <c r="J45" s="266" t="s">
        <v>4</v>
      </c>
      <c r="K45" s="266"/>
      <c r="L45" s="266"/>
      <c r="M45" s="266"/>
    </row>
    <row r="46" spans="1:13">
      <c r="J46" s="266" t="s">
        <v>5</v>
      </c>
      <c r="K46" s="266"/>
      <c r="L46" s="266"/>
      <c r="M46" s="266"/>
    </row>
    <row r="47" spans="1:13">
      <c r="A47" s="264" t="s">
        <v>66</v>
      </c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</row>
    <row r="48" spans="1:13">
      <c r="A48" s="264" t="s">
        <v>213</v>
      </c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</row>
    <row r="49" spans="1:13">
      <c r="A49" s="264" t="s">
        <v>214</v>
      </c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</row>
    <row r="50" spans="1:13">
      <c r="A50" s="264" t="s">
        <v>67</v>
      </c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</row>
    <row r="51" spans="1:13">
      <c r="A51" s="264" t="s">
        <v>175</v>
      </c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</row>
    <row r="52" spans="1:13">
      <c r="A52" s="265" t="s">
        <v>19</v>
      </c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</row>
    <row r="53" spans="1:13" s="16" customFormat="1" ht="33" customHeight="1">
      <c r="A53" s="213" t="s">
        <v>6</v>
      </c>
      <c r="B53" s="213" t="s">
        <v>36</v>
      </c>
      <c r="C53" s="213" t="s">
        <v>7</v>
      </c>
      <c r="D53" s="223" t="s">
        <v>68</v>
      </c>
      <c r="E53" s="223" t="s">
        <v>26</v>
      </c>
      <c r="F53" s="223" t="s">
        <v>20</v>
      </c>
      <c r="G53" s="223" t="s">
        <v>71</v>
      </c>
      <c r="H53" s="234" t="s">
        <v>21</v>
      </c>
      <c r="I53" s="235"/>
      <c r="J53" s="235"/>
      <c r="K53" s="235"/>
      <c r="L53" s="235"/>
      <c r="M53" s="236"/>
    </row>
    <row r="54" spans="1:13" s="16" customFormat="1" ht="81" customHeight="1">
      <c r="A54" s="214"/>
      <c r="B54" s="214"/>
      <c r="C54" s="214"/>
      <c r="D54" s="224"/>
      <c r="E54" s="224"/>
      <c r="F54" s="224"/>
      <c r="G54" s="224"/>
      <c r="H54" s="39" t="s">
        <v>22</v>
      </c>
      <c r="I54" s="39" t="s">
        <v>23</v>
      </c>
      <c r="J54" s="39" t="s">
        <v>24</v>
      </c>
      <c r="K54" s="40" t="s">
        <v>77</v>
      </c>
      <c r="L54" s="39" t="s">
        <v>1</v>
      </c>
      <c r="M54" s="39" t="s">
        <v>25</v>
      </c>
    </row>
    <row r="55" spans="1:13" s="15" customFormat="1">
      <c r="A55" s="19" t="s">
        <v>9</v>
      </c>
      <c r="B55" s="19" t="s">
        <v>10</v>
      </c>
      <c r="C55" s="19" t="s">
        <v>11</v>
      </c>
      <c r="D55" s="39" t="s">
        <v>12</v>
      </c>
      <c r="E55" s="39">
        <v>1</v>
      </c>
      <c r="F55" s="39">
        <v>2</v>
      </c>
      <c r="G55" s="39">
        <v>3</v>
      </c>
      <c r="H55" s="39">
        <v>4</v>
      </c>
      <c r="I55" s="39">
        <v>5</v>
      </c>
      <c r="J55" s="39">
        <v>6</v>
      </c>
      <c r="K55" s="39">
        <v>7</v>
      </c>
      <c r="L55" s="39">
        <v>8</v>
      </c>
      <c r="M55" s="19" t="s">
        <v>27</v>
      </c>
    </row>
    <row r="56" spans="1:13" s="61" customFormat="1">
      <c r="A56" s="104">
        <v>1</v>
      </c>
      <c r="B56" s="32" t="s">
        <v>115</v>
      </c>
      <c r="C56" s="57" t="s">
        <v>122</v>
      </c>
      <c r="D56" s="58"/>
      <c r="E56" s="63"/>
      <c r="F56" s="56">
        <v>40543</v>
      </c>
      <c r="G56" s="58"/>
      <c r="H56" s="5">
        <v>210000000</v>
      </c>
      <c r="I56" s="62"/>
      <c r="J56" s="59">
        <v>0</v>
      </c>
      <c r="K56" s="59">
        <v>0</v>
      </c>
      <c r="L56" s="59">
        <f>H56+I56+J56+K56</f>
        <v>210000000</v>
      </c>
      <c r="M56" s="60"/>
    </row>
    <row r="57" spans="1:13" s="45" customFormat="1">
      <c r="A57" s="105"/>
      <c r="B57" s="41"/>
      <c r="C57" s="41"/>
      <c r="D57" s="42"/>
      <c r="E57" s="42"/>
      <c r="F57" s="42"/>
      <c r="G57" s="42"/>
      <c r="H57" s="62"/>
      <c r="I57" s="62"/>
      <c r="J57" s="43"/>
      <c r="K57" s="43"/>
      <c r="L57" s="43"/>
      <c r="M57" s="44"/>
    </row>
    <row r="58" spans="1:13" s="45" customFormat="1">
      <c r="A58" s="105"/>
      <c r="B58" s="41"/>
      <c r="C58" s="41"/>
      <c r="D58" s="42"/>
      <c r="E58" s="42"/>
      <c r="F58" s="42"/>
      <c r="G58" s="42"/>
      <c r="H58" s="62"/>
      <c r="I58" s="62"/>
      <c r="J58" s="43"/>
      <c r="K58" s="43"/>
      <c r="L58" s="43"/>
      <c r="M58" s="44"/>
    </row>
    <row r="59" spans="1:13" s="45" customFormat="1">
      <c r="A59" s="105"/>
      <c r="B59" s="41"/>
      <c r="C59" s="41"/>
      <c r="D59" s="42"/>
      <c r="E59" s="42"/>
      <c r="F59" s="42"/>
      <c r="G59" s="42"/>
      <c r="H59" s="62"/>
      <c r="I59" s="62"/>
      <c r="J59" s="43"/>
      <c r="K59" s="43"/>
      <c r="L59" s="43"/>
      <c r="M59" s="44"/>
    </row>
    <row r="60" spans="1:13" s="45" customFormat="1">
      <c r="A60" s="105"/>
      <c r="B60" s="41"/>
      <c r="C60" s="41"/>
      <c r="D60" s="42"/>
      <c r="E60" s="42"/>
      <c r="F60" s="42"/>
      <c r="G60" s="42"/>
      <c r="H60" s="62"/>
      <c r="I60" s="62"/>
      <c r="J60" s="43"/>
      <c r="K60" s="43"/>
      <c r="L60" s="43"/>
      <c r="M60" s="44"/>
    </row>
    <row r="61" spans="1:13" s="45" customFormat="1">
      <c r="A61" s="105"/>
      <c r="B61" s="41"/>
      <c r="C61" s="41"/>
      <c r="D61" s="42"/>
      <c r="E61" s="42"/>
      <c r="F61" s="42"/>
      <c r="G61" s="42"/>
      <c r="H61" s="62"/>
      <c r="I61" s="62"/>
      <c r="J61" s="43"/>
      <c r="K61" s="43"/>
      <c r="L61" s="43"/>
      <c r="M61" s="44"/>
    </row>
    <row r="62" spans="1:13" s="45" customFormat="1">
      <c r="A62" s="105"/>
      <c r="B62" s="41"/>
      <c r="C62" s="41"/>
      <c r="D62" s="42"/>
      <c r="E62" s="42"/>
      <c r="F62" s="42"/>
      <c r="G62" s="42"/>
      <c r="H62" s="62"/>
      <c r="I62" s="62"/>
      <c r="J62" s="43"/>
      <c r="K62" s="43"/>
      <c r="L62" s="43"/>
      <c r="M62" s="44"/>
    </row>
    <row r="63" spans="1:13" s="45" customFormat="1">
      <c r="A63" s="105"/>
      <c r="B63" s="41"/>
      <c r="C63" s="41"/>
      <c r="D63" s="42"/>
      <c r="E63" s="42"/>
      <c r="F63" s="42"/>
      <c r="G63" s="42"/>
      <c r="H63" s="62"/>
      <c r="I63" s="62"/>
      <c r="J63" s="43"/>
      <c r="K63" s="43"/>
      <c r="L63" s="43"/>
      <c r="M63" s="44"/>
    </row>
    <row r="64" spans="1:13" s="45" customFormat="1">
      <c r="A64" s="105"/>
      <c r="B64" s="41"/>
      <c r="C64" s="41"/>
      <c r="D64" s="42"/>
      <c r="E64" s="42"/>
      <c r="F64" s="42"/>
      <c r="G64" s="42"/>
      <c r="H64" s="62"/>
      <c r="I64" s="62"/>
      <c r="J64" s="43"/>
      <c r="K64" s="43"/>
      <c r="L64" s="43"/>
      <c r="M64" s="44"/>
    </row>
    <row r="65" spans="1:13" s="45" customFormat="1">
      <c r="A65" s="105"/>
      <c r="B65" s="41"/>
      <c r="C65" s="41"/>
      <c r="D65" s="42"/>
      <c r="E65" s="42"/>
      <c r="F65" s="42"/>
      <c r="G65" s="42"/>
      <c r="H65" s="62"/>
      <c r="I65" s="62"/>
      <c r="J65" s="43"/>
      <c r="K65" s="43"/>
      <c r="L65" s="43"/>
      <c r="M65" s="44"/>
    </row>
    <row r="66" spans="1:13" s="48" customFormat="1">
      <c r="A66" s="19"/>
      <c r="B66" s="19" t="s">
        <v>13</v>
      </c>
      <c r="C66" s="19" t="s">
        <v>14</v>
      </c>
      <c r="D66" s="39" t="s">
        <v>14</v>
      </c>
      <c r="E66" s="39"/>
      <c r="F66" s="39"/>
      <c r="G66" s="39"/>
      <c r="H66" s="46">
        <f>SUM(H56:H65)</f>
        <v>210000000</v>
      </c>
      <c r="I66" s="46">
        <f>SUM(I56:I65)</f>
        <v>0</v>
      </c>
      <c r="J66" s="46">
        <f>SUM(J56:J65)</f>
        <v>0</v>
      </c>
      <c r="K66" s="46">
        <f>SUM(K56:K65)</f>
        <v>0</v>
      </c>
      <c r="L66" s="46">
        <f>SUM(L56:L65)</f>
        <v>210000000</v>
      </c>
      <c r="M66" s="47"/>
    </row>
    <row r="67" spans="1:13" s="14" customFormat="1" ht="17.25" customHeight="1">
      <c r="A67" s="263" t="s">
        <v>15</v>
      </c>
      <c r="B67" s="263"/>
      <c r="C67" s="263"/>
      <c r="D67" s="263"/>
      <c r="E67" s="263"/>
      <c r="F67" s="263"/>
      <c r="G67" s="263"/>
      <c r="H67" s="263"/>
      <c r="I67" s="263"/>
      <c r="J67" s="263"/>
      <c r="K67" s="263"/>
      <c r="L67" s="263"/>
      <c r="M67" s="263"/>
    </row>
    <row r="68" spans="1:13" s="14" customFormat="1" ht="17.2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spans="1:13" s="15" customFormat="1">
      <c r="B69" s="15" t="s">
        <v>69</v>
      </c>
      <c r="D69" s="15" t="s">
        <v>70</v>
      </c>
      <c r="E69" s="142"/>
      <c r="G69" s="142" t="s">
        <v>16</v>
      </c>
      <c r="H69" s="142"/>
      <c r="I69" s="142"/>
      <c r="K69" s="55" t="s">
        <v>28</v>
      </c>
      <c r="L69" s="55"/>
      <c r="M69" s="55"/>
    </row>
    <row r="70" spans="1:13" s="9" customFormat="1">
      <c r="D70" s="143"/>
      <c r="E70" s="143"/>
      <c r="F70" s="143"/>
      <c r="G70" s="143"/>
      <c r="H70" s="143"/>
      <c r="I70" s="143"/>
      <c r="J70" s="143"/>
      <c r="K70" s="143"/>
      <c r="L70" s="143"/>
    </row>
    <row r="71" spans="1:13" s="9" customFormat="1">
      <c r="D71" s="143"/>
      <c r="E71" s="143"/>
      <c r="F71" s="143"/>
      <c r="G71" s="143"/>
      <c r="H71" s="143"/>
      <c r="I71" s="143"/>
      <c r="J71" s="143"/>
      <c r="K71" s="143"/>
      <c r="L71" s="143"/>
    </row>
    <row r="72" spans="1:13" s="9" customFormat="1">
      <c r="D72" s="143"/>
      <c r="E72" s="143"/>
      <c r="F72" s="143"/>
      <c r="G72" s="143"/>
      <c r="H72" s="143"/>
      <c r="I72" s="143"/>
      <c r="J72" s="143"/>
      <c r="K72" s="143"/>
      <c r="L72" s="143"/>
    </row>
    <row r="73" spans="1:13" s="9" customFormat="1">
      <c r="D73" s="143"/>
      <c r="E73" s="143"/>
      <c r="F73" s="143"/>
      <c r="G73" s="143"/>
      <c r="H73" s="143"/>
      <c r="I73" s="143"/>
      <c r="J73" s="143"/>
      <c r="K73" s="143"/>
      <c r="L73" s="143"/>
    </row>
    <row r="74" spans="1:13" s="9" customFormat="1">
      <c r="B74" s="9" t="s">
        <v>215</v>
      </c>
      <c r="D74" s="143" t="s">
        <v>212</v>
      </c>
      <c r="E74" s="143"/>
      <c r="F74" s="143"/>
      <c r="G74" s="143"/>
      <c r="H74" s="143"/>
      <c r="I74" s="143"/>
      <c r="J74" s="143"/>
      <c r="K74" s="143" t="s">
        <v>212</v>
      </c>
      <c r="L74" s="143"/>
    </row>
    <row r="75" spans="1:13" ht="15" customHeight="1">
      <c r="A75" s="1" t="s">
        <v>61</v>
      </c>
      <c r="B75" s="38"/>
      <c r="C75" s="38"/>
      <c r="D75" s="38"/>
      <c r="E75" s="38"/>
      <c r="F75" s="38"/>
      <c r="G75" s="38"/>
      <c r="H75" s="38"/>
      <c r="I75" s="38"/>
      <c r="J75" s="228" t="s">
        <v>96</v>
      </c>
      <c r="K75" s="228"/>
      <c r="L75" s="228"/>
      <c r="M75" s="228"/>
    </row>
    <row r="76" spans="1:13">
      <c r="A76" s="1" t="s">
        <v>110</v>
      </c>
      <c r="B76" s="38"/>
      <c r="C76" s="38"/>
      <c r="D76" s="38"/>
      <c r="E76" s="38"/>
      <c r="F76" s="38"/>
      <c r="G76" s="38"/>
      <c r="H76" s="38"/>
      <c r="I76" s="38"/>
      <c r="J76" s="215" t="s">
        <v>93</v>
      </c>
      <c r="K76" s="215"/>
      <c r="L76" s="215"/>
      <c r="M76" s="215"/>
    </row>
    <row r="77" spans="1:13">
      <c r="J77" s="215" t="s">
        <v>94</v>
      </c>
      <c r="K77" s="215"/>
      <c r="L77" s="215"/>
      <c r="M77" s="215"/>
    </row>
    <row r="79" spans="1:13" s="34" customFormat="1" ht="16.5">
      <c r="A79" s="227" t="s">
        <v>18</v>
      </c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</row>
    <row r="80" spans="1:13" s="34" customFormat="1" ht="16.5">
      <c r="A80" s="239" t="s">
        <v>128</v>
      </c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  <c r="M80" s="239"/>
    </row>
    <row r="81" spans="1:13">
      <c r="J81" s="266" t="s">
        <v>127</v>
      </c>
      <c r="K81" s="266"/>
      <c r="L81" s="266"/>
      <c r="M81" s="266"/>
    </row>
    <row r="82" spans="1:13">
      <c r="J82" s="266" t="s">
        <v>4</v>
      </c>
      <c r="K82" s="266"/>
      <c r="L82" s="266"/>
      <c r="M82" s="266"/>
    </row>
    <row r="83" spans="1:13">
      <c r="J83" s="266" t="s">
        <v>5</v>
      </c>
      <c r="K83" s="266"/>
      <c r="L83" s="266"/>
      <c r="M83" s="266"/>
    </row>
    <row r="84" spans="1:13">
      <c r="A84" s="264" t="s">
        <v>66</v>
      </c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</row>
    <row r="85" spans="1:13">
      <c r="A85" s="264" t="s">
        <v>216</v>
      </c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</row>
    <row r="86" spans="1:13">
      <c r="A86" s="264" t="s">
        <v>210</v>
      </c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</row>
    <row r="87" spans="1:13">
      <c r="A87" s="264" t="s">
        <v>67</v>
      </c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</row>
    <row r="88" spans="1:13">
      <c r="A88" s="264" t="s">
        <v>175</v>
      </c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</row>
    <row r="89" spans="1:13">
      <c r="A89" s="265" t="s">
        <v>19</v>
      </c>
      <c r="B89" s="265"/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</row>
    <row r="90" spans="1:13" s="16" customFormat="1" ht="33" customHeight="1">
      <c r="A90" s="213" t="s">
        <v>6</v>
      </c>
      <c r="B90" s="213" t="s">
        <v>36</v>
      </c>
      <c r="C90" s="213" t="s">
        <v>7</v>
      </c>
      <c r="D90" s="223" t="s">
        <v>68</v>
      </c>
      <c r="E90" s="223" t="s">
        <v>26</v>
      </c>
      <c r="F90" s="223" t="s">
        <v>20</v>
      </c>
      <c r="G90" s="223" t="s">
        <v>71</v>
      </c>
      <c r="H90" s="234" t="s">
        <v>21</v>
      </c>
      <c r="I90" s="235"/>
      <c r="J90" s="235"/>
      <c r="K90" s="235"/>
      <c r="L90" s="235"/>
      <c r="M90" s="236"/>
    </row>
    <row r="91" spans="1:13" s="16" customFormat="1" ht="81" customHeight="1">
      <c r="A91" s="214"/>
      <c r="B91" s="214"/>
      <c r="C91" s="214"/>
      <c r="D91" s="224"/>
      <c r="E91" s="224"/>
      <c r="F91" s="224"/>
      <c r="G91" s="224"/>
      <c r="H91" s="39" t="s">
        <v>22</v>
      </c>
      <c r="I91" s="39" t="s">
        <v>23</v>
      </c>
      <c r="J91" s="39" t="s">
        <v>24</v>
      </c>
      <c r="K91" s="40" t="s">
        <v>77</v>
      </c>
      <c r="L91" s="39" t="s">
        <v>1</v>
      </c>
      <c r="M91" s="39" t="s">
        <v>25</v>
      </c>
    </row>
    <row r="92" spans="1:13" s="15" customFormat="1">
      <c r="A92" s="19" t="s">
        <v>9</v>
      </c>
      <c r="B92" s="19" t="s">
        <v>10</v>
      </c>
      <c r="C92" s="19" t="s">
        <v>11</v>
      </c>
      <c r="D92" s="39" t="s">
        <v>12</v>
      </c>
      <c r="E92" s="39">
        <v>1</v>
      </c>
      <c r="F92" s="39">
        <v>2</v>
      </c>
      <c r="G92" s="39">
        <v>3</v>
      </c>
      <c r="H92" s="39">
        <v>4</v>
      </c>
      <c r="I92" s="39">
        <v>5</v>
      </c>
      <c r="J92" s="39">
        <v>6</v>
      </c>
      <c r="K92" s="39">
        <v>7</v>
      </c>
      <c r="L92" s="39">
        <v>8</v>
      </c>
      <c r="M92" s="19" t="s">
        <v>27</v>
      </c>
    </row>
    <row r="93" spans="1:13" s="61" customFormat="1">
      <c r="A93" s="104">
        <v>1</v>
      </c>
      <c r="B93" s="37" t="s">
        <v>129</v>
      </c>
      <c r="C93" s="57" t="s">
        <v>130</v>
      </c>
      <c r="D93" s="58" t="s">
        <v>113</v>
      </c>
      <c r="E93" s="63" t="s">
        <v>137</v>
      </c>
      <c r="F93" s="56">
        <v>40543</v>
      </c>
      <c r="G93" s="58"/>
      <c r="H93" s="5">
        <v>1101349856</v>
      </c>
      <c r="I93" s="62"/>
      <c r="J93" s="59">
        <v>0</v>
      </c>
      <c r="K93" s="59">
        <v>0</v>
      </c>
      <c r="L93" s="59">
        <f>H93+I93+J93+K93</f>
        <v>1101349856</v>
      </c>
      <c r="M93" s="60"/>
    </row>
    <row r="94" spans="1:13" s="45" customFormat="1">
      <c r="A94" s="105"/>
      <c r="B94" s="41"/>
      <c r="C94" s="41"/>
      <c r="D94" s="42"/>
      <c r="E94" s="42"/>
      <c r="F94" s="42"/>
      <c r="G94" s="42"/>
      <c r="H94" s="62"/>
      <c r="I94" s="62"/>
      <c r="J94" s="43"/>
      <c r="K94" s="43"/>
      <c r="L94" s="43"/>
      <c r="M94" s="44"/>
    </row>
    <row r="95" spans="1:13" s="45" customFormat="1">
      <c r="A95" s="105"/>
      <c r="B95" s="41"/>
      <c r="C95" s="41"/>
      <c r="D95" s="42"/>
      <c r="E95" s="42"/>
      <c r="F95" s="42"/>
      <c r="G95" s="42"/>
      <c r="H95" s="62"/>
      <c r="I95" s="62"/>
      <c r="J95" s="43"/>
      <c r="K95" s="43"/>
      <c r="L95" s="43"/>
      <c r="M95" s="44"/>
    </row>
    <row r="96" spans="1:13" s="45" customFormat="1">
      <c r="A96" s="105"/>
      <c r="B96" s="41"/>
      <c r="C96" s="41"/>
      <c r="D96" s="42"/>
      <c r="E96" s="42"/>
      <c r="F96" s="42"/>
      <c r="G96" s="42"/>
      <c r="H96" s="62"/>
      <c r="I96" s="62"/>
      <c r="J96" s="43"/>
      <c r="K96" s="43"/>
      <c r="L96" s="43"/>
      <c r="M96" s="44"/>
    </row>
    <row r="97" spans="1:13" s="45" customFormat="1">
      <c r="A97" s="105"/>
      <c r="B97" s="41"/>
      <c r="C97" s="41"/>
      <c r="D97" s="42"/>
      <c r="E97" s="42"/>
      <c r="F97" s="42"/>
      <c r="G97" s="42"/>
      <c r="H97" s="62"/>
      <c r="I97" s="62"/>
      <c r="J97" s="43"/>
      <c r="K97" s="43"/>
      <c r="L97" s="43"/>
      <c r="M97" s="44"/>
    </row>
    <row r="98" spans="1:13" s="45" customFormat="1">
      <c r="A98" s="105"/>
      <c r="B98" s="41"/>
      <c r="C98" s="41"/>
      <c r="D98" s="42"/>
      <c r="E98" s="42"/>
      <c r="F98" s="42"/>
      <c r="G98" s="42"/>
      <c r="H98" s="62"/>
      <c r="I98" s="62"/>
      <c r="J98" s="43"/>
      <c r="K98" s="43"/>
      <c r="L98" s="43"/>
      <c r="M98" s="44"/>
    </row>
    <row r="99" spans="1:13" s="45" customFormat="1">
      <c r="A99" s="105"/>
      <c r="B99" s="41"/>
      <c r="C99" s="41"/>
      <c r="D99" s="42"/>
      <c r="E99" s="42"/>
      <c r="F99" s="42"/>
      <c r="G99" s="42"/>
      <c r="H99" s="62"/>
      <c r="I99" s="62"/>
      <c r="J99" s="43"/>
      <c r="K99" s="43"/>
      <c r="L99" s="43"/>
      <c r="M99" s="44"/>
    </row>
    <row r="100" spans="1:13" s="45" customFormat="1">
      <c r="A100" s="105"/>
      <c r="B100" s="41"/>
      <c r="C100" s="41"/>
      <c r="D100" s="42"/>
      <c r="E100" s="42"/>
      <c r="F100" s="42"/>
      <c r="G100" s="42"/>
      <c r="H100" s="62"/>
      <c r="I100" s="62"/>
      <c r="J100" s="43"/>
      <c r="K100" s="43"/>
      <c r="L100" s="43"/>
      <c r="M100" s="44"/>
    </row>
    <row r="101" spans="1:13" s="45" customFormat="1">
      <c r="A101" s="105"/>
      <c r="B101" s="41"/>
      <c r="C101" s="41"/>
      <c r="D101" s="42"/>
      <c r="E101" s="42"/>
      <c r="F101" s="42"/>
      <c r="G101" s="42"/>
      <c r="H101" s="62"/>
      <c r="I101" s="62"/>
      <c r="J101" s="43"/>
      <c r="K101" s="43"/>
      <c r="L101" s="43"/>
      <c r="M101" s="44"/>
    </row>
    <row r="102" spans="1:13" s="45" customFormat="1">
      <c r="A102" s="105"/>
      <c r="B102" s="41"/>
      <c r="C102" s="41"/>
      <c r="D102" s="42"/>
      <c r="E102" s="42"/>
      <c r="F102" s="42"/>
      <c r="G102" s="42"/>
      <c r="H102" s="62"/>
      <c r="I102" s="62"/>
      <c r="J102" s="43"/>
      <c r="K102" s="43"/>
      <c r="L102" s="43"/>
      <c r="M102" s="44"/>
    </row>
    <row r="103" spans="1:13" s="48" customFormat="1">
      <c r="A103" s="19"/>
      <c r="B103" s="19" t="s">
        <v>13</v>
      </c>
      <c r="C103" s="19" t="s">
        <v>14</v>
      </c>
      <c r="D103" s="39" t="s">
        <v>14</v>
      </c>
      <c r="E103" s="39"/>
      <c r="F103" s="39"/>
      <c r="G103" s="39"/>
      <c r="H103" s="46">
        <f>SUM(H93:H102)</f>
        <v>1101349856</v>
      </c>
      <c r="I103" s="46">
        <f>SUM(I93:I102)</f>
        <v>0</v>
      </c>
      <c r="J103" s="46">
        <f>SUM(J93:J102)</f>
        <v>0</v>
      </c>
      <c r="K103" s="46">
        <f>SUM(K93:K102)</f>
        <v>0</v>
      </c>
      <c r="L103" s="46">
        <f>SUM(L93:L102)</f>
        <v>1101349856</v>
      </c>
      <c r="M103" s="47"/>
    </row>
    <row r="104" spans="1:13" s="14" customFormat="1" ht="17.25" customHeight="1">
      <c r="A104" s="263" t="s">
        <v>15</v>
      </c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</row>
    <row r="105" spans="1:13" s="49" customFormat="1">
      <c r="D105" s="51"/>
      <c r="E105" s="51"/>
      <c r="F105" s="51"/>
      <c r="G105" s="51"/>
      <c r="H105" s="51"/>
      <c r="I105" s="51"/>
      <c r="J105" s="230"/>
      <c r="K105" s="230"/>
      <c r="L105" s="230"/>
      <c r="M105" s="230"/>
    </row>
    <row r="106" spans="1:13" s="15" customFormat="1">
      <c r="B106" s="15" t="s">
        <v>69</v>
      </c>
      <c r="D106" s="15" t="s">
        <v>70</v>
      </c>
      <c r="E106" s="142"/>
      <c r="G106" s="142" t="s">
        <v>16</v>
      </c>
      <c r="H106" s="142"/>
      <c r="I106" s="142"/>
      <c r="K106" s="55" t="s">
        <v>28</v>
      </c>
      <c r="L106" s="55"/>
      <c r="M106" s="55"/>
    </row>
    <row r="107" spans="1:13" s="9" customFormat="1">
      <c r="D107" s="143"/>
      <c r="E107" s="143"/>
      <c r="F107" s="143"/>
      <c r="G107" s="143"/>
      <c r="H107" s="143"/>
      <c r="I107" s="143"/>
      <c r="J107" s="143"/>
      <c r="K107" s="143"/>
      <c r="L107" s="143"/>
    </row>
    <row r="108" spans="1:13" s="9" customFormat="1">
      <c r="D108" s="143"/>
      <c r="E108" s="143"/>
      <c r="F108" s="143"/>
      <c r="G108" s="143"/>
      <c r="H108" s="143"/>
      <c r="I108" s="143"/>
      <c r="J108" s="143"/>
      <c r="K108" s="143"/>
      <c r="L108" s="143"/>
    </row>
    <row r="109" spans="1:13" s="9" customFormat="1">
      <c r="D109" s="143"/>
      <c r="E109" s="143"/>
      <c r="F109" s="143"/>
      <c r="G109" s="143"/>
      <c r="H109" s="143"/>
      <c r="I109" s="143"/>
      <c r="J109" s="143"/>
      <c r="K109" s="143"/>
      <c r="L109" s="143"/>
    </row>
    <row r="110" spans="1:13" s="9" customFormat="1">
      <c r="D110" s="143"/>
      <c r="E110" s="143"/>
      <c r="F110" s="143"/>
      <c r="G110" s="143"/>
      <c r="H110" s="143"/>
      <c r="I110" s="143"/>
      <c r="J110" s="143"/>
      <c r="K110" s="143"/>
      <c r="L110" s="143"/>
    </row>
    <row r="111" spans="1:13" s="9" customFormat="1">
      <c r="B111" s="9" t="s">
        <v>217</v>
      </c>
      <c r="D111" s="143" t="s">
        <v>212</v>
      </c>
      <c r="E111" s="143"/>
      <c r="F111" s="143"/>
      <c r="G111" s="143"/>
      <c r="H111" s="143"/>
      <c r="I111" s="143"/>
      <c r="J111" s="143"/>
      <c r="K111" s="143" t="s">
        <v>212</v>
      </c>
      <c r="L111" s="143"/>
    </row>
    <row r="112" spans="1:13" ht="15" customHeight="1">
      <c r="A112" s="1" t="s">
        <v>61</v>
      </c>
      <c r="B112" s="38"/>
      <c r="C112" s="38"/>
      <c r="D112" s="38"/>
      <c r="E112" s="38"/>
      <c r="F112" s="38"/>
      <c r="G112" s="38"/>
      <c r="H112" s="38"/>
      <c r="I112" s="38"/>
      <c r="J112" s="228" t="s">
        <v>96</v>
      </c>
      <c r="K112" s="228"/>
      <c r="L112" s="228"/>
      <c r="M112" s="228"/>
    </row>
    <row r="113" spans="1:13">
      <c r="A113" s="1" t="s">
        <v>110</v>
      </c>
      <c r="B113" s="38"/>
      <c r="C113" s="38"/>
      <c r="D113" s="38"/>
      <c r="E113" s="38"/>
      <c r="F113" s="38"/>
      <c r="G113" s="38"/>
      <c r="H113" s="38"/>
      <c r="I113" s="38"/>
      <c r="J113" s="215" t="s">
        <v>93</v>
      </c>
      <c r="K113" s="215"/>
      <c r="L113" s="215"/>
      <c r="M113" s="215"/>
    </row>
    <row r="114" spans="1:13">
      <c r="J114" s="215" t="s">
        <v>94</v>
      </c>
      <c r="K114" s="215"/>
      <c r="L114" s="215"/>
      <c r="M114" s="215"/>
    </row>
    <row r="116" spans="1:13" s="34" customFormat="1" ht="16.5">
      <c r="A116" s="227" t="s">
        <v>18</v>
      </c>
      <c r="B116" s="227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</row>
    <row r="117" spans="1:13" s="34" customFormat="1" ht="16.5">
      <c r="A117" s="239" t="s">
        <v>128</v>
      </c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</row>
    <row r="118" spans="1:13">
      <c r="J118" s="266" t="s">
        <v>136</v>
      </c>
      <c r="K118" s="266"/>
      <c r="L118" s="266"/>
      <c r="M118" s="266"/>
    </row>
    <row r="119" spans="1:13">
      <c r="J119" s="266" t="s">
        <v>4</v>
      </c>
      <c r="K119" s="266"/>
      <c r="L119" s="266"/>
      <c r="M119" s="266"/>
    </row>
    <row r="120" spans="1:13">
      <c r="J120" s="266" t="s">
        <v>5</v>
      </c>
      <c r="K120" s="266"/>
      <c r="L120" s="266"/>
      <c r="M120" s="266"/>
    </row>
    <row r="121" spans="1:13">
      <c r="A121" s="264" t="s">
        <v>66</v>
      </c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</row>
    <row r="122" spans="1:13">
      <c r="A122" s="264" t="s">
        <v>216</v>
      </c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</row>
    <row r="123" spans="1:13">
      <c r="A123" s="264" t="s">
        <v>210</v>
      </c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</row>
    <row r="124" spans="1:13">
      <c r="A124" s="264" t="s">
        <v>67</v>
      </c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</row>
    <row r="125" spans="1:13">
      <c r="A125" s="264" t="s">
        <v>175</v>
      </c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</row>
    <row r="126" spans="1:13">
      <c r="A126" s="265" t="s">
        <v>19</v>
      </c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</row>
    <row r="127" spans="1:13" s="16" customFormat="1" ht="33" customHeight="1">
      <c r="A127" s="213" t="s">
        <v>6</v>
      </c>
      <c r="B127" s="213" t="s">
        <v>36</v>
      </c>
      <c r="C127" s="213" t="s">
        <v>7</v>
      </c>
      <c r="D127" s="223" t="s">
        <v>68</v>
      </c>
      <c r="E127" s="223" t="s">
        <v>26</v>
      </c>
      <c r="F127" s="223" t="s">
        <v>20</v>
      </c>
      <c r="G127" s="223" t="s">
        <v>71</v>
      </c>
      <c r="H127" s="234" t="s">
        <v>21</v>
      </c>
      <c r="I127" s="235"/>
      <c r="J127" s="235"/>
      <c r="K127" s="235"/>
      <c r="L127" s="235"/>
      <c r="M127" s="236"/>
    </row>
    <row r="128" spans="1:13" s="16" customFormat="1" ht="81" customHeight="1">
      <c r="A128" s="214"/>
      <c r="B128" s="214"/>
      <c r="C128" s="214"/>
      <c r="D128" s="224"/>
      <c r="E128" s="224"/>
      <c r="F128" s="224"/>
      <c r="G128" s="224"/>
      <c r="H128" s="39" t="s">
        <v>22</v>
      </c>
      <c r="I128" s="39" t="s">
        <v>23</v>
      </c>
      <c r="J128" s="39" t="s">
        <v>24</v>
      </c>
      <c r="K128" s="40" t="s">
        <v>77</v>
      </c>
      <c r="L128" s="39" t="s">
        <v>1</v>
      </c>
      <c r="M128" s="39" t="s">
        <v>25</v>
      </c>
    </row>
    <row r="129" spans="1:13" s="15" customFormat="1">
      <c r="A129" s="19" t="s">
        <v>9</v>
      </c>
      <c r="B129" s="19" t="s">
        <v>10</v>
      </c>
      <c r="C129" s="19" t="s">
        <v>11</v>
      </c>
      <c r="D129" s="39" t="s">
        <v>12</v>
      </c>
      <c r="E129" s="39">
        <v>1</v>
      </c>
      <c r="F129" s="39">
        <v>2</v>
      </c>
      <c r="G129" s="39">
        <v>3</v>
      </c>
      <c r="H129" s="39">
        <v>4</v>
      </c>
      <c r="I129" s="39">
        <v>5</v>
      </c>
      <c r="J129" s="39">
        <v>6</v>
      </c>
      <c r="K129" s="39">
        <v>7</v>
      </c>
      <c r="L129" s="39">
        <v>8</v>
      </c>
      <c r="M129" s="19" t="s">
        <v>27</v>
      </c>
    </row>
    <row r="130" spans="1:13" s="61" customFormat="1">
      <c r="A130" s="104">
        <v>1</v>
      </c>
      <c r="B130" s="78" t="s">
        <v>131</v>
      </c>
      <c r="C130" s="132" t="s">
        <v>134</v>
      </c>
      <c r="D130" s="58" t="s">
        <v>113</v>
      </c>
      <c r="E130" s="63" t="s">
        <v>137</v>
      </c>
      <c r="F130" s="112">
        <v>40543</v>
      </c>
      <c r="G130" s="58"/>
      <c r="H130" s="77">
        <v>1712810212</v>
      </c>
      <c r="I130" s="62"/>
      <c r="J130" s="59">
        <v>0</v>
      </c>
      <c r="K130" s="59">
        <v>0</v>
      </c>
      <c r="L130" s="59">
        <f>H130+I130+J130+K130</f>
        <v>1712810212</v>
      </c>
      <c r="M130" s="60"/>
    </row>
    <row r="131" spans="1:13" s="45" customFormat="1">
      <c r="A131" s="105"/>
      <c r="B131" s="78"/>
      <c r="C131" s="79"/>
      <c r="D131" s="42"/>
      <c r="E131" s="42"/>
      <c r="F131" s="112"/>
      <c r="G131" s="42"/>
      <c r="H131" s="77"/>
      <c r="I131" s="62"/>
      <c r="J131" s="43"/>
      <c r="K131" s="43"/>
      <c r="L131" s="59"/>
      <c r="M131" s="44"/>
    </row>
    <row r="132" spans="1:13" s="45" customFormat="1">
      <c r="A132" s="104"/>
      <c r="B132" s="78"/>
      <c r="C132" s="79"/>
      <c r="D132" s="42"/>
      <c r="E132" s="42"/>
      <c r="F132" s="112"/>
      <c r="G132" s="42"/>
      <c r="H132" s="77"/>
      <c r="I132" s="62"/>
      <c r="J132" s="43"/>
      <c r="K132" s="43"/>
      <c r="L132" s="59"/>
      <c r="M132" s="44"/>
    </row>
    <row r="133" spans="1:13" s="45" customFormat="1">
      <c r="A133" s="105"/>
      <c r="B133" s="78"/>
      <c r="C133" s="79"/>
      <c r="D133" s="42"/>
      <c r="E133" s="42"/>
      <c r="F133" s="112"/>
      <c r="G133" s="42"/>
      <c r="H133" s="77"/>
      <c r="I133" s="62"/>
      <c r="J133" s="43"/>
      <c r="K133" s="43"/>
      <c r="L133" s="59"/>
      <c r="M133" s="44"/>
    </row>
    <row r="134" spans="1:13" s="45" customFormat="1">
      <c r="A134" s="104"/>
      <c r="B134" s="78"/>
      <c r="C134" s="79"/>
      <c r="D134" s="42"/>
      <c r="E134" s="42"/>
      <c r="F134" s="112"/>
      <c r="G134" s="42"/>
      <c r="H134" s="77"/>
      <c r="I134" s="62"/>
      <c r="J134" s="43"/>
      <c r="K134" s="43"/>
      <c r="L134" s="59"/>
      <c r="M134" s="44"/>
    </row>
    <row r="135" spans="1:13" s="45" customFormat="1">
      <c r="A135" s="105"/>
      <c r="B135" s="78"/>
      <c r="C135" s="79"/>
      <c r="D135" s="42"/>
      <c r="E135" s="42"/>
      <c r="F135" s="112"/>
      <c r="G135" s="42"/>
      <c r="H135" s="77"/>
      <c r="I135" s="62"/>
      <c r="J135" s="43"/>
      <c r="K135" s="43"/>
      <c r="L135" s="59"/>
      <c r="M135" s="44"/>
    </row>
    <row r="136" spans="1:13" s="45" customFormat="1">
      <c r="A136" s="104"/>
      <c r="B136" s="78"/>
      <c r="C136" s="79"/>
      <c r="D136" s="42"/>
      <c r="E136" s="42"/>
      <c r="F136" s="112"/>
      <c r="G136" s="42"/>
      <c r="H136" s="77"/>
      <c r="I136" s="62"/>
      <c r="J136" s="43"/>
      <c r="K136" s="43"/>
      <c r="L136" s="59"/>
      <c r="M136" s="44"/>
    </row>
    <row r="137" spans="1:13" s="45" customFormat="1">
      <c r="A137" s="105"/>
      <c r="B137" s="41"/>
      <c r="C137" s="41"/>
      <c r="D137" s="42"/>
      <c r="E137" s="42"/>
      <c r="F137" s="42"/>
      <c r="G137" s="42"/>
      <c r="H137" s="62"/>
      <c r="I137" s="62"/>
      <c r="J137" s="43"/>
      <c r="K137" s="43"/>
      <c r="L137" s="43"/>
      <c r="M137" s="44"/>
    </row>
    <row r="138" spans="1:13" s="45" customFormat="1">
      <c r="A138" s="105"/>
      <c r="B138" s="41"/>
      <c r="C138" s="41"/>
      <c r="D138" s="42"/>
      <c r="E138" s="42"/>
      <c r="F138" s="42"/>
      <c r="G138" s="42"/>
      <c r="H138" s="62"/>
      <c r="I138" s="62"/>
      <c r="J138" s="43"/>
      <c r="K138" s="43"/>
      <c r="L138" s="43"/>
      <c r="M138" s="44"/>
    </row>
    <row r="139" spans="1:13" s="45" customFormat="1">
      <c r="A139" s="105"/>
      <c r="B139" s="41"/>
      <c r="C139" s="41"/>
      <c r="D139" s="42"/>
      <c r="E139" s="42"/>
      <c r="F139" s="42"/>
      <c r="G139" s="42"/>
      <c r="H139" s="62"/>
      <c r="I139" s="62"/>
      <c r="J139" s="43"/>
      <c r="K139" s="43"/>
      <c r="L139" s="43"/>
      <c r="M139" s="44"/>
    </row>
    <row r="140" spans="1:13" s="48" customFormat="1">
      <c r="A140" s="19"/>
      <c r="B140" s="19" t="s">
        <v>13</v>
      </c>
      <c r="C140" s="19" t="s">
        <v>14</v>
      </c>
      <c r="D140" s="39" t="s">
        <v>14</v>
      </c>
      <c r="E140" s="39"/>
      <c r="F140" s="39"/>
      <c r="G140" s="39"/>
      <c r="H140" s="46">
        <f>SUM(H130:H139)</f>
        <v>1712810212</v>
      </c>
      <c r="I140" s="46">
        <f>SUM(I130:I139)</f>
        <v>0</v>
      </c>
      <c r="J140" s="46">
        <f>SUM(J130:J139)</f>
        <v>0</v>
      </c>
      <c r="K140" s="46">
        <f>SUM(K130:K139)</f>
        <v>0</v>
      </c>
      <c r="L140" s="46">
        <f>SUM(L130:L139)</f>
        <v>1712810212</v>
      </c>
      <c r="M140" s="47"/>
    </row>
    <row r="141" spans="1:13" s="14" customFormat="1" ht="17.25" customHeight="1">
      <c r="A141" s="263" t="s">
        <v>15</v>
      </c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</row>
    <row r="142" spans="1:13" s="49" customFormat="1">
      <c r="D142" s="51"/>
      <c r="E142" s="51"/>
      <c r="F142" s="51"/>
      <c r="G142" s="51"/>
      <c r="H142" s="51"/>
      <c r="I142" s="51"/>
      <c r="J142" s="230"/>
      <c r="K142" s="230"/>
      <c r="L142" s="230"/>
      <c r="M142" s="230"/>
    </row>
    <row r="143" spans="1:13" s="15" customFormat="1">
      <c r="B143" s="15" t="s">
        <v>69</v>
      </c>
      <c r="D143" s="15" t="s">
        <v>70</v>
      </c>
      <c r="E143" s="142"/>
      <c r="G143" s="142" t="s">
        <v>16</v>
      </c>
      <c r="H143" s="142"/>
      <c r="I143" s="142"/>
      <c r="K143" s="55" t="s">
        <v>28</v>
      </c>
      <c r="L143" s="55"/>
      <c r="M143" s="55"/>
    </row>
    <row r="144" spans="1:13" s="9" customFormat="1">
      <c r="D144" s="143"/>
      <c r="E144" s="143"/>
      <c r="F144" s="143"/>
      <c r="G144" s="143"/>
      <c r="H144" s="143"/>
      <c r="I144" s="143"/>
      <c r="J144" s="143"/>
      <c r="K144" s="143"/>
      <c r="L144" s="143"/>
    </row>
    <row r="145" spans="1:13" s="9" customFormat="1">
      <c r="D145" s="143"/>
      <c r="E145" s="143"/>
      <c r="F145" s="143"/>
      <c r="G145" s="143"/>
      <c r="H145" s="143"/>
      <c r="I145" s="143"/>
      <c r="J145" s="143"/>
      <c r="K145" s="143"/>
      <c r="L145" s="143"/>
    </row>
    <row r="146" spans="1:13" s="9" customFormat="1">
      <c r="D146" s="143"/>
      <c r="E146" s="143"/>
      <c r="F146" s="143"/>
      <c r="G146" s="143"/>
      <c r="H146" s="143"/>
      <c r="I146" s="143"/>
      <c r="J146" s="143"/>
      <c r="K146" s="143"/>
      <c r="L146" s="143"/>
    </row>
    <row r="147" spans="1:13" s="9" customFormat="1">
      <c r="D147" s="143"/>
      <c r="E147" s="143"/>
      <c r="F147" s="143"/>
      <c r="G147" s="143"/>
      <c r="H147" s="143"/>
      <c r="I147" s="143"/>
      <c r="J147" s="143"/>
      <c r="K147" s="143"/>
      <c r="L147" s="143"/>
    </row>
    <row r="148" spans="1:13" s="9" customFormat="1">
      <c r="B148" s="9" t="s">
        <v>217</v>
      </c>
      <c r="D148" s="143" t="s">
        <v>212</v>
      </c>
      <c r="E148" s="143"/>
      <c r="F148" s="143"/>
      <c r="G148" s="143"/>
      <c r="H148" s="143"/>
      <c r="I148" s="143"/>
      <c r="J148" s="143"/>
      <c r="K148" s="143" t="s">
        <v>212</v>
      </c>
      <c r="L148" s="143"/>
    </row>
    <row r="149" spans="1:13" ht="15" customHeight="1">
      <c r="A149" s="1" t="s">
        <v>61</v>
      </c>
      <c r="B149" s="38"/>
      <c r="C149" s="38"/>
      <c r="D149" s="38"/>
      <c r="E149" s="38"/>
      <c r="F149" s="38"/>
      <c r="G149" s="38"/>
      <c r="H149" s="38"/>
      <c r="I149" s="38"/>
      <c r="J149" s="228" t="s">
        <v>96</v>
      </c>
      <c r="K149" s="228"/>
      <c r="L149" s="228"/>
      <c r="M149" s="228"/>
    </row>
    <row r="150" spans="1:13">
      <c r="A150" s="1" t="s">
        <v>110</v>
      </c>
      <c r="B150" s="38"/>
      <c r="C150" s="38"/>
      <c r="D150" s="38"/>
      <c r="E150" s="38"/>
      <c r="F150" s="38"/>
      <c r="G150" s="38"/>
      <c r="H150" s="38"/>
      <c r="I150" s="38"/>
      <c r="J150" s="215" t="s">
        <v>93</v>
      </c>
      <c r="K150" s="215"/>
      <c r="L150" s="215"/>
      <c r="M150" s="215"/>
    </row>
    <row r="151" spans="1:13">
      <c r="J151" s="215" t="s">
        <v>94</v>
      </c>
      <c r="K151" s="215"/>
      <c r="L151" s="215"/>
      <c r="M151" s="215"/>
    </row>
    <row r="153" spans="1:13" s="34" customFormat="1" ht="16.5">
      <c r="A153" s="227" t="s">
        <v>18</v>
      </c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</row>
    <row r="154" spans="1:13" s="34" customFormat="1" ht="16.5">
      <c r="A154" s="239" t="s">
        <v>128</v>
      </c>
      <c r="B154" s="239"/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</row>
    <row r="155" spans="1:13">
      <c r="J155" s="266" t="s">
        <v>138</v>
      </c>
      <c r="K155" s="266"/>
      <c r="L155" s="266"/>
      <c r="M155" s="266"/>
    </row>
    <row r="156" spans="1:13">
      <c r="J156" s="266" t="s">
        <v>4</v>
      </c>
      <c r="K156" s="266"/>
      <c r="L156" s="266"/>
      <c r="M156" s="266"/>
    </row>
    <row r="157" spans="1:13">
      <c r="J157" s="266" t="s">
        <v>5</v>
      </c>
      <c r="K157" s="266"/>
      <c r="L157" s="266"/>
      <c r="M157" s="266"/>
    </row>
    <row r="158" spans="1:13">
      <c r="A158" s="264" t="s">
        <v>66</v>
      </c>
      <c r="B158" s="264"/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</row>
    <row r="159" spans="1:13">
      <c r="A159" s="264" t="s">
        <v>216</v>
      </c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</row>
    <row r="160" spans="1:13">
      <c r="A160" s="264" t="s">
        <v>210</v>
      </c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</row>
    <row r="161" spans="1:13">
      <c r="A161" s="264" t="s">
        <v>67</v>
      </c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</row>
    <row r="162" spans="1:13">
      <c r="A162" s="264" t="s">
        <v>175</v>
      </c>
      <c r="B162" s="264"/>
      <c r="C162" s="264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</row>
    <row r="163" spans="1:13">
      <c r="A163" s="265" t="s">
        <v>19</v>
      </c>
      <c r="B163" s="265"/>
      <c r="C163" s="265"/>
      <c r="D163" s="265"/>
      <c r="E163" s="265"/>
      <c r="F163" s="265"/>
      <c r="G163" s="265"/>
      <c r="H163" s="265"/>
      <c r="I163" s="265"/>
      <c r="J163" s="265"/>
      <c r="K163" s="265"/>
      <c r="L163" s="265"/>
      <c r="M163" s="265"/>
    </row>
    <row r="164" spans="1:13" s="16" customFormat="1" ht="33" customHeight="1">
      <c r="A164" s="213" t="s">
        <v>6</v>
      </c>
      <c r="B164" s="213" t="s">
        <v>36</v>
      </c>
      <c r="C164" s="213" t="s">
        <v>7</v>
      </c>
      <c r="D164" s="223" t="s">
        <v>68</v>
      </c>
      <c r="E164" s="223" t="s">
        <v>26</v>
      </c>
      <c r="F164" s="223" t="s">
        <v>20</v>
      </c>
      <c r="G164" s="223" t="s">
        <v>71</v>
      </c>
      <c r="H164" s="234" t="s">
        <v>21</v>
      </c>
      <c r="I164" s="235"/>
      <c r="J164" s="235"/>
      <c r="K164" s="235"/>
      <c r="L164" s="235"/>
      <c r="M164" s="236"/>
    </row>
    <row r="165" spans="1:13" s="16" customFormat="1" ht="81" customHeight="1">
      <c r="A165" s="214"/>
      <c r="B165" s="214"/>
      <c r="C165" s="214"/>
      <c r="D165" s="224"/>
      <c r="E165" s="224"/>
      <c r="F165" s="224"/>
      <c r="G165" s="224"/>
      <c r="H165" s="39" t="s">
        <v>22</v>
      </c>
      <c r="I165" s="39" t="s">
        <v>23</v>
      </c>
      <c r="J165" s="39" t="s">
        <v>24</v>
      </c>
      <c r="K165" s="40" t="s">
        <v>77</v>
      </c>
      <c r="L165" s="39" t="s">
        <v>1</v>
      </c>
      <c r="M165" s="39" t="s">
        <v>25</v>
      </c>
    </row>
    <row r="166" spans="1:13" s="15" customFormat="1">
      <c r="A166" s="19" t="s">
        <v>9</v>
      </c>
      <c r="B166" s="19" t="s">
        <v>10</v>
      </c>
      <c r="C166" s="19" t="s">
        <v>11</v>
      </c>
      <c r="D166" s="39" t="s">
        <v>12</v>
      </c>
      <c r="E166" s="39">
        <v>1</v>
      </c>
      <c r="F166" s="39">
        <v>2</v>
      </c>
      <c r="G166" s="39">
        <v>3</v>
      </c>
      <c r="H166" s="39">
        <v>4</v>
      </c>
      <c r="I166" s="39">
        <v>5</v>
      </c>
      <c r="J166" s="39">
        <v>6</v>
      </c>
      <c r="K166" s="39">
        <v>7</v>
      </c>
      <c r="L166" s="39">
        <v>8</v>
      </c>
      <c r="M166" s="19" t="s">
        <v>27</v>
      </c>
    </row>
    <row r="167" spans="1:13" s="61" customFormat="1">
      <c r="A167" s="104">
        <v>1</v>
      </c>
      <c r="B167" s="78" t="s">
        <v>132</v>
      </c>
      <c r="C167" s="132" t="s">
        <v>135</v>
      </c>
      <c r="D167" s="58" t="s">
        <v>113</v>
      </c>
      <c r="E167" s="63" t="s">
        <v>137</v>
      </c>
      <c r="F167" s="112">
        <v>40543</v>
      </c>
      <c r="G167" s="58"/>
      <c r="H167" s="5">
        <v>4567613580</v>
      </c>
      <c r="I167" s="62"/>
      <c r="J167" s="59">
        <v>0</v>
      </c>
      <c r="K167" s="59">
        <v>0</v>
      </c>
      <c r="L167" s="59">
        <f>H167+I167+J167+K167</f>
        <v>4567613580</v>
      </c>
      <c r="M167" s="60"/>
    </row>
    <row r="168" spans="1:13" s="45" customFormat="1">
      <c r="A168" s="105"/>
      <c r="B168" s="78"/>
      <c r="C168" s="79"/>
      <c r="D168" s="42"/>
      <c r="E168" s="42"/>
      <c r="F168" s="112"/>
      <c r="G168" s="42"/>
      <c r="H168" s="77"/>
      <c r="I168" s="62"/>
      <c r="J168" s="43"/>
      <c r="K168" s="43"/>
      <c r="L168" s="59"/>
      <c r="M168" s="44"/>
    </row>
    <row r="169" spans="1:13" s="45" customFormat="1">
      <c r="A169" s="104"/>
      <c r="B169" s="78"/>
      <c r="C169" s="79"/>
      <c r="D169" s="42"/>
      <c r="E169" s="42"/>
      <c r="F169" s="112"/>
      <c r="G169" s="42"/>
      <c r="H169" s="77"/>
      <c r="I169" s="62"/>
      <c r="J169" s="43"/>
      <c r="K169" s="43"/>
      <c r="L169" s="59"/>
      <c r="M169" s="44"/>
    </row>
    <row r="170" spans="1:13" s="45" customFormat="1">
      <c r="A170" s="105"/>
      <c r="B170" s="78"/>
      <c r="C170" s="79"/>
      <c r="D170" s="42"/>
      <c r="E170" s="42"/>
      <c r="F170" s="112"/>
      <c r="G170" s="42"/>
      <c r="H170" s="77"/>
      <c r="I170" s="62"/>
      <c r="J170" s="43"/>
      <c r="K170" s="43"/>
      <c r="L170" s="59"/>
      <c r="M170" s="44"/>
    </row>
    <row r="171" spans="1:13" s="45" customFormat="1">
      <c r="A171" s="104"/>
      <c r="B171" s="78"/>
      <c r="C171" s="79"/>
      <c r="D171" s="42"/>
      <c r="E171" s="42"/>
      <c r="F171" s="112"/>
      <c r="G171" s="42"/>
      <c r="H171" s="77"/>
      <c r="I171" s="62"/>
      <c r="J171" s="43"/>
      <c r="K171" s="43"/>
      <c r="L171" s="59"/>
      <c r="M171" s="44"/>
    </row>
    <row r="172" spans="1:13" s="45" customFormat="1">
      <c r="A172" s="105"/>
      <c r="B172" s="78"/>
      <c r="C172" s="79"/>
      <c r="D172" s="42"/>
      <c r="E172" s="42"/>
      <c r="F172" s="112"/>
      <c r="G172" s="42"/>
      <c r="H172" s="77"/>
      <c r="I172" s="62"/>
      <c r="J172" s="43"/>
      <c r="K172" s="43"/>
      <c r="L172" s="59"/>
      <c r="M172" s="44"/>
    </row>
    <row r="173" spans="1:13" s="45" customFormat="1">
      <c r="A173" s="104"/>
      <c r="B173" s="78"/>
      <c r="C173" s="79"/>
      <c r="D173" s="42"/>
      <c r="E173" s="42"/>
      <c r="F173" s="112"/>
      <c r="G173" s="42"/>
      <c r="H173" s="77"/>
      <c r="I173" s="62"/>
      <c r="J173" s="43"/>
      <c r="K173" s="43"/>
      <c r="L173" s="59"/>
      <c r="M173" s="44"/>
    </row>
    <row r="174" spans="1:13" s="45" customFormat="1">
      <c r="A174" s="105"/>
      <c r="B174" s="41"/>
      <c r="C174" s="41"/>
      <c r="D174" s="42"/>
      <c r="E174" s="42"/>
      <c r="F174" s="42"/>
      <c r="G174" s="42"/>
      <c r="H174" s="62"/>
      <c r="I174" s="62"/>
      <c r="J174" s="43"/>
      <c r="K174" s="43"/>
      <c r="L174" s="43"/>
      <c r="M174" s="44"/>
    </row>
    <row r="175" spans="1:13" s="45" customFormat="1">
      <c r="A175" s="105"/>
      <c r="B175" s="41"/>
      <c r="C175" s="41"/>
      <c r="D175" s="42"/>
      <c r="E175" s="42"/>
      <c r="F175" s="42"/>
      <c r="G175" s="42"/>
      <c r="H175" s="62"/>
      <c r="I175" s="62"/>
      <c r="J175" s="43"/>
      <c r="K175" s="43"/>
      <c r="L175" s="43"/>
      <c r="M175" s="44"/>
    </row>
    <row r="176" spans="1:13" s="45" customFormat="1">
      <c r="A176" s="105"/>
      <c r="B176" s="41"/>
      <c r="C176" s="41"/>
      <c r="D176" s="42"/>
      <c r="E176" s="42"/>
      <c r="F176" s="42"/>
      <c r="G176" s="42"/>
      <c r="H176" s="62"/>
      <c r="I176" s="62"/>
      <c r="J176" s="43"/>
      <c r="K176" s="43"/>
      <c r="L176" s="43"/>
      <c r="M176" s="44"/>
    </row>
    <row r="177" spans="1:13" s="48" customFormat="1">
      <c r="A177" s="19"/>
      <c r="B177" s="19" t="s">
        <v>13</v>
      </c>
      <c r="C177" s="19" t="s">
        <v>14</v>
      </c>
      <c r="D177" s="39" t="s">
        <v>14</v>
      </c>
      <c r="E177" s="39"/>
      <c r="F177" s="39"/>
      <c r="G177" s="39"/>
      <c r="H177" s="46">
        <f>SUM(H167:H176)</f>
        <v>4567613580</v>
      </c>
      <c r="I177" s="46">
        <f>SUM(I167:I176)</f>
        <v>0</v>
      </c>
      <c r="J177" s="46">
        <f>SUM(J167:J176)</f>
        <v>0</v>
      </c>
      <c r="K177" s="46">
        <f>SUM(K167:K176)</f>
        <v>0</v>
      </c>
      <c r="L177" s="46">
        <f>SUM(L167:L176)</f>
        <v>4567613580</v>
      </c>
      <c r="M177" s="47"/>
    </row>
    <row r="178" spans="1:13" s="14" customFormat="1" ht="17.25" customHeight="1">
      <c r="A178" s="263" t="s">
        <v>15</v>
      </c>
      <c r="B178" s="263"/>
      <c r="C178" s="263"/>
      <c r="D178" s="263"/>
      <c r="E178" s="263"/>
      <c r="F178" s="263"/>
      <c r="G178" s="263"/>
      <c r="H178" s="263"/>
      <c r="I178" s="263"/>
      <c r="J178" s="263"/>
      <c r="K178" s="263"/>
      <c r="L178" s="263"/>
      <c r="M178" s="263"/>
    </row>
    <row r="179" spans="1:13" s="49" customFormat="1">
      <c r="D179" s="51"/>
      <c r="E179" s="51"/>
      <c r="F179" s="51"/>
      <c r="G179" s="51"/>
      <c r="H179" s="51"/>
      <c r="I179" s="51"/>
      <c r="J179" s="230"/>
      <c r="K179" s="230"/>
      <c r="L179" s="230"/>
      <c r="M179" s="230"/>
    </row>
    <row r="180" spans="1:13" s="15" customFormat="1">
      <c r="B180" s="15" t="s">
        <v>69</v>
      </c>
      <c r="D180" s="15" t="s">
        <v>70</v>
      </c>
      <c r="E180" s="142"/>
      <c r="G180" s="142" t="s">
        <v>16</v>
      </c>
      <c r="H180" s="142"/>
      <c r="I180" s="142"/>
      <c r="K180" s="55" t="s">
        <v>28</v>
      </c>
      <c r="L180" s="55"/>
      <c r="M180" s="55"/>
    </row>
    <row r="181" spans="1:13" s="9" customFormat="1">
      <c r="D181" s="143"/>
      <c r="E181" s="143"/>
      <c r="F181" s="143"/>
      <c r="G181" s="143"/>
      <c r="H181" s="143"/>
      <c r="I181" s="143"/>
      <c r="J181" s="143"/>
      <c r="K181" s="143"/>
      <c r="L181" s="143"/>
    </row>
    <row r="182" spans="1:13" s="9" customFormat="1">
      <c r="D182" s="143"/>
      <c r="E182" s="143"/>
      <c r="F182" s="143"/>
      <c r="G182" s="143"/>
      <c r="H182" s="143"/>
      <c r="I182" s="143"/>
      <c r="J182" s="143"/>
      <c r="K182" s="143"/>
      <c r="L182" s="143"/>
    </row>
    <row r="183" spans="1:13" s="9" customFormat="1">
      <c r="D183" s="143"/>
      <c r="E183" s="143"/>
      <c r="F183" s="143"/>
      <c r="G183" s="143"/>
      <c r="H183" s="143"/>
      <c r="I183" s="143"/>
      <c r="J183" s="143"/>
      <c r="K183" s="143"/>
      <c r="L183" s="143"/>
    </row>
    <row r="184" spans="1:13" s="9" customFormat="1">
      <c r="D184" s="143"/>
      <c r="E184" s="143"/>
      <c r="F184" s="143"/>
      <c r="G184" s="143"/>
      <c r="H184" s="143"/>
      <c r="I184" s="143"/>
      <c r="J184" s="143"/>
      <c r="K184" s="143"/>
      <c r="L184" s="143"/>
    </row>
    <row r="185" spans="1:13" s="9" customFormat="1">
      <c r="B185" s="9" t="s">
        <v>217</v>
      </c>
      <c r="D185" s="143" t="s">
        <v>212</v>
      </c>
      <c r="E185" s="143"/>
      <c r="F185" s="143"/>
      <c r="G185" s="143"/>
      <c r="H185" s="143"/>
      <c r="I185" s="143"/>
      <c r="J185" s="143"/>
      <c r="K185" s="143" t="s">
        <v>212</v>
      </c>
      <c r="L185" s="143"/>
    </row>
    <row r="186" spans="1:13" ht="15" customHeight="1">
      <c r="A186" s="1" t="s">
        <v>61</v>
      </c>
      <c r="B186" s="38"/>
      <c r="C186" s="38"/>
      <c r="D186" s="38"/>
      <c r="E186" s="38"/>
      <c r="F186" s="38"/>
      <c r="G186" s="38"/>
      <c r="H186" s="38"/>
      <c r="I186" s="38"/>
      <c r="J186" s="228" t="s">
        <v>96</v>
      </c>
      <c r="K186" s="228"/>
      <c r="L186" s="228"/>
      <c r="M186" s="228"/>
    </row>
    <row r="187" spans="1:13">
      <c r="A187" s="1" t="s">
        <v>110</v>
      </c>
      <c r="B187" s="38"/>
      <c r="C187" s="38"/>
      <c r="D187" s="38"/>
      <c r="E187" s="38"/>
      <c r="F187" s="38"/>
      <c r="G187" s="38"/>
      <c r="H187" s="38"/>
      <c r="I187" s="38"/>
      <c r="J187" s="215" t="s">
        <v>93</v>
      </c>
      <c r="K187" s="215"/>
      <c r="L187" s="215"/>
      <c r="M187" s="215"/>
    </row>
    <row r="188" spans="1:13">
      <c r="J188" s="215" t="s">
        <v>94</v>
      </c>
      <c r="K188" s="215"/>
      <c r="L188" s="215"/>
      <c r="M188" s="215"/>
    </row>
    <row r="190" spans="1:13" s="34" customFormat="1" ht="16.5">
      <c r="A190" s="227" t="s">
        <v>18</v>
      </c>
      <c r="B190" s="227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</row>
    <row r="191" spans="1:13" s="34" customFormat="1" ht="16.5">
      <c r="A191" s="239" t="s">
        <v>128</v>
      </c>
      <c r="B191" s="239"/>
      <c r="C191" s="239"/>
      <c r="D191" s="239"/>
      <c r="E191" s="239"/>
      <c r="F191" s="239"/>
      <c r="G191" s="239"/>
      <c r="H191" s="239"/>
      <c r="I191" s="239"/>
      <c r="J191" s="239"/>
      <c r="K191" s="239"/>
      <c r="L191" s="239"/>
      <c r="M191" s="239"/>
    </row>
    <row r="192" spans="1:13">
      <c r="J192" s="266" t="s">
        <v>139</v>
      </c>
      <c r="K192" s="266"/>
      <c r="L192" s="266"/>
      <c r="M192" s="266"/>
    </row>
    <row r="193" spans="1:13">
      <c r="J193" s="266" t="s">
        <v>4</v>
      </c>
      <c r="K193" s="266"/>
      <c r="L193" s="266"/>
      <c r="M193" s="266"/>
    </row>
    <row r="194" spans="1:13">
      <c r="J194" s="266" t="s">
        <v>5</v>
      </c>
      <c r="K194" s="266"/>
      <c r="L194" s="266"/>
      <c r="M194" s="266"/>
    </row>
    <row r="195" spans="1:13">
      <c r="A195" s="264" t="s">
        <v>66</v>
      </c>
      <c r="B195" s="264"/>
      <c r="C195" s="264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</row>
    <row r="196" spans="1:13">
      <c r="A196" s="264" t="s">
        <v>216</v>
      </c>
      <c r="B196" s="264"/>
      <c r="C196" s="264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</row>
    <row r="197" spans="1:13">
      <c r="A197" s="264" t="s">
        <v>210</v>
      </c>
      <c r="B197" s="264"/>
      <c r="C197" s="264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</row>
    <row r="198" spans="1:13">
      <c r="A198" s="264" t="s">
        <v>67</v>
      </c>
      <c r="B198" s="264"/>
      <c r="C198" s="264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</row>
    <row r="199" spans="1:13">
      <c r="A199" s="264" t="s">
        <v>175</v>
      </c>
      <c r="B199" s="264"/>
      <c r="C199" s="264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</row>
    <row r="200" spans="1:13">
      <c r="A200" s="265" t="s">
        <v>19</v>
      </c>
      <c r="B200" s="265"/>
      <c r="C200" s="265"/>
      <c r="D200" s="265"/>
      <c r="E200" s="265"/>
      <c r="F200" s="265"/>
      <c r="G200" s="265"/>
      <c r="H200" s="265"/>
      <c r="I200" s="265"/>
      <c r="J200" s="265"/>
      <c r="K200" s="265"/>
      <c r="L200" s="265"/>
      <c r="M200" s="265"/>
    </row>
    <row r="201" spans="1:13" s="16" customFormat="1" ht="33" customHeight="1">
      <c r="A201" s="213" t="s">
        <v>6</v>
      </c>
      <c r="B201" s="213" t="s">
        <v>36</v>
      </c>
      <c r="C201" s="213" t="s">
        <v>7</v>
      </c>
      <c r="D201" s="223" t="s">
        <v>68</v>
      </c>
      <c r="E201" s="223" t="s">
        <v>26</v>
      </c>
      <c r="F201" s="223" t="s">
        <v>20</v>
      </c>
      <c r="G201" s="223" t="s">
        <v>71</v>
      </c>
      <c r="H201" s="234" t="s">
        <v>21</v>
      </c>
      <c r="I201" s="235"/>
      <c r="J201" s="235"/>
      <c r="K201" s="235"/>
      <c r="L201" s="235"/>
      <c r="M201" s="236"/>
    </row>
    <row r="202" spans="1:13" s="16" customFormat="1" ht="81" customHeight="1">
      <c r="A202" s="214"/>
      <c r="B202" s="214"/>
      <c r="C202" s="214"/>
      <c r="D202" s="224"/>
      <c r="E202" s="224"/>
      <c r="F202" s="224"/>
      <c r="G202" s="224"/>
      <c r="H202" s="39" t="s">
        <v>22</v>
      </c>
      <c r="I202" s="39" t="s">
        <v>23</v>
      </c>
      <c r="J202" s="39" t="s">
        <v>24</v>
      </c>
      <c r="K202" s="40" t="s">
        <v>77</v>
      </c>
      <c r="L202" s="39" t="s">
        <v>1</v>
      </c>
      <c r="M202" s="39" t="s">
        <v>25</v>
      </c>
    </row>
    <row r="203" spans="1:13" s="15" customFormat="1">
      <c r="A203" s="19" t="s">
        <v>9</v>
      </c>
      <c r="B203" s="19" t="s">
        <v>10</v>
      </c>
      <c r="C203" s="19" t="s">
        <v>11</v>
      </c>
      <c r="D203" s="39" t="s">
        <v>12</v>
      </c>
      <c r="E203" s="39">
        <v>1</v>
      </c>
      <c r="F203" s="39">
        <v>2</v>
      </c>
      <c r="G203" s="39">
        <v>3</v>
      </c>
      <c r="H203" s="39">
        <v>4</v>
      </c>
      <c r="I203" s="39">
        <v>5</v>
      </c>
      <c r="J203" s="39">
        <v>6</v>
      </c>
      <c r="K203" s="39">
        <v>7</v>
      </c>
      <c r="L203" s="39">
        <v>8</v>
      </c>
      <c r="M203" s="19" t="s">
        <v>27</v>
      </c>
    </row>
    <row r="204" spans="1:13" s="61" customFormat="1">
      <c r="A204" s="104">
        <v>1</v>
      </c>
      <c r="B204" s="78" t="s">
        <v>116</v>
      </c>
      <c r="C204" s="132" t="s">
        <v>133</v>
      </c>
      <c r="D204" s="58" t="s">
        <v>113</v>
      </c>
      <c r="E204" s="63" t="s">
        <v>137</v>
      </c>
      <c r="F204" s="112">
        <v>40543</v>
      </c>
      <c r="G204" s="58"/>
      <c r="H204" s="77">
        <v>2787898863</v>
      </c>
      <c r="I204" s="62"/>
      <c r="J204" s="59">
        <v>0</v>
      </c>
      <c r="K204" s="59">
        <v>0</v>
      </c>
      <c r="L204" s="59">
        <f>H204+I204+J204+K204</f>
        <v>2787898863</v>
      </c>
      <c r="M204" s="60"/>
    </row>
    <row r="205" spans="1:13" s="45" customFormat="1">
      <c r="A205" s="105"/>
      <c r="B205" s="78"/>
      <c r="C205" s="79"/>
      <c r="D205" s="42"/>
      <c r="E205" s="42"/>
      <c r="F205" s="112"/>
      <c r="G205" s="42"/>
      <c r="H205" s="77"/>
      <c r="I205" s="62"/>
      <c r="J205" s="43"/>
      <c r="K205" s="43"/>
      <c r="L205" s="59"/>
      <c r="M205" s="44"/>
    </row>
    <row r="206" spans="1:13" s="45" customFormat="1">
      <c r="A206" s="104"/>
      <c r="B206" s="78"/>
      <c r="C206" s="79"/>
      <c r="D206" s="42"/>
      <c r="E206" s="42"/>
      <c r="F206" s="112"/>
      <c r="G206" s="42"/>
      <c r="H206" s="77"/>
      <c r="I206" s="62"/>
      <c r="J206" s="43"/>
      <c r="K206" s="43"/>
      <c r="L206" s="59"/>
      <c r="M206" s="44"/>
    </row>
    <row r="207" spans="1:13" s="45" customFormat="1">
      <c r="A207" s="105"/>
      <c r="B207" s="78"/>
      <c r="C207" s="79"/>
      <c r="D207" s="42"/>
      <c r="E207" s="42"/>
      <c r="F207" s="112"/>
      <c r="G207" s="42"/>
      <c r="H207" s="77"/>
      <c r="I207" s="62"/>
      <c r="J207" s="43"/>
      <c r="K207" s="43"/>
      <c r="L207" s="59"/>
      <c r="M207" s="44"/>
    </row>
    <row r="208" spans="1:13" s="45" customFormat="1">
      <c r="A208" s="104"/>
      <c r="B208" s="78"/>
      <c r="C208" s="79"/>
      <c r="D208" s="42"/>
      <c r="E208" s="42"/>
      <c r="F208" s="112"/>
      <c r="G208" s="42"/>
      <c r="H208" s="77"/>
      <c r="I208" s="62"/>
      <c r="J208" s="43"/>
      <c r="K208" s="43"/>
      <c r="L208" s="59"/>
      <c r="M208" s="44"/>
    </row>
    <row r="209" spans="1:13" s="45" customFormat="1">
      <c r="A209" s="105"/>
      <c r="B209" s="78"/>
      <c r="C209" s="79"/>
      <c r="D209" s="42"/>
      <c r="E209" s="42"/>
      <c r="F209" s="112"/>
      <c r="G209" s="42"/>
      <c r="H209" s="77"/>
      <c r="I209" s="62"/>
      <c r="J209" s="43"/>
      <c r="K209" s="43"/>
      <c r="L209" s="59"/>
      <c r="M209" s="44"/>
    </row>
    <row r="210" spans="1:13" s="45" customFormat="1">
      <c r="A210" s="104"/>
      <c r="B210" s="78"/>
      <c r="C210" s="79"/>
      <c r="D210" s="42"/>
      <c r="E210" s="42"/>
      <c r="F210" s="112"/>
      <c r="G210" s="42"/>
      <c r="H210" s="77"/>
      <c r="I210" s="62"/>
      <c r="J210" s="43"/>
      <c r="K210" s="43"/>
      <c r="L210" s="59"/>
      <c r="M210" s="44"/>
    </row>
    <row r="211" spans="1:13" s="45" customFormat="1">
      <c r="A211" s="105"/>
      <c r="B211" s="41"/>
      <c r="C211" s="41"/>
      <c r="D211" s="42"/>
      <c r="E211" s="42"/>
      <c r="F211" s="42"/>
      <c r="G211" s="42"/>
      <c r="H211" s="62"/>
      <c r="I211" s="62"/>
      <c r="J211" s="43"/>
      <c r="K211" s="43"/>
      <c r="L211" s="43"/>
      <c r="M211" s="44"/>
    </row>
    <row r="212" spans="1:13" s="45" customFormat="1">
      <c r="A212" s="105"/>
      <c r="B212" s="41"/>
      <c r="C212" s="41"/>
      <c r="D212" s="42"/>
      <c r="E212" s="42"/>
      <c r="F212" s="42"/>
      <c r="G212" s="42"/>
      <c r="H212" s="62"/>
      <c r="I212" s="62"/>
      <c r="J212" s="43"/>
      <c r="K212" s="43"/>
      <c r="L212" s="43"/>
      <c r="M212" s="44"/>
    </row>
    <row r="213" spans="1:13" s="45" customFormat="1">
      <c r="A213" s="105"/>
      <c r="B213" s="41"/>
      <c r="C213" s="41"/>
      <c r="D213" s="42"/>
      <c r="E213" s="42"/>
      <c r="F213" s="42"/>
      <c r="G213" s="42"/>
      <c r="H213" s="62"/>
      <c r="I213" s="62"/>
      <c r="J213" s="43"/>
      <c r="K213" s="43"/>
      <c r="L213" s="43"/>
      <c r="M213" s="44"/>
    </row>
    <row r="214" spans="1:13" s="48" customFormat="1">
      <c r="A214" s="19"/>
      <c r="B214" s="19" t="s">
        <v>13</v>
      </c>
      <c r="C214" s="19" t="s">
        <v>14</v>
      </c>
      <c r="D214" s="39" t="s">
        <v>14</v>
      </c>
      <c r="E214" s="39"/>
      <c r="F214" s="39"/>
      <c r="G214" s="39"/>
      <c r="H214" s="46">
        <f>SUM(H204:H213)</f>
        <v>2787898863</v>
      </c>
      <c r="I214" s="46">
        <f>SUM(I204:I213)</f>
        <v>0</v>
      </c>
      <c r="J214" s="46">
        <f>SUM(J204:J213)</f>
        <v>0</v>
      </c>
      <c r="K214" s="46">
        <f>SUM(K204:K213)</f>
        <v>0</v>
      </c>
      <c r="L214" s="46">
        <f>SUM(L204:L213)</f>
        <v>2787898863</v>
      </c>
      <c r="M214" s="47"/>
    </row>
    <row r="215" spans="1:13" s="14" customFormat="1" ht="17.25" customHeight="1">
      <c r="A215" s="263" t="s">
        <v>15</v>
      </c>
      <c r="B215" s="263"/>
      <c r="C215" s="263"/>
      <c r="D215" s="263"/>
      <c r="E215" s="263"/>
      <c r="F215" s="263"/>
      <c r="G215" s="263"/>
      <c r="H215" s="263"/>
      <c r="I215" s="263"/>
      <c r="J215" s="263"/>
      <c r="K215" s="263"/>
      <c r="L215" s="263"/>
      <c r="M215" s="263"/>
    </row>
    <row r="216" spans="1:13" s="49" customFormat="1">
      <c r="D216" s="51"/>
      <c r="E216" s="51"/>
      <c r="F216" s="51"/>
      <c r="G216" s="51"/>
      <c r="H216" s="51"/>
      <c r="I216" s="51"/>
      <c r="J216" s="230"/>
      <c r="K216" s="230"/>
      <c r="L216" s="230"/>
      <c r="M216" s="230"/>
    </row>
    <row r="217" spans="1:13" s="15" customFormat="1">
      <c r="B217" s="15" t="s">
        <v>69</v>
      </c>
      <c r="D217" s="15" t="s">
        <v>70</v>
      </c>
      <c r="E217" s="142"/>
      <c r="G217" s="142" t="s">
        <v>16</v>
      </c>
      <c r="H217" s="142"/>
      <c r="I217" s="142"/>
      <c r="K217" s="55" t="s">
        <v>28</v>
      </c>
      <c r="L217" s="55"/>
      <c r="M217" s="55"/>
    </row>
    <row r="218" spans="1:13" s="9" customFormat="1">
      <c r="D218" s="143"/>
      <c r="E218" s="143"/>
      <c r="F218" s="143"/>
      <c r="G218" s="143"/>
      <c r="H218" s="143"/>
      <c r="I218" s="143"/>
      <c r="J218" s="143"/>
      <c r="K218" s="143"/>
      <c r="L218" s="143"/>
    </row>
    <row r="219" spans="1:13" s="9" customFormat="1">
      <c r="D219" s="143"/>
      <c r="E219" s="143"/>
      <c r="F219" s="143"/>
      <c r="G219" s="143"/>
      <c r="H219" s="143"/>
      <c r="I219" s="143"/>
      <c r="J219" s="143"/>
      <c r="K219" s="143"/>
      <c r="L219" s="143"/>
    </row>
    <row r="220" spans="1:13" s="9" customFormat="1">
      <c r="D220" s="143"/>
      <c r="E220" s="143"/>
      <c r="F220" s="143"/>
      <c r="G220" s="143"/>
      <c r="H220" s="143"/>
      <c r="I220" s="143"/>
      <c r="J220" s="143"/>
      <c r="K220" s="143"/>
      <c r="L220" s="143"/>
    </row>
    <row r="221" spans="1:13" s="9" customFormat="1">
      <c r="D221" s="143"/>
      <c r="E221" s="143"/>
      <c r="F221" s="143"/>
      <c r="G221" s="143"/>
      <c r="H221" s="143"/>
      <c r="I221" s="143"/>
      <c r="J221" s="143"/>
      <c r="K221" s="143"/>
      <c r="L221" s="143"/>
    </row>
    <row r="222" spans="1:13" s="9" customFormat="1">
      <c r="B222" s="9" t="s">
        <v>217</v>
      </c>
      <c r="D222" s="143" t="s">
        <v>212</v>
      </c>
      <c r="E222" s="143"/>
      <c r="F222" s="143"/>
      <c r="G222" s="143"/>
      <c r="H222" s="143"/>
      <c r="I222" s="143"/>
      <c r="J222" s="143"/>
      <c r="K222" s="143" t="s">
        <v>212</v>
      </c>
      <c r="L222" s="143"/>
    </row>
    <row r="223" spans="1:13" ht="15" customHeight="1">
      <c r="A223" s="1" t="s">
        <v>61</v>
      </c>
      <c r="B223" s="38"/>
      <c r="C223" s="38"/>
      <c r="D223" s="38"/>
      <c r="E223" s="38"/>
      <c r="F223" s="38"/>
      <c r="G223" s="38"/>
      <c r="H223" s="38"/>
      <c r="I223" s="38"/>
      <c r="J223" s="228" t="s">
        <v>96</v>
      </c>
      <c r="K223" s="228"/>
      <c r="L223" s="228"/>
      <c r="M223" s="228"/>
    </row>
    <row r="224" spans="1:13">
      <c r="A224" s="1" t="s">
        <v>110</v>
      </c>
      <c r="B224" s="38"/>
      <c r="C224" s="38"/>
      <c r="D224" s="38"/>
      <c r="E224" s="38"/>
      <c r="F224" s="38"/>
      <c r="G224" s="38"/>
      <c r="H224" s="38"/>
      <c r="I224" s="38"/>
      <c r="J224" s="215" t="s">
        <v>93</v>
      </c>
      <c r="K224" s="215"/>
      <c r="L224" s="215"/>
      <c r="M224" s="215"/>
    </row>
    <row r="225" spans="1:13">
      <c r="J225" s="215" t="s">
        <v>94</v>
      </c>
      <c r="K225" s="215"/>
      <c r="L225" s="215"/>
      <c r="M225" s="215"/>
    </row>
    <row r="227" spans="1:13" s="34" customFormat="1" ht="16.5">
      <c r="A227" s="227" t="s">
        <v>18</v>
      </c>
      <c r="B227" s="227"/>
      <c r="C227" s="227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</row>
    <row r="228" spans="1:13" s="34" customFormat="1" ht="16.5">
      <c r="A228" s="239" t="s">
        <v>128</v>
      </c>
      <c r="B228" s="239"/>
      <c r="C228" s="239"/>
      <c r="D228" s="239"/>
      <c r="E228" s="239"/>
      <c r="F228" s="239"/>
      <c r="G228" s="239"/>
      <c r="H228" s="239"/>
      <c r="I228" s="239"/>
      <c r="J228" s="239"/>
      <c r="K228" s="239"/>
      <c r="L228" s="239"/>
      <c r="M228" s="239"/>
    </row>
    <row r="229" spans="1:13">
      <c r="J229" s="266" t="s">
        <v>140</v>
      </c>
      <c r="K229" s="266"/>
      <c r="L229" s="266"/>
      <c r="M229" s="266"/>
    </row>
    <row r="230" spans="1:13">
      <c r="J230" s="266" t="s">
        <v>4</v>
      </c>
      <c r="K230" s="266"/>
      <c r="L230" s="266"/>
      <c r="M230" s="266"/>
    </row>
    <row r="231" spans="1:13">
      <c r="J231" s="266" t="s">
        <v>5</v>
      </c>
      <c r="K231" s="266"/>
      <c r="L231" s="266"/>
      <c r="M231" s="266"/>
    </row>
    <row r="232" spans="1:13">
      <c r="A232" s="264" t="s">
        <v>66</v>
      </c>
      <c r="B232" s="264"/>
      <c r="C232" s="264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</row>
    <row r="233" spans="1:13">
      <c r="A233" s="264" t="s">
        <v>216</v>
      </c>
      <c r="B233" s="264"/>
      <c r="C233" s="264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</row>
    <row r="234" spans="1:13">
      <c r="A234" s="264" t="s">
        <v>210</v>
      </c>
      <c r="B234" s="264"/>
      <c r="C234" s="264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</row>
    <row r="235" spans="1:13">
      <c r="A235" s="264" t="s">
        <v>67</v>
      </c>
      <c r="B235" s="264"/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</row>
    <row r="236" spans="1:13">
      <c r="A236" s="264" t="s">
        <v>175</v>
      </c>
      <c r="B236" s="264"/>
      <c r="C236" s="264"/>
      <c r="D236" s="264"/>
      <c r="E236" s="264"/>
      <c r="F236" s="264"/>
      <c r="G236" s="264"/>
      <c r="H236" s="264"/>
      <c r="I236" s="264"/>
      <c r="J236" s="264"/>
      <c r="K236" s="264"/>
      <c r="L236" s="264"/>
      <c r="M236" s="264"/>
    </row>
    <row r="237" spans="1:13">
      <c r="A237" s="265" t="s">
        <v>19</v>
      </c>
      <c r="B237" s="265"/>
      <c r="C237" s="265"/>
      <c r="D237" s="265"/>
      <c r="E237" s="265"/>
      <c r="F237" s="265"/>
      <c r="G237" s="265"/>
      <c r="H237" s="265"/>
      <c r="I237" s="265"/>
      <c r="J237" s="265"/>
      <c r="K237" s="265"/>
      <c r="L237" s="265"/>
      <c r="M237" s="265"/>
    </row>
    <row r="238" spans="1:13" s="16" customFormat="1" ht="33" customHeight="1">
      <c r="A238" s="213" t="s">
        <v>6</v>
      </c>
      <c r="B238" s="213" t="s">
        <v>36</v>
      </c>
      <c r="C238" s="213" t="s">
        <v>7</v>
      </c>
      <c r="D238" s="223" t="s">
        <v>68</v>
      </c>
      <c r="E238" s="223" t="s">
        <v>26</v>
      </c>
      <c r="F238" s="223" t="s">
        <v>20</v>
      </c>
      <c r="G238" s="223" t="s">
        <v>71</v>
      </c>
      <c r="H238" s="234" t="s">
        <v>21</v>
      </c>
      <c r="I238" s="235"/>
      <c r="J238" s="235"/>
      <c r="K238" s="235"/>
      <c r="L238" s="235"/>
      <c r="M238" s="236"/>
    </row>
    <row r="239" spans="1:13" s="16" customFormat="1" ht="81" customHeight="1">
      <c r="A239" s="214"/>
      <c r="B239" s="214"/>
      <c r="C239" s="214"/>
      <c r="D239" s="224"/>
      <c r="E239" s="224"/>
      <c r="F239" s="224"/>
      <c r="G239" s="224"/>
      <c r="H239" s="39" t="s">
        <v>22</v>
      </c>
      <c r="I239" s="39" t="s">
        <v>23</v>
      </c>
      <c r="J239" s="39" t="s">
        <v>24</v>
      </c>
      <c r="K239" s="40" t="s">
        <v>77</v>
      </c>
      <c r="L239" s="39" t="s">
        <v>1</v>
      </c>
      <c r="M239" s="39" t="s">
        <v>25</v>
      </c>
    </row>
    <row r="240" spans="1:13" s="15" customFormat="1">
      <c r="A240" s="19" t="s">
        <v>9</v>
      </c>
      <c r="B240" s="19" t="s">
        <v>10</v>
      </c>
      <c r="C240" s="19" t="s">
        <v>11</v>
      </c>
      <c r="D240" s="39" t="s">
        <v>12</v>
      </c>
      <c r="E240" s="39">
        <v>1</v>
      </c>
      <c r="F240" s="39">
        <v>2</v>
      </c>
      <c r="G240" s="39">
        <v>3</v>
      </c>
      <c r="H240" s="39">
        <v>4</v>
      </c>
      <c r="I240" s="39">
        <v>5</v>
      </c>
      <c r="J240" s="39">
        <v>6</v>
      </c>
      <c r="K240" s="39">
        <v>7</v>
      </c>
      <c r="L240" s="39">
        <v>8</v>
      </c>
      <c r="M240" s="19" t="s">
        <v>27</v>
      </c>
    </row>
    <row r="241" spans="1:13" s="61" customFormat="1">
      <c r="A241" s="104">
        <v>1</v>
      </c>
      <c r="B241" s="78" t="s">
        <v>111</v>
      </c>
      <c r="C241" s="132" t="s">
        <v>118</v>
      </c>
      <c r="D241" s="58" t="s">
        <v>113</v>
      </c>
      <c r="E241" s="63" t="s">
        <v>137</v>
      </c>
      <c r="F241" s="112">
        <v>40543</v>
      </c>
      <c r="G241" s="58"/>
      <c r="H241" s="77">
        <v>2173860839</v>
      </c>
      <c r="I241" s="62"/>
      <c r="J241" s="59">
        <v>0</v>
      </c>
      <c r="K241" s="59">
        <v>0</v>
      </c>
      <c r="L241" s="59">
        <f>H241+I241+J241+K241</f>
        <v>2173860839</v>
      </c>
      <c r="M241" s="60"/>
    </row>
    <row r="242" spans="1:13" s="45" customFormat="1">
      <c r="A242" s="105"/>
      <c r="B242" s="78"/>
      <c r="C242" s="79"/>
      <c r="D242" s="42"/>
      <c r="E242" s="42"/>
      <c r="F242" s="112"/>
      <c r="G242" s="42"/>
      <c r="H242" s="77"/>
      <c r="I242" s="62"/>
      <c r="J242" s="43"/>
      <c r="K242" s="43"/>
      <c r="L242" s="59"/>
      <c r="M242" s="44"/>
    </row>
    <row r="243" spans="1:13" s="45" customFormat="1">
      <c r="A243" s="104"/>
      <c r="B243" s="78"/>
      <c r="C243" s="79"/>
      <c r="D243" s="42"/>
      <c r="E243" s="42"/>
      <c r="F243" s="112"/>
      <c r="G243" s="42"/>
      <c r="H243" s="77"/>
      <c r="I243" s="62"/>
      <c r="J243" s="43"/>
      <c r="K243" s="43"/>
      <c r="L243" s="59"/>
      <c r="M243" s="44"/>
    </row>
    <row r="244" spans="1:13" s="45" customFormat="1">
      <c r="A244" s="105"/>
      <c r="B244" s="78"/>
      <c r="C244" s="79"/>
      <c r="D244" s="42"/>
      <c r="E244" s="42"/>
      <c r="F244" s="112"/>
      <c r="G244" s="42"/>
      <c r="H244" s="77"/>
      <c r="I244" s="62"/>
      <c r="J244" s="43"/>
      <c r="K244" s="43"/>
      <c r="L244" s="59"/>
      <c r="M244" s="44"/>
    </row>
    <row r="245" spans="1:13" s="45" customFormat="1">
      <c r="A245" s="104"/>
      <c r="B245" s="78"/>
      <c r="C245" s="79"/>
      <c r="D245" s="42"/>
      <c r="E245" s="42"/>
      <c r="F245" s="112"/>
      <c r="G245" s="42"/>
      <c r="H245" s="77"/>
      <c r="I245" s="62"/>
      <c r="J245" s="43"/>
      <c r="K245" s="43"/>
      <c r="L245" s="59"/>
      <c r="M245" s="44"/>
    </row>
    <row r="246" spans="1:13" s="45" customFormat="1">
      <c r="A246" s="105"/>
      <c r="B246" s="78"/>
      <c r="C246" s="79"/>
      <c r="D246" s="42"/>
      <c r="E246" s="42"/>
      <c r="F246" s="112"/>
      <c r="G246" s="42"/>
      <c r="H246" s="77"/>
      <c r="I246" s="62"/>
      <c r="J246" s="43"/>
      <c r="K246" s="43"/>
      <c r="L246" s="59"/>
      <c r="M246" s="44"/>
    </row>
    <row r="247" spans="1:13" s="45" customFormat="1">
      <c r="A247" s="104"/>
      <c r="B247" s="78"/>
      <c r="C247" s="79"/>
      <c r="D247" s="42"/>
      <c r="E247" s="42"/>
      <c r="F247" s="112"/>
      <c r="G247" s="42"/>
      <c r="H247" s="77"/>
      <c r="I247" s="62"/>
      <c r="J247" s="43"/>
      <c r="K247" s="43"/>
      <c r="L247" s="59"/>
      <c r="M247" s="44"/>
    </row>
    <row r="248" spans="1:13" s="45" customFormat="1">
      <c r="A248" s="105"/>
      <c r="B248" s="41"/>
      <c r="C248" s="41"/>
      <c r="D248" s="42"/>
      <c r="E248" s="42"/>
      <c r="F248" s="42"/>
      <c r="G248" s="42"/>
      <c r="H248" s="62"/>
      <c r="I248" s="62"/>
      <c r="J248" s="43"/>
      <c r="K248" s="43"/>
      <c r="L248" s="43"/>
      <c r="M248" s="44"/>
    </row>
    <row r="249" spans="1:13" s="45" customFormat="1">
      <c r="A249" s="105"/>
      <c r="B249" s="41"/>
      <c r="C249" s="41"/>
      <c r="D249" s="42"/>
      <c r="E249" s="42"/>
      <c r="F249" s="42"/>
      <c r="G249" s="42"/>
      <c r="H249" s="62"/>
      <c r="I249" s="62"/>
      <c r="J249" s="43"/>
      <c r="K249" s="43"/>
      <c r="L249" s="43"/>
      <c r="M249" s="44"/>
    </row>
    <row r="250" spans="1:13" s="45" customFormat="1">
      <c r="A250" s="105"/>
      <c r="B250" s="41"/>
      <c r="C250" s="41"/>
      <c r="D250" s="42"/>
      <c r="E250" s="42"/>
      <c r="F250" s="42"/>
      <c r="G250" s="42"/>
      <c r="H250" s="62"/>
      <c r="I250" s="62"/>
      <c r="J250" s="43"/>
      <c r="K250" s="43"/>
      <c r="L250" s="43"/>
      <c r="M250" s="44"/>
    </row>
    <row r="251" spans="1:13" s="48" customFormat="1">
      <c r="A251" s="19"/>
      <c r="B251" s="19" t="s">
        <v>13</v>
      </c>
      <c r="C251" s="19" t="s">
        <v>14</v>
      </c>
      <c r="D251" s="39" t="s">
        <v>14</v>
      </c>
      <c r="E251" s="39"/>
      <c r="F251" s="39"/>
      <c r="G251" s="39"/>
      <c r="H251" s="46">
        <f>SUM(H241:H250)</f>
        <v>2173860839</v>
      </c>
      <c r="I251" s="46">
        <f>SUM(I241:I250)</f>
        <v>0</v>
      </c>
      <c r="J251" s="46">
        <f>SUM(J241:J250)</f>
        <v>0</v>
      </c>
      <c r="K251" s="46">
        <f>SUM(K241:K250)</f>
        <v>0</v>
      </c>
      <c r="L251" s="46">
        <f>SUM(L241:L250)</f>
        <v>2173860839</v>
      </c>
      <c r="M251" s="47"/>
    </row>
    <row r="252" spans="1:13" s="14" customFormat="1" ht="17.25" customHeight="1">
      <c r="A252" s="263" t="s">
        <v>15</v>
      </c>
      <c r="B252" s="263"/>
      <c r="C252" s="263"/>
      <c r="D252" s="263"/>
      <c r="E252" s="263"/>
      <c r="F252" s="263"/>
      <c r="G252" s="263"/>
      <c r="H252" s="263"/>
      <c r="I252" s="263"/>
      <c r="J252" s="263"/>
      <c r="K252" s="263"/>
      <c r="L252" s="263"/>
      <c r="M252" s="263"/>
    </row>
    <row r="253" spans="1:13" s="49" customFormat="1">
      <c r="D253" s="51"/>
      <c r="E253" s="51"/>
      <c r="F253" s="51"/>
      <c r="G253" s="51"/>
      <c r="H253" s="51"/>
      <c r="I253" s="51"/>
      <c r="J253" s="230"/>
      <c r="K253" s="230"/>
      <c r="L253" s="230"/>
      <c r="M253" s="230"/>
    </row>
    <row r="254" spans="1:13" s="15" customFormat="1">
      <c r="B254" s="15" t="s">
        <v>69</v>
      </c>
      <c r="D254" s="15" t="s">
        <v>70</v>
      </c>
      <c r="E254" s="142"/>
      <c r="G254" s="142" t="s">
        <v>16</v>
      </c>
      <c r="H254" s="142"/>
      <c r="I254" s="142"/>
      <c r="K254" s="55" t="s">
        <v>28</v>
      </c>
      <c r="L254" s="55"/>
      <c r="M254" s="55"/>
    </row>
    <row r="255" spans="1:13" s="9" customFormat="1">
      <c r="D255" s="143"/>
      <c r="E255" s="143"/>
      <c r="F255" s="143"/>
      <c r="G255" s="143"/>
      <c r="H255" s="143"/>
      <c r="I255" s="143"/>
      <c r="J255" s="143"/>
      <c r="K255" s="143"/>
      <c r="L255" s="143"/>
    </row>
    <row r="256" spans="1:13" s="9" customFormat="1">
      <c r="D256" s="143"/>
      <c r="E256" s="143"/>
      <c r="F256" s="143"/>
      <c r="G256" s="143"/>
      <c r="H256" s="143"/>
      <c r="I256" s="143"/>
      <c r="J256" s="143"/>
      <c r="K256" s="143"/>
      <c r="L256" s="143"/>
    </row>
    <row r="257" spans="1:13" s="9" customFormat="1">
      <c r="D257" s="143"/>
      <c r="E257" s="143"/>
      <c r="F257" s="143"/>
      <c r="G257" s="143"/>
      <c r="H257" s="143"/>
      <c r="I257" s="143"/>
      <c r="J257" s="143"/>
      <c r="K257" s="143"/>
      <c r="L257" s="143"/>
    </row>
    <row r="258" spans="1:13" s="9" customFormat="1">
      <c r="D258" s="143"/>
      <c r="E258" s="143"/>
      <c r="F258" s="143"/>
      <c r="G258" s="143"/>
      <c r="H258" s="143"/>
      <c r="I258" s="143"/>
      <c r="J258" s="143"/>
      <c r="K258" s="143"/>
      <c r="L258" s="143"/>
    </row>
    <row r="259" spans="1:13" s="9" customFormat="1">
      <c r="B259" s="9" t="s">
        <v>217</v>
      </c>
      <c r="D259" s="143" t="s">
        <v>212</v>
      </c>
      <c r="E259" s="143"/>
      <c r="F259" s="143"/>
      <c r="G259" s="143"/>
      <c r="H259" s="143"/>
      <c r="I259" s="143"/>
      <c r="J259" s="143"/>
      <c r="K259" s="143" t="s">
        <v>212</v>
      </c>
      <c r="L259" s="143"/>
    </row>
    <row r="260" spans="1:13" ht="15" customHeight="1">
      <c r="A260" s="1" t="s">
        <v>61</v>
      </c>
      <c r="B260" s="38"/>
      <c r="C260" s="38"/>
      <c r="D260" s="38"/>
      <c r="E260" s="38"/>
      <c r="F260" s="38"/>
      <c r="G260" s="38"/>
      <c r="H260" s="38"/>
      <c r="I260" s="38"/>
      <c r="J260" s="228" t="s">
        <v>96</v>
      </c>
      <c r="K260" s="228"/>
      <c r="L260" s="228"/>
      <c r="M260" s="228"/>
    </row>
    <row r="261" spans="1:13">
      <c r="A261" s="1" t="s">
        <v>110</v>
      </c>
      <c r="B261" s="38"/>
      <c r="C261" s="38"/>
      <c r="D261" s="38"/>
      <c r="E261" s="38"/>
      <c r="F261" s="38"/>
      <c r="G261" s="38"/>
      <c r="H261" s="38"/>
      <c r="I261" s="38"/>
      <c r="J261" s="215" t="s">
        <v>93</v>
      </c>
      <c r="K261" s="215"/>
      <c r="L261" s="215"/>
      <c r="M261" s="215"/>
    </row>
    <row r="262" spans="1:13">
      <c r="J262" s="215" t="s">
        <v>94</v>
      </c>
      <c r="K262" s="215"/>
      <c r="L262" s="215"/>
      <c r="M262" s="215"/>
    </row>
    <row r="264" spans="1:13" s="34" customFormat="1" ht="16.5">
      <c r="A264" s="227" t="s">
        <v>18</v>
      </c>
      <c r="B264" s="227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</row>
    <row r="265" spans="1:13" s="34" customFormat="1" ht="16.5">
      <c r="A265" s="239" t="s">
        <v>128</v>
      </c>
      <c r="B265" s="239"/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</row>
    <row r="266" spans="1:13">
      <c r="J266" s="266" t="s">
        <v>141</v>
      </c>
      <c r="K266" s="266"/>
      <c r="L266" s="266"/>
      <c r="M266" s="266"/>
    </row>
    <row r="267" spans="1:13">
      <c r="J267" s="266" t="s">
        <v>4</v>
      </c>
      <c r="K267" s="266"/>
      <c r="L267" s="266"/>
      <c r="M267" s="266"/>
    </row>
    <row r="268" spans="1:13">
      <c r="J268" s="266" t="s">
        <v>5</v>
      </c>
      <c r="K268" s="266"/>
      <c r="L268" s="266"/>
      <c r="M268" s="266"/>
    </row>
    <row r="269" spans="1:13">
      <c r="A269" s="264" t="s">
        <v>66</v>
      </c>
      <c r="B269" s="264"/>
      <c r="C269" s="264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</row>
    <row r="270" spans="1:13">
      <c r="A270" s="264" t="s">
        <v>216</v>
      </c>
      <c r="B270" s="264"/>
      <c r="C270" s="264"/>
      <c r="D270" s="264"/>
      <c r="E270" s="264"/>
      <c r="F270" s="264"/>
      <c r="G270" s="264"/>
      <c r="H270" s="264"/>
      <c r="I270" s="264"/>
      <c r="J270" s="264"/>
      <c r="K270" s="264"/>
      <c r="L270" s="264"/>
      <c r="M270" s="264"/>
    </row>
    <row r="271" spans="1:13">
      <c r="A271" s="264" t="s">
        <v>210</v>
      </c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</row>
    <row r="272" spans="1:13">
      <c r="A272" s="264" t="s">
        <v>67</v>
      </c>
      <c r="B272" s="264"/>
      <c r="C272" s="264"/>
      <c r="D272" s="264"/>
      <c r="E272" s="264"/>
      <c r="F272" s="264"/>
      <c r="G272" s="264"/>
      <c r="H272" s="264"/>
      <c r="I272" s="264"/>
      <c r="J272" s="264"/>
      <c r="K272" s="264"/>
      <c r="L272" s="264"/>
      <c r="M272" s="264"/>
    </row>
    <row r="273" spans="1:13">
      <c r="A273" s="264" t="s">
        <v>175</v>
      </c>
      <c r="B273" s="264"/>
      <c r="C273" s="264"/>
      <c r="D273" s="264"/>
      <c r="E273" s="264"/>
      <c r="F273" s="264"/>
      <c r="G273" s="264"/>
      <c r="H273" s="264"/>
      <c r="I273" s="264"/>
      <c r="J273" s="264"/>
      <c r="K273" s="264"/>
      <c r="L273" s="264"/>
      <c r="M273" s="264"/>
    </row>
    <row r="274" spans="1:13">
      <c r="A274" s="265" t="s">
        <v>19</v>
      </c>
      <c r="B274" s="265"/>
      <c r="C274" s="265"/>
      <c r="D274" s="265"/>
      <c r="E274" s="265"/>
      <c r="F274" s="265"/>
      <c r="G274" s="265"/>
      <c r="H274" s="265"/>
      <c r="I274" s="265"/>
      <c r="J274" s="265"/>
      <c r="K274" s="265"/>
      <c r="L274" s="265"/>
      <c r="M274" s="265"/>
    </row>
    <row r="275" spans="1:13" s="16" customFormat="1" ht="33" customHeight="1">
      <c r="A275" s="213" t="s">
        <v>6</v>
      </c>
      <c r="B275" s="213" t="s">
        <v>36</v>
      </c>
      <c r="C275" s="213" t="s">
        <v>7</v>
      </c>
      <c r="D275" s="223" t="s">
        <v>68</v>
      </c>
      <c r="E275" s="223" t="s">
        <v>26</v>
      </c>
      <c r="F275" s="223" t="s">
        <v>20</v>
      </c>
      <c r="G275" s="223" t="s">
        <v>71</v>
      </c>
      <c r="H275" s="234" t="s">
        <v>21</v>
      </c>
      <c r="I275" s="235"/>
      <c r="J275" s="235"/>
      <c r="K275" s="235"/>
      <c r="L275" s="235"/>
      <c r="M275" s="236"/>
    </row>
    <row r="276" spans="1:13" s="16" customFormat="1" ht="81" customHeight="1">
      <c r="A276" s="214"/>
      <c r="B276" s="214"/>
      <c r="C276" s="214"/>
      <c r="D276" s="224"/>
      <c r="E276" s="224"/>
      <c r="F276" s="224"/>
      <c r="G276" s="224"/>
      <c r="H276" s="39" t="s">
        <v>22</v>
      </c>
      <c r="I276" s="39" t="s">
        <v>23</v>
      </c>
      <c r="J276" s="39" t="s">
        <v>24</v>
      </c>
      <c r="K276" s="40" t="s">
        <v>77</v>
      </c>
      <c r="L276" s="39" t="s">
        <v>1</v>
      </c>
      <c r="M276" s="39" t="s">
        <v>25</v>
      </c>
    </row>
    <row r="277" spans="1:13" s="15" customFormat="1">
      <c r="A277" s="19" t="s">
        <v>9</v>
      </c>
      <c r="B277" s="19" t="s">
        <v>10</v>
      </c>
      <c r="C277" s="19" t="s">
        <v>11</v>
      </c>
      <c r="D277" s="39" t="s">
        <v>12</v>
      </c>
      <c r="E277" s="39">
        <v>1</v>
      </c>
      <c r="F277" s="39">
        <v>2</v>
      </c>
      <c r="G277" s="39">
        <v>3</v>
      </c>
      <c r="H277" s="39">
        <v>4</v>
      </c>
      <c r="I277" s="39">
        <v>5</v>
      </c>
      <c r="J277" s="39">
        <v>6</v>
      </c>
      <c r="K277" s="39">
        <v>7</v>
      </c>
      <c r="L277" s="39">
        <v>8</v>
      </c>
      <c r="M277" s="19" t="s">
        <v>27</v>
      </c>
    </row>
    <row r="278" spans="1:13" s="61" customFormat="1">
      <c r="A278" s="104">
        <v>1</v>
      </c>
      <c r="B278" s="78" t="s">
        <v>112</v>
      </c>
      <c r="C278" s="132" t="s">
        <v>119</v>
      </c>
      <c r="D278" s="58" t="s">
        <v>113</v>
      </c>
      <c r="E278" s="63" t="s">
        <v>137</v>
      </c>
      <c r="F278" s="112">
        <v>40543</v>
      </c>
      <c r="G278" s="58"/>
      <c r="H278" s="77">
        <v>1303180703</v>
      </c>
      <c r="I278" s="62"/>
      <c r="J278" s="59">
        <v>0</v>
      </c>
      <c r="K278" s="59">
        <v>0</v>
      </c>
      <c r="L278" s="59">
        <f>H278+I278+J278+K278</f>
        <v>1303180703</v>
      </c>
      <c r="M278" s="60"/>
    </row>
    <row r="279" spans="1:13" s="45" customFormat="1">
      <c r="A279" s="105"/>
      <c r="B279" s="78"/>
      <c r="C279" s="79"/>
      <c r="D279" s="42"/>
      <c r="E279" s="42"/>
      <c r="F279" s="112"/>
      <c r="G279" s="42"/>
      <c r="H279" s="77"/>
      <c r="I279" s="62"/>
      <c r="J279" s="43"/>
      <c r="K279" s="43"/>
      <c r="L279" s="59"/>
      <c r="M279" s="44"/>
    </row>
    <row r="280" spans="1:13" s="45" customFormat="1">
      <c r="A280" s="104"/>
      <c r="B280" s="78"/>
      <c r="C280" s="79"/>
      <c r="D280" s="42"/>
      <c r="E280" s="42"/>
      <c r="F280" s="112"/>
      <c r="G280" s="42"/>
      <c r="H280" s="77"/>
      <c r="I280" s="62"/>
      <c r="J280" s="43"/>
      <c r="K280" s="43"/>
      <c r="L280" s="59"/>
      <c r="M280" s="44"/>
    </row>
    <row r="281" spans="1:13" s="45" customFormat="1">
      <c r="A281" s="105"/>
      <c r="B281" s="78"/>
      <c r="C281" s="79"/>
      <c r="D281" s="42"/>
      <c r="E281" s="42"/>
      <c r="F281" s="112"/>
      <c r="G281" s="42"/>
      <c r="H281" s="77"/>
      <c r="I281" s="62"/>
      <c r="J281" s="43"/>
      <c r="K281" s="43"/>
      <c r="L281" s="59"/>
      <c r="M281" s="44"/>
    </row>
    <row r="282" spans="1:13" s="45" customFormat="1">
      <c r="A282" s="104"/>
      <c r="B282" s="78"/>
      <c r="C282" s="79"/>
      <c r="D282" s="42"/>
      <c r="E282" s="42"/>
      <c r="F282" s="112"/>
      <c r="G282" s="42"/>
      <c r="H282" s="77"/>
      <c r="I282" s="62"/>
      <c r="J282" s="43"/>
      <c r="K282" s="43"/>
      <c r="L282" s="59"/>
      <c r="M282" s="44"/>
    </row>
    <row r="283" spans="1:13" s="45" customFormat="1">
      <c r="A283" s="105"/>
      <c r="B283" s="78"/>
      <c r="C283" s="79"/>
      <c r="D283" s="42"/>
      <c r="E283" s="42"/>
      <c r="F283" s="112"/>
      <c r="G283" s="42"/>
      <c r="H283" s="77"/>
      <c r="I283" s="62"/>
      <c r="J283" s="43"/>
      <c r="K283" s="43"/>
      <c r="L283" s="59"/>
      <c r="M283" s="44"/>
    </row>
    <row r="284" spans="1:13" s="45" customFormat="1">
      <c r="A284" s="104"/>
      <c r="B284" s="78"/>
      <c r="C284" s="79"/>
      <c r="D284" s="42"/>
      <c r="E284" s="42"/>
      <c r="F284" s="112"/>
      <c r="G284" s="42"/>
      <c r="H284" s="77"/>
      <c r="I284" s="62"/>
      <c r="J284" s="43"/>
      <c r="K284" s="43"/>
      <c r="L284" s="59"/>
      <c r="M284" s="44"/>
    </row>
    <row r="285" spans="1:13" s="45" customFormat="1">
      <c r="A285" s="105"/>
      <c r="B285" s="41"/>
      <c r="C285" s="41"/>
      <c r="D285" s="42"/>
      <c r="E285" s="42"/>
      <c r="F285" s="42"/>
      <c r="G285" s="42"/>
      <c r="H285" s="62"/>
      <c r="I285" s="62"/>
      <c r="J285" s="43"/>
      <c r="K285" s="43"/>
      <c r="L285" s="43"/>
      <c r="M285" s="44"/>
    </row>
    <row r="286" spans="1:13" s="45" customFormat="1">
      <c r="A286" s="105"/>
      <c r="B286" s="41"/>
      <c r="C286" s="41"/>
      <c r="D286" s="42"/>
      <c r="E286" s="42"/>
      <c r="F286" s="42"/>
      <c r="G286" s="42"/>
      <c r="H286" s="62"/>
      <c r="I286" s="62"/>
      <c r="J286" s="43"/>
      <c r="K286" s="43"/>
      <c r="L286" s="43"/>
      <c r="M286" s="44"/>
    </row>
    <row r="287" spans="1:13" s="45" customFormat="1">
      <c r="A287" s="105"/>
      <c r="B287" s="41"/>
      <c r="C287" s="41"/>
      <c r="D287" s="42"/>
      <c r="E287" s="42"/>
      <c r="F287" s="42"/>
      <c r="G287" s="42"/>
      <c r="H287" s="62"/>
      <c r="I287" s="62"/>
      <c r="J287" s="43"/>
      <c r="K287" s="43"/>
      <c r="L287" s="43"/>
      <c r="M287" s="44"/>
    </row>
    <row r="288" spans="1:13" s="48" customFormat="1">
      <c r="A288" s="19"/>
      <c r="B288" s="19" t="s">
        <v>13</v>
      </c>
      <c r="C288" s="19" t="s">
        <v>14</v>
      </c>
      <c r="D288" s="39" t="s">
        <v>14</v>
      </c>
      <c r="E288" s="39"/>
      <c r="F288" s="39"/>
      <c r="G288" s="39"/>
      <c r="H288" s="46">
        <f>SUM(H278:H287)</f>
        <v>1303180703</v>
      </c>
      <c r="I288" s="46">
        <f>SUM(I278:I287)</f>
        <v>0</v>
      </c>
      <c r="J288" s="46">
        <f>SUM(J278:J287)</f>
        <v>0</v>
      </c>
      <c r="K288" s="46">
        <f>SUM(K278:K287)</f>
        <v>0</v>
      </c>
      <c r="L288" s="46">
        <f>SUM(L278:L287)</f>
        <v>1303180703</v>
      </c>
      <c r="M288" s="47"/>
    </row>
    <row r="289" spans="1:13" s="14" customFormat="1" ht="17.25" customHeight="1">
      <c r="A289" s="263" t="s">
        <v>15</v>
      </c>
      <c r="B289" s="263"/>
      <c r="C289" s="263"/>
      <c r="D289" s="263"/>
      <c r="E289" s="263"/>
      <c r="F289" s="263"/>
      <c r="G289" s="263"/>
      <c r="H289" s="263"/>
      <c r="I289" s="263"/>
      <c r="J289" s="263"/>
      <c r="K289" s="263"/>
      <c r="L289" s="263"/>
      <c r="M289" s="263"/>
    </row>
    <row r="290" spans="1:13" s="49" customFormat="1">
      <c r="D290" s="51"/>
      <c r="E290" s="51"/>
      <c r="F290" s="51"/>
      <c r="G290" s="51"/>
      <c r="H290" s="51"/>
      <c r="I290" s="51"/>
      <c r="J290" s="230"/>
      <c r="K290" s="230"/>
      <c r="L290" s="230"/>
      <c r="M290" s="230"/>
    </row>
    <row r="291" spans="1:13" s="15" customFormat="1">
      <c r="B291" s="15" t="s">
        <v>69</v>
      </c>
      <c r="D291" s="15" t="s">
        <v>70</v>
      </c>
      <c r="E291" s="142"/>
      <c r="G291" s="142" t="s">
        <v>16</v>
      </c>
      <c r="H291" s="142"/>
      <c r="I291" s="142"/>
      <c r="K291" s="55" t="s">
        <v>28</v>
      </c>
      <c r="L291" s="55"/>
      <c r="M291" s="55"/>
    </row>
    <row r="292" spans="1:13" s="9" customFormat="1">
      <c r="D292" s="143"/>
      <c r="E292" s="143"/>
      <c r="F292" s="143"/>
      <c r="G292" s="143"/>
      <c r="H292" s="143"/>
      <c r="I292" s="143"/>
      <c r="J292" s="143"/>
      <c r="K292" s="143"/>
      <c r="L292" s="143"/>
    </row>
    <row r="293" spans="1:13" s="9" customFormat="1">
      <c r="D293" s="143"/>
      <c r="E293" s="143"/>
      <c r="F293" s="143"/>
      <c r="G293" s="143"/>
      <c r="H293" s="143"/>
      <c r="I293" s="143"/>
      <c r="J293" s="143"/>
      <c r="K293" s="143"/>
      <c r="L293" s="143"/>
    </row>
    <row r="294" spans="1:13" s="9" customFormat="1">
      <c r="D294" s="143"/>
      <c r="E294" s="143"/>
      <c r="F294" s="143"/>
      <c r="G294" s="143"/>
      <c r="H294" s="143"/>
      <c r="I294" s="143"/>
      <c r="J294" s="143"/>
      <c r="K294" s="143"/>
      <c r="L294" s="143"/>
    </row>
    <row r="295" spans="1:13" s="9" customFormat="1">
      <c r="D295" s="143"/>
      <c r="E295" s="143"/>
      <c r="F295" s="143"/>
      <c r="G295" s="143"/>
      <c r="H295" s="143"/>
      <c r="I295" s="143"/>
      <c r="J295" s="143"/>
      <c r="K295" s="143"/>
      <c r="L295" s="143"/>
    </row>
    <row r="296" spans="1:13" s="9" customFormat="1">
      <c r="B296" s="9" t="s">
        <v>217</v>
      </c>
      <c r="D296" s="143" t="s">
        <v>212</v>
      </c>
      <c r="E296" s="143"/>
      <c r="F296" s="143"/>
      <c r="G296" s="143"/>
      <c r="H296" s="143"/>
      <c r="I296" s="143"/>
      <c r="J296" s="143"/>
      <c r="K296" s="143" t="s">
        <v>212</v>
      </c>
      <c r="L296" s="143"/>
    </row>
    <row r="297" spans="1:13" ht="15" customHeight="1">
      <c r="A297" s="1" t="s">
        <v>61</v>
      </c>
      <c r="B297" s="38"/>
      <c r="C297" s="38"/>
      <c r="D297" s="38"/>
      <c r="E297" s="38"/>
      <c r="F297" s="38"/>
      <c r="G297" s="38"/>
      <c r="H297" s="38"/>
      <c r="I297" s="38"/>
      <c r="J297" s="228" t="s">
        <v>96</v>
      </c>
      <c r="K297" s="228"/>
      <c r="L297" s="228"/>
      <c r="M297" s="228"/>
    </row>
    <row r="298" spans="1:13">
      <c r="A298" s="1" t="s">
        <v>110</v>
      </c>
      <c r="B298" s="38"/>
      <c r="C298" s="38"/>
      <c r="D298" s="38"/>
      <c r="E298" s="38"/>
      <c r="F298" s="38"/>
      <c r="G298" s="38"/>
      <c r="H298" s="38"/>
      <c r="I298" s="38"/>
      <c r="J298" s="215" t="s">
        <v>93</v>
      </c>
      <c r="K298" s="215"/>
      <c r="L298" s="215"/>
      <c r="M298" s="215"/>
    </row>
    <row r="299" spans="1:13">
      <c r="J299" s="215" t="s">
        <v>94</v>
      </c>
      <c r="K299" s="215"/>
      <c r="L299" s="215"/>
      <c r="M299" s="215"/>
    </row>
    <row r="301" spans="1:13" s="34" customFormat="1" ht="16.5">
      <c r="A301" s="227" t="s">
        <v>18</v>
      </c>
      <c r="B301" s="227"/>
      <c r="C301" s="227"/>
      <c r="D301" s="227"/>
      <c r="E301" s="227"/>
      <c r="F301" s="227"/>
      <c r="G301" s="227"/>
      <c r="H301" s="227"/>
      <c r="I301" s="227"/>
      <c r="J301" s="227"/>
      <c r="K301" s="227"/>
      <c r="L301" s="227"/>
      <c r="M301" s="227"/>
    </row>
    <row r="302" spans="1:13" s="34" customFormat="1" ht="16.5">
      <c r="A302" s="239" t="s">
        <v>128</v>
      </c>
      <c r="B302" s="239"/>
      <c r="C302" s="239"/>
      <c r="D302" s="239"/>
      <c r="E302" s="239"/>
      <c r="F302" s="239"/>
      <c r="G302" s="239"/>
      <c r="H302" s="239"/>
      <c r="I302" s="239"/>
      <c r="J302" s="239"/>
      <c r="K302" s="239"/>
      <c r="L302" s="239"/>
      <c r="M302" s="239"/>
    </row>
    <row r="303" spans="1:13">
      <c r="J303" s="266" t="s">
        <v>142</v>
      </c>
      <c r="K303" s="266"/>
      <c r="L303" s="266"/>
      <c r="M303" s="266"/>
    </row>
    <row r="304" spans="1:13">
      <c r="J304" s="266" t="s">
        <v>4</v>
      </c>
      <c r="K304" s="266"/>
      <c r="L304" s="266"/>
      <c r="M304" s="266"/>
    </row>
    <row r="305" spans="1:13">
      <c r="J305" s="266" t="s">
        <v>5</v>
      </c>
      <c r="K305" s="266"/>
      <c r="L305" s="266"/>
      <c r="M305" s="266"/>
    </row>
    <row r="306" spans="1:13">
      <c r="A306" s="264" t="s">
        <v>66</v>
      </c>
      <c r="B306" s="264"/>
      <c r="C306" s="264"/>
      <c r="D306" s="264"/>
      <c r="E306" s="264"/>
      <c r="F306" s="264"/>
      <c r="G306" s="264"/>
      <c r="H306" s="264"/>
      <c r="I306" s="264"/>
      <c r="J306" s="264"/>
      <c r="K306" s="264"/>
      <c r="L306" s="264"/>
      <c r="M306" s="264"/>
    </row>
    <row r="307" spans="1:13">
      <c r="A307" s="264" t="s">
        <v>216</v>
      </c>
      <c r="B307" s="264"/>
      <c r="C307" s="264"/>
      <c r="D307" s="264"/>
      <c r="E307" s="264"/>
      <c r="F307" s="264"/>
      <c r="G307" s="264"/>
      <c r="H307" s="264"/>
      <c r="I307" s="264"/>
      <c r="J307" s="264"/>
      <c r="K307" s="264"/>
      <c r="L307" s="264"/>
      <c r="M307" s="264"/>
    </row>
    <row r="308" spans="1:13">
      <c r="A308" s="264" t="s">
        <v>210</v>
      </c>
      <c r="B308" s="264"/>
      <c r="C308" s="264"/>
      <c r="D308" s="264"/>
      <c r="E308" s="264"/>
      <c r="F308" s="264"/>
      <c r="G308" s="264"/>
      <c r="H308" s="264"/>
      <c r="I308" s="264"/>
      <c r="J308" s="264"/>
      <c r="K308" s="264"/>
      <c r="L308" s="264"/>
      <c r="M308" s="264"/>
    </row>
    <row r="309" spans="1:13">
      <c r="A309" s="264" t="s">
        <v>67</v>
      </c>
      <c r="B309" s="264"/>
      <c r="C309" s="264"/>
      <c r="D309" s="264"/>
      <c r="E309" s="264"/>
      <c r="F309" s="264"/>
      <c r="G309" s="264"/>
      <c r="H309" s="264"/>
      <c r="I309" s="264"/>
      <c r="J309" s="264"/>
      <c r="K309" s="264"/>
      <c r="L309" s="264"/>
      <c r="M309" s="264"/>
    </row>
    <row r="310" spans="1:13">
      <c r="A310" s="264" t="s">
        <v>175</v>
      </c>
      <c r="B310" s="264"/>
      <c r="C310" s="264"/>
      <c r="D310" s="264"/>
      <c r="E310" s="264"/>
      <c r="F310" s="264"/>
      <c r="G310" s="264"/>
      <c r="H310" s="264"/>
      <c r="I310" s="264"/>
      <c r="J310" s="264"/>
      <c r="K310" s="264"/>
      <c r="L310" s="264"/>
      <c r="M310" s="264"/>
    </row>
    <row r="311" spans="1:13">
      <c r="A311" s="265" t="s">
        <v>19</v>
      </c>
      <c r="B311" s="265"/>
      <c r="C311" s="265"/>
      <c r="D311" s="265"/>
      <c r="E311" s="265"/>
      <c r="F311" s="265"/>
      <c r="G311" s="265"/>
      <c r="H311" s="265"/>
      <c r="I311" s="265"/>
      <c r="J311" s="265"/>
      <c r="K311" s="265"/>
      <c r="L311" s="265"/>
      <c r="M311" s="265"/>
    </row>
    <row r="312" spans="1:13" s="16" customFormat="1" ht="33" customHeight="1">
      <c r="A312" s="213" t="s">
        <v>6</v>
      </c>
      <c r="B312" s="213" t="s">
        <v>36</v>
      </c>
      <c r="C312" s="213" t="s">
        <v>7</v>
      </c>
      <c r="D312" s="223" t="s">
        <v>68</v>
      </c>
      <c r="E312" s="223" t="s">
        <v>26</v>
      </c>
      <c r="F312" s="223" t="s">
        <v>20</v>
      </c>
      <c r="G312" s="223" t="s">
        <v>71</v>
      </c>
      <c r="H312" s="234" t="s">
        <v>21</v>
      </c>
      <c r="I312" s="235"/>
      <c r="J312" s="235"/>
      <c r="K312" s="235"/>
      <c r="L312" s="235"/>
      <c r="M312" s="236"/>
    </row>
    <row r="313" spans="1:13" s="16" customFormat="1" ht="81" customHeight="1">
      <c r="A313" s="214"/>
      <c r="B313" s="214"/>
      <c r="C313" s="214"/>
      <c r="D313" s="224"/>
      <c r="E313" s="224"/>
      <c r="F313" s="224"/>
      <c r="G313" s="224"/>
      <c r="H313" s="39" t="s">
        <v>22</v>
      </c>
      <c r="I313" s="39" t="s">
        <v>23</v>
      </c>
      <c r="J313" s="39" t="s">
        <v>24</v>
      </c>
      <c r="K313" s="40" t="s">
        <v>77</v>
      </c>
      <c r="L313" s="39" t="s">
        <v>1</v>
      </c>
      <c r="M313" s="39" t="s">
        <v>25</v>
      </c>
    </row>
    <row r="314" spans="1:13" s="15" customFormat="1">
      <c r="A314" s="19" t="s">
        <v>9</v>
      </c>
      <c r="B314" s="19" t="s">
        <v>10</v>
      </c>
      <c r="C314" s="19" t="s">
        <v>11</v>
      </c>
      <c r="D314" s="39" t="s">
        <v>12</v>
      </c>
      <c r="E314" s="39">
        <v>1</v>
      </c>
      <c r="F314" s="39">
        <v>2</v>
      </c>
      <c r="G314" s="39">
        <v>3</v>
      </c>
      <c r="H314" s="39">
        <v>4</v>
      </c>
      <c r="I314" s="39">
        <v>5</v>
      </c>
      <c r="J314" s="39">
        <v>6</v>
      </c>
      <c r="K314" s="39">
        <v>7</v>
      </c>
      <c r="L314" s="39">
        <v>8</v>
      </c>
      <c r="M314" s="19" t="s">
        <v>27</v>
      </c>
    </row>
    <row r="315" spans="1:13" s="61" customFormat="1">
      <c r="A315" s="104">
        <v>1</v>
      </c>
      <c r="B315" s="78" t="s">
        <v>114</v>
      </c>
      <c r="C315" s="132" t="s">
        <v>120</v>
      </c>
      <c r="D315" s="58" t="s">
        <v>113</v>
      </c>
      <c r="E315" s="63" t="s">
        <v>137</v>
      </c>
      <c r="F315" s="112">
        <v>40543</v>
      </c>
      <c r="G315" s="58"/>
      <c r="H315" s="77">
        <v>313876943</v>
      </c>
      <c r="I315" s="62"/>
      <c r="J315" s="59">
        <v>0</v>
      </c>
      <c r="K315" s="59">
        <v>0</v>
      </c>
      <c r="L315" s="59">
        <f>H315+I315+J315+K315</f>
        <v>313876943</v>
      </c>
      <c r="M315" s="60"/>
    </row>
    <row r="316" spans="1:13" s="45" customFormat="1">
      <c r="A316" s="105"/>
      <c r="B316" s="78"/>
      <c r="C316" s="79"/>
      <c r="D316" s="42"/>
      <c r="E316" s="42"/>
      <c r="F316" s="112"/>
      <c r="G316" s="42"/>
      <c r="H316" s="77"/>
      <c r="I316" s="62"/>
      <c r="J316" s="43"/>
      <c r="K316" s="43"/>
      <c r="L316" s="59"/>
      <c r="M316" s="44"/>
    </row>
    <row r="317" spans="1:13" s="45" customFormat="1">
      <c r="A317" s="104"/>
      <c r="B317" s="78"/>
      <c r="C317" s="79"/>
      <c r="D317" s="42"/>
      <c r="E317" s="42"/>
      <c r="F317" s="112"/>
      <c r="G317" s="42"/>
      <c r="H317" s="77"/>
      <c r="I317" s="62"/>
      <c r="J317" s="43"/>
      <c r="K317" s="43"/>
      <c r="L317" s="59"/>
      <c r="M317" s="44"/>
    </row>
    <row r="318" spans="1:13" s="45" customFormat="1">
      <c r="A318" s="105"/>
      <c r="B318" s="78"/>
      <c r="C318" s="79"/>
      <c r="D318" s="42"/>
      <c r="E318" s="42"/>
      <c r="F318" s="112"/>
      <c r="G318" s="42"/>
      <c r="H318" s="77"/>
      <c r="I318" s="62"/>
      <c r="J318" s="43"/>
      <c r="K318" s="43"/>
      <c r="L318" s="59"/>
      <c r="M318" s="44"/>
    </row>
    <row r="319" spans="1:13" s="45" customFormat="1">
      <c r="A319" s="104"/>
      <c r="B319" s="78"/>
      <c r="C319" s="79"/>
      <c r="D319" s="42"/>
      <c r="E319" s="42"/>
      <c r="F319" s="112"/>
      <c r="G319" s="42"/>
      <c r="H319" s="77"/>
      <c r="I319" s="62"/>
      <c r="J319" s="43"/>
      <c r="K319" s="43"/>
      <c r="L319" s="59"/>
      <c r="M319" s="44"/>
    </row>
    <row r="320" spans="1:13" s="45" customFormat="1">
      <c r="A320" s="105"/>
      <c r="B320" s="78"/>
      <c r="C320" s="79"/>
      <c r="D320" s="42"/>
      <c r="E320" s="42"/>
      <c r="F320" s="112"/>
      <c r="G320" s="42"/>
      <c r="H320" s="77"/>
      <c r="I320" s="62"/>
      <c r="J320" s="43"/>
      <c r="K320" s="43"/>
      <c r="L320" s="59"/>
      <c r="M320" s="44"/>
    </row>
    <row r="321" spans="1:13" s="45" customFormat="1">
      <c r="A321" s="104"/>
      <c r="B321" s="78"/>
      <c r="C321" s="79"/>
      <c r="D321" s="42"/>
      <c r="E321" s="42"/>
      <c r="F321" s="112"/>
      <c r="G321" s="42"/>
      <c r="H321" s="77"/>
      <c r="I321" s="62"/>
      <c r="J321" s="43"/>
      <c r="K321" s="43"/>
      <c r="L321" s="59"/>
      <c r="M321" s="44"/>
    </row>
    <row r="322" spans="1:13" s="45" customFormat="1">
      <c r="A322" s="105"/>
      <c r="B322" s="41"/>
      <c r="C322" s="41"/>
      <c r="D322" s="42"/>
      <c r="E322" s="42"/>
      <c r="F322" s="42"/>
      <c r="G322" s="42"/>
      <c r="H322" s="62"/>
      <c r="I322" s="62"/>
      <c r="J322" s="43"/>
      <c r="K322" s="43"/>
      <c r="L322" s="43"/>
      <c r="M322" s="44"/>
    </row>
    <row r="323" spans="1:13" s="45" customFormat="1">
      <c r="A323" s="105"/>
      <c r="B323" s="41"/>
      <c r="C323" s="41"/>
      <c r="D323" s="42"/>
      <c r="E323" s="42"/>
      <c r="F323" s="42"/>
      <c r="G323" s="42"/>
      <c r="H323" s="62"/>
      <c r="I323" s="62"/>
      <c r="J323" s="43"/>
      <c r="K323" s="43"/>
      <c r="L323" s="43"/>
      <c r="M323" s="44"/>
    </row>
    <row r="324" spans="1:13" s="45" customFormat="1">
      <c r="A324" s="105"/>
      <c r="B324" s="41"/>
      <c r="C324" s="41"/>
      <c r="D324" s="42"/>
      <c r="E324" s="42"/>
      <c r="F324" s="42"/>
      <c r="G324" s="42"/>
      <c r="H324" s="62"/>
      <c r="I324" s="62"/>
      <c r="J324" s="43"/>
      <c r="K324" s="43"/>
      <c r="L324" s="43"/>
      <c r="M324" s="44"/>
    </row>
    <row r="325" spans="1:13" s="48" customFormat="1">
      <c r="A325" s="19"/>
      <c r="B325" s="19" t="s">
        <v>13</v>
      </c>
      <c r="C325" s="19" t="s">
        <v>14</v>
      </c>
      <c r="D325" s="39" t="s">
        <v>14</v>
      </c>
      <c r="E325" s="39"/>
      <c r="F325" s="39"/>
      <c r="G325" s="39"/>
      <c r="H325" s="46">
        <f>SUM(H315:H324)</f>
        <v>313876943</v>
      </c>
      <c r="I325" s="46">
        <f>SUM(I315:I324)</f>
        <v>0</v>
      </c>
      <c r="J325" s="46">
        <f>SUM(J315:J324)</f>
        <v>0</v>
      </c>
      <c r="K325" s="46">
        <f>SUM(K315:K324)</f>
        <v>0</v>
      </c>
      <c r="L325" s="46">
        <f>SUM(L315:L324)</f>
        <v>313876943</v>
      </c>
      <c r="M325" s="47"/>
    </row>
    <row r="326" spans="1:13" s="14" customFormat="1" ht="17.25" customHeight="1">
      <c r="A326" s="263" t="s">
        <v>15</v>
      </c>
      <c r="B326" s="263"/>
      <c r="C326" s="263"/>
      <c r="D326" s="263"/>
      <c r="E326" s="263"/>
      <c r="F326" s="263"/>
      <c r="G326" s="263"/>
      <c r="H326" s="263"/>
      <c r="I326" s="263"/>
      <c r="J326" s="263"/>
      <c r="K326" s="263"/>
      <c r="L326" s="263"/>
      <c r="M326" s="263"/>
    </row>
    <row r="327" spans="1:13" s="49" customFormat="1">
      <c r="D327" s="51"/>
      <c r="E327" s="51"/>
      <c r="F327" s="51"/>
      <c r="G327" s="51"/>
      <c r="H327" s="51"/>
      <c r="I327" s="51"/>
      <c r="J327" s="230"/>
      <c r="K327" s="230"/>
      <c r="L327" s="230"/>
      <c r="M327" s="230"/>
    </row>
    <row r="328" spans="1:13" s="15" customFormat="1">
      <c r="B328" s="15" t="s">
        <v>69</v>
      </c>
      <c r="D328" s="15" t="s">
        <v>70</v>
      </c>
      <c r="E328" s="142"/>
      <c r="G328" s="142" t="s">
        <v>16</v>
      </c>
      <c r="H328" s="142"/>
      <c r="I328" s="142"/>
      <c r="K328" s="55" t="s">
        <v>28</v>
      </c>
      <c r="L328" s="55"/>
      <c r="M328" s="55"/>
    </row>
    <row r="329" spans="1:13" s="9" customFormat="1">
      <c r="D329" s="143"/>
      <c r="E329" s="143"/>
      <c r="F329" s="143"/>
      <c r="G329" s="143"/>
      <c r="H329" s="143"/>
      <c r="I329" s="143"/>
      <c r="J329" s="143"/>
      <c r="K329" s="143"/>
      <c r="L329" s="143"/>
    </row>
    <row r="330" spans="1:13" s="9" customFormat="1">
      <c r="D330" s="143"/>
      <c r="E330" s="143"/>
      <c r="F330" s="143"/>
      <c r="G330" s="143"/>
      <c r="H330" s="143"/>
      <c r="I330" s="143"/>
      <c r="J330" s="143"/>
      <c r="K330" s="143"/>
      <c r="L330" s="143"/>
    </row>
    <row r="331" spans="1:13" s="9" customFormat="1">
      <c r="D331" s="143"/>
      <c r="E331" s="143"/>
      <c r="F331" s="143"/>
      <c r="G331" s="143"/>
      <c r="H331" s="143"/>
      <c r="I331" s="143"/>
      <c r="J331" s="143"/>
      <c r="K331" s="143"/>
      <c r="L331" s="143"/>
    </row>
    <row r="332" spans="1:13" s="9" customFormat="1">
      <c r="D332" s="143"/>
      <c r="E332" s="143"/>
      <c r="F332" s="143"/>
      <c r="G332" s="143"/>
      <c r="H332" s="143"/>
      <c r="I332" s="143"/>
      <c r="J332" s="143"/>
      <c r="K332" s="143"/>
      <c r="L332" s="143"/>
    </row>
    <row r="333" spans="1:13" s="9" customFormat="1">
      <c r="B333" s="9" t="s">
        <v>217</v>
      </c>
      <c r="D333" s="143" t="s">
        <v>212</v>
      </c>
      <c r="E333" s="143"/>
      <c r="F333" s="143"/>
      <c r="G333" s="143"/>
      <c r="H333" s="143"/>
      <c r="I333" s="143"/>
      <c r="J333" s="143"/>
      <c r="K333" s="143" t="s">
        <v>212</v>
      </c>
      <c r="L333" s="143"/>
    </row>
    <row r="334" spans="1:13" ht="15" customHeight="1">
      <c r="A334" s="1" t="s">
        <v>61</v>
      </c>
      <c r="B334" s="38"/>
      <c r="C334" s="38"/>
      <c r="D334" s="38"/>
      <c r="E334" s="38"/>
      <c r="F334" s="38"/>
      <c r="G334" s="38"/>
      <c r="H334" s="38"/>
      <c r="I334" s="38"/>
      <c r="J334" s="228" t="s">
        <v>96</v>
      </c>
      <c r="K334" s="228"/>
      <c r="L334" s="228"/>
      <c r="M334" s="228"/>
    </row>
    <row r="335" spans="1:13">
      <c r="A335" s="1" t="s">
        <v>110</v>
      </c>
      <c r="B335" s="38"/>
      <c r="C335" s="38"/>
      <c r="D335" s="38"/>
      <c r="E335" s="38"/>
      <c r="F335" s="38"/>
      <c r="G335" s="38"/>
      <c r="H335" s="38"/>
      <c r="I335" s="38"/>
      <c r="J335" s="215" t="s">
        <v>93</v>
      </c>
      <c r="K335" s="215"/>
      <c r="L335" s="215"/>
      <c r="M335" s="215"/>
    </row>
    <row r="336" spans="1:13">
      <c r="J336" s="215" t="s">
        <v>94</v>
      </c>
      <c r="K336" s="215"/>
      <c r="L336" s="215"/>
      <c r="M336" s="215"/>
    </row>
    <row r="338" spans="1:13" s="34" customFormat="1" ht="16.5">
      <c r="A338" s="227" t="s">
        <v>18</v>
      </c>
      <c r="B338" s="227"/>
      <c r="C338" s="227"/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</row>
    <row r="339" spans="1:13" s="34" customFormat="1" ht="16.5">
      <c r="A339" s="239" t="s">
        <v>128</v>
      </c>
      <c r="B339" s="239"/>
      <c r="C339" s="239"/>
      <c r="D339" s="239"/>
      <c r="E339" s="239"/>
      <c r="F339" s="239"/>
      <c r="G339" s="239"/>
      <c r="H339" s="239"/>
      <c r="I339" s="239"/>
      <c r="J339" s="239"/>
      <c r="K339" s="239"/>
      <c r="L339" s="239"/>
      <c r="M339" s="239"/>
    </row>
    <row r="340" spans="1:13">
      <c r="J340" s="266" t="s">
        <v>182</v>
      </c>
      <c r="K340" s="266"/>
      <c r="L340" s="266"/>
      <c r="M340" s="266"/>
    </row>
    <row r="341" spans="1:13">
      <c r="J341" s="266" t="s">
        <v>4</v>
      </c>
      <c r="K341" s="266"/>
      <c r="L341" s="266"/>
      <c r="M341" s="266"/>
    </row>
    <row r="342" spans="1:13">
      <c r="J342" s="266" t="s">
        <v>5</v>
      </c>
      <c r="K342" s="266"/>
      <c r="L342" s="266"/>
      <c r="M342" s="266"/>
    </row>
    <row r="343" spans="1:13">
      <c r="A343" s="264" t="s">
        <v>66</v>
      </c>
      <c r="B343" s="264"/>
      <c r="C343" s="264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</row>
    <row r="344" spans="1:13">
      <c r="A344" s="264" t="s">
        <v>218</v>
      </c>
      <c r="B344" s="264"/>
      <c r="C344" s="264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</row>
    <row r="345" spans="1:13">
      <c r="A345" s="264" t="s">
        <v>219</v>
      </c>
      <c r="B345" s="264"/>
      <c r="C345" s="264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</row>
    <row r="346" spans="1:13">
      <c r="A346" s="264" t="s">
        <v>67</v>
      </c>
      <c r="B346" s="264"/>
      <c r="C346" s="264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</row>
    <row r="347" spans="1:13">
      <c r="A347" s="264" t="s">
        <v>175</v>
      </c>
      <c r="B347" s="264"/>
      <c r="C347" s="264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</row>
    <row r="348" spans="1:13">
      <c r="A348" s="265" t="s">
        <v>19</v>
      </c>
      <c r="B348" s="265"/>
      <c r="C348" s="265"/>
      <c r="D348" s="265"/>
      <c r="E348" s="265"/>
      <c r="F348" s="265"/>
      <c r="G348" s="265"/>
      <c r="H348" s="265"/>
      <c r="I348" s="265"/>
      <c r="J348" s="265"/>
      <c r="K348" s="265"/>
      <c r="L348" s="265"/>
      <c r="M348" s="265"/>
    </row>
    <row r="349" spans="1:13" s="16" customFormat="1" ht="33" customHeight="1">
      <c r="A349" s="213" t="s">
        <v>6</v>
      </c>
      <c r="B349" s="213" t="s">
        <v>36</v>
      </c>
      <c r="C349" s="213" t="s">
        <v>7</v>
      </c>
      <c r="D349" s="223" t="s">
        <v>68</v>
      </c>
      <c r="E349" s="223" t="s">
        <v>26</v>
      </c>
      <c r="F349" s="223" t="s">
        <v>20</v>
      </c>
      <c r="G349" s="223" t="s">
        <v>188</v>
      </c>
      <c r="H349" s="234" t="s">
        <v>21</v>
      </c>
      <c r="I349" s="235"/>
      <c r="J349" s="235"/>
      <c r="K349" s="235"/>
      <c r="L349" s="235"/>
      <c r="M349" s="236"/>
    </row>
    <row r="350" spans="1:13" s="16" customFormat="1" ht="81" customHeight="1">
      <c r="A350" s="214"/>
      <c r="B350" s="214"/>
      <c r="C350" s="214"/>
      <c r="D350" s="224"/>
      <c r="E350" s="224"/>
      <c r="F350" s="224"/>
      <c r="G350" s="224"/>
      <c r="H350" s="39" t="s">
        <v>22</v>
      </c>
      <c r="I350" s="39" t="s">
        <v>189</v>
      </c>
      <c r="J350" s="39" t="s">
        <v>24</v>
      </c>
      <c r="K350" s="40" t="s">
        <v>77</v>
      </c>
      <c r="L350" s="39" t="s">
        <v>1</v>
      </c>
      <c r="M350" s="39" t="s">
        <v>25</v>
      </c>
    </row>
    <row r="351" spans="1:13" s="15" customFormat="1">
      <c r="A351" s="19" t="s">
        <v>9</v>
      </c>
      <c r="B351" s="19" t="s">
        <v>10</v>
      </c>
      <c r="C351" s="19" t="s">
        <v>11</v>
      </c>
      <c r="D351" s="39" t="s">
        <v>12</v>
      </c>
      <c r="E351" s="39">
        <v>1</v>
      </c>
      <c r="F351" s="39">
        <v>2</v>
      </c>
      <c r="G351" s="39">
        <v>3</v>
      </c>
      <c r="H351" s="39">
        <v>4</v>
      </c>
      <c r="I351" s="39">
        <v>5</v>
      </c>
      <c r="J351" s="39">
        <v>6</v>
      </c>
      <c r="K351" s="39">
        <v>7</v>
      </c>
      <c r="L351" s="39">
        <v>8</v>
      </c>
      <c r="M351" s="19" t="s">
        <v>27</v>
      </c>
    </row>
    <row r="352" spans="1:13" s="61" customFormat="1">
      <c r="A352" s="104">
        <v>1</v>
      </c>
      <c r="B352" s="78" t="s">
        <v>183</v>
      </c>
      <c r="C352" s="132" t="s">
        <v>184</v>
      </c>
      <c r="D352" s="58"/>
      <c r="E352" s="63"/>
      <c r="F352" s="112">
        <v>40543</v>
      </c>
      <c r="G352" s="58" t="s">
        <v>190</v>
      </c>
      <c r="H352" s="77">
        <v>5376250000</v>
      </c>
      <c r="I352" s="62">
        <v>29531300</v>
      </c>
      <c r="J352" s="59">
        <v>0</v>
      </c>
      <c r="K352" s="59">
        <v>0</v>
      </c>
      <c r="L352" s="59">
        <f>H352+I352+J352+K352</f>
        <v>5405781300</v>
      </c>
      <c r="M352" s="60"/>
    </row>
    <row r="353" spans="1:13" s="45" customFormat="1">
      <c r="A353" s="105"/>
      <c r="B353" s="78"/>
      <c r="C353" s="79"/>
      <c r="D353" s="42"/>
      <c r="E353" s="42"/>
      <c r="F353" s="112"/>
      <c r="G353" s="42"/>
      <c r="H353" s="77"/>
      <c r="I353" s="62"/>
      <c r="J353" s="43"/>
      <c r="K353" s="43"/>
      <c r="L353" s="59"/>
      <c r="M353" s="44"/>
    </row>
    <row r="354" spans="1:13" s="45" customFormat="1">
      <c r="A354" s="104"/>
      <c r="B354" s="78"/>
      <c r="C354" s="79"/>
      <c r="D354" s="42"/>
      <c r="E354" s="42"/>
      <c r="F354" s="112"/>
      <c r="G354" s="42"/>
      <c r="H354" s="77"/>
      <c r="I354" s="62"/>
      <c r="J354" s="43"/>
      <c r="K354" s="43"/>
      <c r="L354" s="59"/>
      <c r="M354" s="44"/>
    </row>
    <row r="355" spans="1:13" s="45" customFormat="1">
      <c r="A355" s="105"/>
      <c r="B355" s="78"/>
      <c r="C355" s="79"/>
      <c r="D355" s="42"/>
      <c r="E355" s="42"/>
      <c r="F355" s="112"/>
      <c r="G355" s="42"/>
      <c r="H355" s="77"/>
      <c r="I355" s="62"/>
      <c r="J355" s="43"/>
      <c r="K355" s="43"/>
      <c r="L355" s="59"/>
      <c r="M355" s="44"/>
    </row>
    <row r="356" spans="1:13" s="45" customFormat="1">
      <c r="A356" s="104"/>
      <c r="B356" s="78"/>
      <c r="C356" s="79"/>
      <c r="D356" s="42"/>
      <c r="E356" s="42"/>
      <c r="F356" s="112"/>
      <c r="G356" s="42"/>
      <c r="H356" s="77"/>
      <c r="I356" s="62"/>
      <c r="J356" s="43"/>
      <c r="K356" s="43"/>
      <c r="L356" s="59"/>
      <c r="M356" s="44"/>
    </row>
    <row r="357" spans="1:13" s="45" customFormat="1">
      <c r="A357" s="105"/>
      <c r="B357" s="78"/>
      <c r="C357" s="79"/>
      <c r="D357" s="42"/>
      <c r="E357" s="42"/>
      <c r="F357" s="112"/>
      <c r="G357" s="42"/>
      <c r="H357" s="77"/>
      <c r="I357" s="62"/>
      <c r="J357" s="43"/>
      <c r="K357" s="43"/>
      <c r="L357" s="59"/>
      <c r="M357" s="44"/>
    </row>
    <row r="358" spans="1:13" s="45" customFormat="1">
      <c r="A358" s="104"/>
      <c r="B358" s="78"/>
      <c r="C358" s="79"/>
      <c r="D358" s="42"/>
      <c r="E358" s="42"/>
      <c r="F358" s="112"/>
      <c r="G358" s="42"/>
      <c r="H358" s="77"/>
      <c r="I358" s="62"/>
      <c r="J358" s="43"/>
      <c r="K358" s="43"/>
      <c r="L358" s="59"/>
      <c r="M358" s="44"/>
    </row>
    <row r="359" spans="1:13" s="45" customFormat="1">
      <c r="A359" s="105"/>
      <c r="B359" s="41"/>
      <c r="C359" s="41"/>
      <c r="D359" s="42"/>
      <c r="E359" s="42"/>
      <c r="F359" s="42"/>
      <c r="G359" s="42"/>
      <c r="H359" s="62"/>
      <c r="I359" s="62"/>
      <c r="J359" s="43"/>
      <c r="K359" s="43"/>
      <c r="L359" s="43"/>
      <c r="M359" s="44"/>
    </row>
    <row r="360" spans="1:13" s="45" customFormat="1">
      <c r="A360" s="105"/>
      <c r="B360" s="41"/>
      <c r="C360" s="41"/>
      <c r="D360" s="42"/>
      <c r="E360" s="42"/>
      <c r="F360" s="42"/>
      <c r="G360" s="42"/>
      <c r="H360" s="62"/>
      <c r="I360" s="62"/>
      <c r="J360" s="43"/>
      <c r="K360" s="43"/>
      <c r="L360" s="43"/>
      <c r="M360" s="44"/>
    </row>
    <row r="361" spans="1:13" s="45" customFormat="1">
      <c r="A361" s="105"/>
      <c r="B361" s="41"/>
      <c r="C361" s="41"/>
      <c r="D361" s="42"/>
      <c r="E361" s="42"/>
      <c r="F361" s="42"/>
      <c r="G361" s="42"/>
      <c r="H361" s="62"/>
      <c r="I361" s="62"/>
      <c r="J361" s="43"/>
      <c r="K361" s="43"/>
      <c r="L361" s="43"/>
      <c r="M361" s="44"/>
    </row>
    <row r="362" spans="1:13" s="48" customFormat="1">
      <c r="A362" s="19"/>
      <c r="B362" s="19" t="s">
        <v>13</v>
      </c>
      <c r="C362" s="19" t="s">
        <v>14</v>
      </c>
      <c r="D362" s="39" t="s">
        <v>14</v>
      </c>
      <c r="E362" s="39"/>
      <c r="F362" s="39"/>
      <c r="G362" s="39"/>
      <c r="H362" s="46">
        <f>SUM(H352:H361)</f>
        <v>5376250000</v>
      </c>
      <c r="I362" s="46">
        <f>SUM(I352:I361)</f>
        <v>29531300</v>
      </c>
      <c r="J362" s="46">
        <f>SUM(J352:J361)</f>
        <v>0</v>
      </c>
      <c r="K362" s="46">
        <f>SUM(K352:K361)</f>
        <v>0</v>
      </c>
      <c r="L362" s="46">
        <f>SUM(L352:L361)</f>
        <v>5405781300</v>
      </c>
      <c r="M362" s="47"/>
    </row>
    <row r="363" spans="1:13" s="14" customFormat="1" ht="17.25" customHeight="1">
      <c r="A363" s="263" t="s">
        <v>15</v>
      </c>
      <c r="B363" s="263"/>
      <c r="C363" s="263"/>
      <c r="D363" s="263"/>
      <c r="E363" s="263"/>
      <c r="F363" s="263"/>
      <c r="G363" s="263"/>
      <c r="H363" s="263"/>
      <c r="I363" s="263"/>
      <c r="J363" s="263"/>
      <c r="K363" s="263"/>
      <c r="L363" s="263"/>
      <c r="M363" s="263"/>
    </row>
    <row r="364" spans="1:13" s="49" customFormat="1">
      <c r="D364" s="51"/>
      <c r="E364" s="51"/>
      <c r="F364" s="51"/>
      <c r="G364" s="51"/>
      <c r="H364" s="51"/>
      <c r="I364" s="51"/>
      <c r="J364" s="230"/>
      <c r="K364" s="230"/>
      <c r="L364" s="230"/>
      <c r="M364" s="230"/>
    </row>
    <row r="365" spans="1:13" s="15" customFormat="1">
      <c r="B365" s="15" t="s">
        <v>69</v>
      </c>
      <c r="D365" s="15" t="s">
        <v>70</v>
      </c>
      <c r="E365" s="142"/>
      <c r="G365" s="142" t="s">
        <v>16</v>
      </c>
      <c r="H365" s="142"/>
      <c r="I365" s="142"/>
      <c r="K365" s="55" t="s">
        <v>28</v>
      </c>
      <c r="L365" s="55"/>
      <c r="M365" s="55"/>
    </row>
    <row r="366" spans="1:13" s="9" customFormat="1">
      <c r="D366" s="143"/>
      <c r="E366" s="143"/>
      <c r="F366" s="143"/>
      <c r="G366" s="143"/>
      <c r="H366" s="143"/>
      <c r="I366" s="143"/>
      <c r="J366" s="143"/>
      <c r="K366" s="143"/>
      <c r="L366" s="143"/>
    </row>
    <row r="367" spans="1:13" s="9" customFormat="1">
      <c r="D367" s="143"/>
      <c r="E367" s="143"/>
      <c r="F367" s="143"/>
      <c r="G367" s="143"/>
      <c r="H367" s="143"/>
      <c r="I367" s="143"/>
      <c r="J367" s="143"/>
      <c r="K367" s="143"/>
      <c r="L367" s="143"/>
    </row>
    <row r="368" spans="1:13" s="9" customFormat="1">
      <c r="D368" s="143"/>
      <c r="E368" s="143"/>
      <c r="F368" s="143"/>
      <c r="G368" s="143"/>
      <c r="H368" s="143"/>
      <c r="I368" s="143"/>
      <c r="J368" s="143"/>
      <c r="K368" s="143"/>
      <c r="L368" s="143"/>
    </row>
    <row r="369" spans="1:13" s="9" customFormat="1">
      <c r="D369" s="143"/>
      <c r="E369" s="143"/>
      <c r="F369" s="143"/>
      <c r="G369" s="143"/>
      <c r="H369" s="143"/>
      <c r="I369" s="143"/>
      <c r="J369" s="143"/>
      <c r="K369" s="143"/>
      <c r="L369" s="143"/>
    </row>
    <row r="370" spans="1:13" s="9" customFormat="1">
      <c r="B370" s="9" t="s">
        <v>220</v>
      </c>
      <c r="D370" s="143" t="s">
        <v>212</v>
      </c>
      <c r="E370" s="143"/>
      <c r="F370" s="143"/>
      <c r="G370" s="143"/>
      <c r="H370" s="143"/>
      <c r="I370" s="143"/>
      <c r="J370" s="143"/>
      <c r="K370" s="143" t="s">
        <v>212</v>
      </c>
      <c r="L370" s="143"/>
    </row>
    <row r="371" spans="1:13" ht="15" customHeight="1">
      <c r="A371" s="1" t="s">
        <v>61</v>
      </c>
      <c r="B371" s="38"/>
      <c r="C371" s="38"/>
      <c r="D371" s="38"/>
      <c r="E371" s="38"/>
      <c r="F371" s="38"/>
      <c r="G371" s="38"/>
      <c r="H371" s="38"/>
      <c r="I371" s="38"/>
      <c r="J371" s="228" t="s">
        <v>96</v>
      </c>
      <c r="K371" s="228"/>
      <c r="L371" s="228"/>
      <c r="M371" s="228"/>
    </row>
    <row r="372" spans="1:13">
      <c r="A372" s="1" t="s">
        <v>110</v>
      </c>
      <c r="B372" s="38"/>
      <c r="C372" s="38"/>
      <c r="D372" s="38"/>
      <c r="E372" s="38"/>
      <c r="F372" s="38"/>
      <c r="G372" s="38"/>
      <c r="H372" s="38"/>
      <c r="I372" s="38"/>
      <c r="J372" s="215" t="s">
        <v>93</v>
      </c>
      <c r="K372" s="215"/>
      <c r="L372" s="215"/>
      <c r="M372" s="215"/>
    </row>
    <row r="373" spans="1:13">
      <c r="J373" s="215" t="s">
        <v>94</v>
      </c>
      <c r="K373" s="215"/>
      <c r="L373" s="215"/>
      <c r="M373" s="215"/>
    </row>
    <row r="375" spans="1:13" s="34" customFormat="1" ht="16.5">
      <c r="A375" s="227" t="s">
        <v>18</v>
      </c>
      <c r="B375" s="227"/>
      <c r="C375" s="227"/>
      <c r="D375" s="227"/>
      <c r="E375" s="227"/>
      <c r="F375" s="227"/>
      <c r="G375" s="227"/>
      <c r="H375" s="227"/>
      <c r="I375" s="227"/>
      <c r="J375" s="227"/>
      <c r="K375" s="227"/>
      <c r="L375" s="227"/>
      <c r="M375" s="227"/>
    </row>
    <row r="376" spans="1:13" s="34" customFormat="1" ht="16.5">
      <c r="A376" s="239" t="s">
        <v>224</v>
      </c>
      <c r="B376" s="239"/>
      <c r="C376" s="239"/>
      <c r="D376" s="239"/>
      <c r="E376" s="239"/>
      <c r="F376" s="239"/>
      <c r="G376" s="239"/>
      <c r="H376" s="239"/>
      <c r="I376" s="239"/>
      <c r="J376" s="239"/>
      <c r="K376" s="239"/>
      <c r="L376" s="239"/>
      <c r="M376" s="239"/>
    </row>
    <row r="377" spans="1:13">
      <c r="J377" s="94" t="s">
        <v>227</v>
      </c>
      <c r="K377" s="181" t="s">
        <v>226</v>
      </c>
      <c r="L377" s="94"/>
      <c r="M377" s="94"/>
    </row>
    <row r="378" spans="1:13">
      <c r="J378" s="266" t="s">
        <v>4</v>
      </c>
      <c r="K378" s="266"/>
      <c r="L378" s="266"/>
      <c r="M378" s="266"/>
    </row>
    <row r="379" spans="1:13">
      <c r="J379" s="266" t="s">
        <v>5</v>
      </c>
      <c r="K379" s="266"/>
      <c r="L379" s="266"/>
      <c r="M379" s="266"/>
    </row>
    <row r="380" spans="1:13">
      <c r="A380" s="264" t="s">
        <v>66</v>
      </c>
      <c r="B380" s="264"/>
      <c r="C380" s="264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</row>
    <row r="381" spans="1:13">
      <c r="A381" s="264" t="s">
        <v>236</v>
      </c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</row>
    <row r="382" spans="1:13">
      <c r="A382" s="264" t="s">
        <v>219</v>
      </c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</row>
    <row r="383" spans="1:13">
      <c r="A383" s="264" t="s">
        <v>67</v>
      </c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</row>
    <row r="384" spans="1:13">
      <c r="A384" s="264" t="s">
        <v>175</v>
      </c>
      <c r="B384" s="264"/>
      <c r="C384" s="264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</row>
    <row r="385" spans="1:13">
      <c r="A385" s="265" t="s">
        <v>19</v>
      </c>
      <c r="B385" s="265"/>
      <c r="C385" s="265"/>
      <c r="D385" s="265"/>
      <c r="E385" s="265"/>
      <c r="F385" s="265"/>
      <c r="G385" s="265"/>
      <c r="H385" s="265"/>
      <c r="I385" s="265"/>
      <c r="J385" s="265"/>
      <c r="K385" s="265"/>
      <c r="L385" s="265"/>
      <c r="M385" s="265"/>
    </row>
    <row r="386" spans="1:13" s="16" customFormat="1" ht="33" customHeight="1">
      <c r="A386" s="213" t="s">
        <v>6</v>
      </c>
      <c r="B386" s="213" t="s">
        <v>36</v>
      </c>
      <c r="C386" s="213" t="s">
        <v>7</v>
      </c>
      <c r="D386" s="223" t="s">
        <v>68</v>
      </c>
      <c r="E386" s="223" t="s">
        <v>26</v>
      </c>
      <c r="F386" s="223" t="s">
        <v>20</v>
      </c>
      <c r="G386" s="223" t="s">
        <v>188</v>
      </c>
      <c r="H386" s="234" t="s">
        <v>21</v>
      </c>
      <c r="I386" s="235"/>
      <c r="J386" s="235"/>
      <c r="K386" s="235"/>
      <c r="L386" s="235"/>
      <c r="M386" s="236"/>
    </row>
    <row r="387" spans="1:13" s="16" customFormat="1" ht="81" customHeight="1">
      <c r="A387" s="214"/>
      <c r="B387" s="214"/>
      <c r="C387" s="214"/>
      <c r="D387" s="224"/>
      <c r="E387" s="224"/>
      <c r="F387" s="224"/>
      <c r="G387" s="224"/>
      <c r="H387" s="39" t="s">
        <v>22</v>
      </c>
      <c r="I387" s="39" t="s">
        <v>189</v>
      </c>
      <c r="J387" s="39" t="s">
        <v>24</v>
      </c>
      <c r="K387" s="40" t="s">
        <v>77</v>
      </c>
      <c r="L387" s="39" t="s">
        <v>1</v>
      </c>
      <c r="M387" s="39" t="s">
        <v>25</v>
      </c>
    </row>
    <row r="388" spans="1:13" s="15" customFormat="1">
      <c r="A388" s="19" t="s">
        <v>9</v>
      </c>
      <c r="B388" s="19" t="s">
        <v>10</v>
      </c>
      <c r="C388" s="19" t="s">
        <v>11</v>
      </c>
      <c r="D388" s="39" t="s">
        <v>12</v>
      </c>
      <c r="E388" s="39">
        <v>1</v>
      </c>
      <c r="F388" s="39">
        <v>2</v>
      </c>
      <c r="G388" s="39">
        <v>3</v>
      </c>
      <c r="H388" s="39">
        <v>4</v>
      </c>
      <c r="I388" s="39">
        <v>5</v>
      </c>
      <c r="J388" s="39">
        <v>6</v>
      </c>
      <c r="K388" s="39">
        <v>7</v>
      </c>
      <c r="L388" s="39">
        <v>8</v>
      </c>
      <c r="M388" s="19" t="s">
        <v>27</v>
      </c>
    </row>
    <row r="389" spans="1:13" s="61" customFormat="1">
      <c r="A389" s="104">
        <v>1</v>
      </c>
      <c r="B389" s="78" t="s">
        <v>225</v>
      </c>
      <c r="C389" s="132" t="s">
        <v>226</v>
      </c>
      <c r="D389" s="58"/>
      <c r="E389" s="63"/>
      <c r="F389" s="112">
        <v>41426</v>
      </c>
      <c r="G389" s="58" t="s">
        <v>237</v>
      </c>
      <c r="H389" s="77">
        <v>108970000</v>
      </c>
      <c r="I389" s="62">
        <v>0</v>
      </c>
      <c r="J389" s="59">
        <v>0</v>
      </c>
      <c r="K389" s="59">
        <v>0</v>
      </c>
      <c r="L389" s="59">
        <f>H389+I389+J389+K389</f>
        <v>108970000</v>
      </c>
      <c r="M389" s="60"/>
    </row>
    <row r="390" spans="1:13" s="45" customFormat="1">
      <c r="A390" s="105"/>
      <c r="B390" s="78"/>
      <c r="C390" s="79"/>
      <c r="D390" s="42"/>
      <c r="E390" s="42"/>
      <c r="F390" s="112"/>
      <c r="G390" s="42"/>
      <c r="H390" s="77"/>
      <c r="I390" s="62"/>
      <c r="J390" s="43"/>
      <c r="K390" s="43"/>
      <c r="L390" s="59"/>
      <c r="M390" s="44"/>
    </row>
    <row r="391" spans="1:13" s="45" customFormat="1">
      <c r="A391" s="104"/>
      <c r="B391" s="78"/>
      <c r="C391" s="79"/>
      <c r="D391" s="42"/>
      <c r="E391" s="42"/>
      <c r="F391" s="112"/>
      <c r="G391" s="42"/>
      <c r="H391" s="77"/>
      <c r="I391" s="62"/>
      <c r="J391" s="43"/>
      <c r="K391" s="43"/>
      <c r="L391" s="59"/>
      <c r="M391" s="44"/>
    </row>
    <row r="392" spans="1:13" s="45" customFormat="1">
      <c r="A392" s="105"/>
      <c r="B392" s="78"/>
      <c r="C392" s="79"/>
      <c r="D392" s="42"/>
      <c r="E392" s="42"/>
      <c r="F392" s="112"/>
      <c r="G392" s="42"/>
      <c r="H392" s="77"/>
      <c r="I392" s="62"/>
      <c r="J392" s="43"/>
      <c r="K392" s="43"/>
      <c r="L392" s="59"/>
      <c r="M392" s="44"/>
    </row>
    <row r="393" spans="1:13" s="45" customFormat="1">
      <c r="A393" s="104"/>
      <c r="B393" s="78"/>
      <c r="C393" s="79"/>
      <c r="D393" s="42"/>
      <c r="E393" s="42"/>
      <c r="F393" s="112"/>
      <c r="G393" s="42"/>
      <c r="H393" s="77"/>
      <c r="I393" s="62"/>
      <c r="J393" s="43"/>
      <c r="K393" s="43"/>
      <c r="L393" s="59"/>
      <c r="M393" s="44"/>
    </row>
    <row r="394" spans="1:13" s="45" customFormat="1">
      <c r="A394" s="105"/>
      <c r="B394" s="78"/>
      <c r="C394" s="79"/>
      <c r="D394" s="42"/>
      <c r="E394" s="42"/>
      <c r="F394" s="112"/>
      <c r="G394" s="42"/>
      <c r="H394" s="77"/>
      <c r="I394" s="62"/>
      <c r="J394" s="43"/>
      <c r="K394" s="43"/>
      <c r="L394" s="59"/>
      <c r="M394" s="44"/>
    </row>
    <row r="395" spans="1:13" s="45" customFormat="1">
      <c r="A395" s="104"/>
      <c r="B395" s="78"/>
      <c r="C395" s="79"/>
      <c r="D395" s="42"/>
      <c r="E395" s="42"/>
      <c r="F395" s="112"/>
      <c r="G395" s="42"/>
      <c r="H395" s="77"/>
      <c r="I395" s="62"/>
      <c r="J395" s="43"/>
      <c r="K395" s="43"/>
      <c r="L395" s="59"/>
      <c r="M395" s="44"/>
    </row>
    <row r="396" spans="1:13" s="45" customFormat="1">
      <c r="A396" s="105"/>
      <c r="B396" s="41"/>
      <c r="C396" s="41"/>
      <c r="D396" s="42"/>
      <c r="E396" s="42"/>
      <c r="F396" s="42"/>
      <c r="G396" s="42"/>
      <c r="H396" s="62"/>
      <c r="I396" s="62"/>
      <c r="J396" s="43"/>
      <c r="K396" s="43"/>
      <c r="L396" s="43"/>
      <c r="M396" s="44"/>
    </row>
    <row r="397" spans="1:13" s="45" customFormat="1">
      <c r="A397" s="105"/>
      <c r="B397" s="41"/>
      <c r="C397" s="41"/>
      <c r="D397" s="42"/>
      <c r="E397" s="42"/>
      <c r="F397" s="42"/>
      <c r="G397" s="42"/>
      <c r="H397" s="62"/>
      <c r="I397" s="62"/>
      <c r="J397" s="43"/>
      <c r="K397" s="43"/>
      <c r="L397" s="43"/>
      <c r="M397" s="44"/>
    </row>
    <row r="398" spans="1:13" s="45" customFormat="1">
      <c r="A398" s="105"/>
      <c r="B398" s="41"/>
      <c r="C398" s="41"/>
      <c r="D398" s="42"/>
      <c r="E398" s="42"/>
      <c r="F398" s="42"/>
      <c r="G398" s="42"/>
      <c r="H398" s="62"/>
      <c r="I398" s="62"/>
      <c r="J398" s="43"/>
      <c r="K398" s="43"/>
      <c r="L398" s="43"/>
      <c r="M398" s="44"/>
    </row>
    <row r="399" spans="1:13" s="48" customFormat="1">
      <c r="A399" s="19"/>
      <c r="B399" s="19" t="s">
        <v>13</v>
      </c>
      <c r="C399" s="19" t="s">
        <v>14</v>
      </c>
      <c r="D399" s="39" t="s">
        <v>14</v>
      </c>
      <c r="E399" s="39"/>
      <c r="F399" s="39"/>
      <c r="G399" s="39"/>
      <c r="H399" s="46">
        <f>SUM(H389:H398)</f>
        <v>108970000</v>
      </c>
      <c r="I399" s="46">
        <f>SUM(I389:I398)</f>
        <v>0</v>
      </c>
      <c r="J399" s="46">
        <f>SUM(J389:J398)</f>
        <v>0</v>
      </c>
      <c r="K399" s="46">
        <f>SUM(K389:K398)</f>
        <v>0</v>
      </c>
      <c r="L399" s="46">
        <f>SUM(L389:L398)</f>
        <v>108970000</v>
      </c>
      <c r="M399" s="47"/>
    </row>
    <row r="400" spans="1:13" s="14" customFormat="1" ht="17.25" customHeight="1">
      <c r="A400" s="263" t="s">
        <v>15</v>
      </c>
      <c r="B400" s="263"/>
      <c r="C400" s="263"/>
      <c r="D400" s="263"/>
      <c r="E400" s="263"/>
      <c r="F400" s="263"/>
      <c r="G400" s="263"/>
      <c r="H400" s="263"/>
      <c r="I400" s="263"/>
      <c r="J400" s="263"/>
      <c r="K400" s="263"/>
      <c r="L400" s="263"/>
      <c r="M400" s="263"/>
    </row>
    <row r="401" spans="2:13" s="49" customFormat="1">
      <c r="D401" s="51"/>
      <c r="E401" s="51"/>
      <c r="F401" s="51"/>
      <c r="G401" s="51"/>
      <c r="H401" s="51"/>
      <c r="I401" s="51"/>
      <c r="J401" s="230"/>
      <c r="K401" s="230"/>
      <c r="L401" s="230"/>
      <c r="M401" s="230"/>
    </row>
    <row r="402" spans="2:13" s="15" customFormat="1">
      <c r="B402" s="15" t="s">
        <v>69</v>
      </c>
      <c r="D402" s="15" t="s">
        <v>70</v>
      </c>
      <c r="E402" s="142"/>
      <c r="G402" s="142" t="s">
        <v>16</v>
      </c>
      <c r="H402" s="142"/>
      <c r="I402" s="142"/>
      <c r="K402" s="55" t="s">
        <v>28</v>
      </c>
      <c r="L402" s="55"/>
      <c r="M402" s="55"/>
    </row>
    <row r="403" spans="2:13" s="9" customFormat="1">
      <c r="D403" s="143"/>
      <c r="E403" s="143"/>
      <c r="F403" s="143"/>
      <c r="G403" s="143"/>
      <c r="H403" s="143"/>
      <c r="I403" s="143"/>
      <c r="J403" s="143"/>
      <c r="K403" s="143"/>
      <c r="L403" s="143"/>
    </row>
    <row r="404" spans="2:13" s="9" customFormat="1">
      <c r="D404" s="143"/>
      <c r="E404" s="143"/>
      <c r="F404" s="143"/>
      <c r="G404" s="143"/>
      <c r="H404" s="143"/>
      <c r="I404" s="143"/>
      <c r="J404" s="143"/>
      <c r="K404" s="143"/>
      <c r="L404" s="143"/>
    </row>
    <row r="405" spans="2:13" s="9" customFormat="1">
      <c r="D405" s="143"/>
      <c r="E405" s="143"/>
      <c r="F405" s="143"/>
      <c r="G405" s="143"/>
      <c r="H405" s="143"/>
      <c r="I405" s="143"/>
      <c r="J405" s="143"/>
      <c r="K405" s="143"/>
      <c r="L405" s="143"/>
    </row>
    <row r="406" spans="2:13" s="9" customFormat="1">
      <c r="D406" s="143"/>
      <c r="E406" s="143"/>
      <c r="F406" s="143"/>
      <c r="G406" s="143"/>
      <c r="H406" s="143"/>
      <c r="I406" s="143"/>
      <c r="J406" s="143"/>
      <c r="K406" s="143"/>
      <c r="L406" s="143"/>
    </row>
    <row r="407" spans="2:13" s="9" customFormat="1">
      <c r="B407" s="9" t="s">
        <v>238</v>
      </c>
      <c r="D407" s="143" t="s">
        <v>212</v>
      </c>
      <c r="E407" s="143"/>
      <c r="F407" s="143"/>
      <c r="G407" s="143"/>
      <c r="H407" s="143"/>
      <c r="I407" s="143"/>
      <c r="J407" s="143"/>
      <c r="K407" s="143" t="s">
        <v>212</v>
      </c>
      <c r="L407" s="143"/>
    </row>
  </sheetData>
  <mergeCells count="262">
    <mergeCell ref="A67:M67"/>
    <mergeCell ref="A51:M51"/>
    <mergeCell ref="A52:M52"/>
    <mergeCell ref="A53:A54"/>
    <mergeCell ref="B53:B54"/>
    <mergeCell ref="C53:C54"/>
    <mergeCell ref="D53:D54"/>
    <mergeCell ref="E53:E54"/>
    <mergeCell ref="F53:F54"/>
    <mergeCell ref="G53:G54"/>
    <mergeCell ref="H53:M53"/>
    <mergeCell ref="A47:M47"/>
    <mergeCell ref="A48:M48"/>
    <mergeCell ref="A49:M49"/>
    <mergeCell ref="A50:M50"/>
    <mergeCell ref="A43:M43"/>
    <mergeCell ref="J44:M44"/>
    <mergeCell ref="J45:M45"/>
    <mergeCell ref="J46:M46"/>
    <mergeCell ref="J38:M38"/>
    <mergeCell ref="J39:M39"/>
    <mergeCell ref="J40:M40"/>
    <mergeCell ref="A42:M42"/>
    <mergeCell ref="A13:M13"/>
    <mergeCell ref="A15:M15"/>
    <mergeCell ref="A16:A17"/>
    <mergeCell ref="A30:M30"/>
    <mergeCell ref="J31:M31"/>
    <mergeCell ref="A14:M14"/>
    <mergeCell ref="F16:F17"/>
    <mergeCell ref="G16:G17"/>
    <mergeCell ref="H16:M16"/>
    <mergeCell ref="E16:E17"/>
    <mergeCell ref="J1:M1"/>
    <mergeCell ref="A5:M5"/>
    <mergeCell ref="A6:M6"/>
    <mergeCell ref="J7:M7"/>
    <mergeCell ref="J2:M2"/>
    <mergeCell ref="J3:M3"/>
    <mergeCell ref="J8:M8"/>
    <mergeCell ref="J9:M9"/>
    <mergeCell ref="J149:M149"/>
    <mergeCell ref="A10:M10"/>
    <mergeCell ref="A11:M11"/>
    <mergeCell ref="A12:M12"/>
    <mergeCell ref="B16:B17"/>
    <mergeCell ref="C16:C17"/>
    <mergeCell ref="D16:D17"/>
    <mergeCell ref="J75:M75"/>
    <mergeCell ref="A79:M79"/>
    <mergeCell ref="A80:M80"/>
    <mergeCell ref="J81:M81"/>
    <mergeCell ref="J76:M76"/>
    <mergeCell ref="J77:M77"/>
    <mergeCell ref="J82:M82"/>
    <mergeCell ref="J83:M83"/>
    <mergeCell ref="A84:M84"/>
    <mergeCell ref="A85:M85"/>
    <mergeCell ref="A86:M86"/>
    <mergeCell ref="A87:M87"/>
    <mergeCell ref="A88:M88"/>
    <mergeCell ref="A89:M89"/>
    <mergeCell ref="A90:A91"/>
    <mergeCell ref="B90:B91"/>
    <mergeCell ref="C90:C91"/>
    <mergeCell ref="D90:D91"/>
    <mergeCell ref="E90:E91"/>
    <mergeCell ref="F90:F91"/>
    <mergeCell ref="G90:G91"/>
    <mergeCell ref="H90:M90"/>
    <mergeCell ref="A104:M104"/>
    <mergeCell ref="J105:M105"/>
    <mergeCell ref="J112:M112"/>
    <mergeCell ref="A116:M116"/>
    <mergeCell ref="A117:M117"/>
    <mergeCell ref="J113:M113"/>
    <mergeCell ref="J114:M114"/>
    <mergeCell ref="J118:M118"/>
    <mergeCell ref="J119:M119"/>
    <mergeCell ref="J120:M120"/>
    <mergeCell ref="A121:M121"/>
    <mergeCell ref="A122:M122"/>
    <mergeCell ref="A123:M123"/>
    <mergeCell ref="A124:M124"/>
    <mergeCell ref="A125:M125"/>
    <mergeCell ref="A126:M126"/>
    <mergeCell ref="A127:A128"/>
    <mergeCell ref="B127:B128"/>
    <mergeCell ref="C127:C128"/>
    <mergeCell ref="D127:D128"/>
    <mergeCell ref="E127:E128"/>
    <mergeCell ref="F127:F128"/>
    <mergeCell ref="G127:G128"/>
    <mergeCell ref="H127:M127"/>
    <mergeCell ref="A141:M141"/>
    <mergeCell ref="J142:M142"/>
    <mergeCell ref="J150:M150"/>
    <mergeCell ref="J151:M151"/>
    <mergeCell ref="A153:M153"/>
    <mergeCell ref="A154:M154"/>
    <mergeCell ref="J155:M155"/>
    <mergeCell ref="J156:M156"/>
    <mergeCell ref="J157:M157"/>
    <mergeCell ref="A158:M158"/>
    <mergeCell ref="A159:M159"/>
    <mergeCell ref="A160:M160"/>
    <mergeCell ref="A161:M161"/>
    <mergeCell ref="A162:M162"/>
    <mergeCell ref="A163:M163"/>
    <mergeCell ref="A164:A165"/>
    <mergeCell ref="B164:B165"/>
    <mergeCell ref="C164:C165"/>
    <mergeCell ref="D164:D165"/>
    <mergeCell ref="E164:E165"/>
    <mergeCell ref="F164:F165"/>
    <mergeCell ref="G164:G165"/>
    <mergeCell ref="H164:M164"/>
    <mergeCell ref="A178:M178"/>
    <mergeCell ref="J179:M179"/>
    <mergeCell ref="J186:M186"/>
    <mergeCell ref="J187:M187"/>
    <mergeCell ref="J188:M188"/>
    <mergeCell ref="A190:M190"/>
    <mergeCell ref="A191:M191"/>
    <mergeCell ref="J192:M192"/>
    <mergeCell ref="J193:M193"/>
    <mergeCell ref="J194:M194"/>
    <mergeCell ref="E201:E202"/>
    <mergeCell ref="F201:F202"/>
    <mergeCell ref="A195:M195"/>
    <mergeCell ref="A196:M196"/>
    <mergeCell ref="A197:M197"/>
    <mergeCell ref="A198:M198"/>
    <mergeCell ref="A199:M199"/>
    <mergeCell ref="A200:M200"/>
    <mergeCell ref="G201:G202"/>
    <mergeCell ref="H201:M201"/>
    <mergeCell ref="A215:M215"/>
    <mergeCell ref="J216:M216"/>
    <mergeCell ref="J223:M223"/>
    <mergeCell ref="J224:M224"/>
    <mergeCell ref="A201:A202"/>
    <mergeCell ref="B201:B202"/>
    <mergeCell ref="C201:C202"/>
    <mergeCell ref="D201:D202"/>
    <mergeCell ref="J225:M225"/>
    <mergeCell ref="A227:M227"/>
    <mergeCell ref="A228:M228"/>
    <mergeCell ref="J229:M229"/>
    <mergeCell ref="J230:M230"/>
    <mergeCell ref="J231:M231"/>
    <mergeCell ref="E238:E239"/>
    <mergeCell ref="F238:F239"/>
    <mergeCell ref="A232:M232"/>
    <mergeCell ref="A233:M233"/>
    <mergeCell ref="A234:M234"/>
    <mergeCell ref="A235:M235"/>
    <mergeCell ref="A236:M236"/>
    <mergeCell ref="A237:M237"/>
    <mergeCell ref="G238:G239"/>
    <mergeCell ref="H238:M238"/>
    <mergeCell ref="A252:M252"/>
    <mergeCell ref="J253:M253"/>
    <mergeCell ref="J260:M260"/>
    <mergeCell ref="J261:M261"/>
    <mergeCell ref="A238:A239"/>
    <mergeCell ref="B238:B239"/>
    <mergeCell ref="C238:C239"/>
    <mergeCell ref="D238:D239"/>
    <mergeCell ref="J262:M262"/>
    <mergeCell ref="A264:M264"/>
    <mergeCell ref="A265:M265"/>
    <mergeCell ref="J266:M266"/>
    <mergeCell ref="J267:M267"/>
    <mergeCell ref="J268:M268"/>
    <mergeCell ref="E275:E276"/>
    <mergeCell ref="F275:F276"/>
    <mergeCell ref="A269:M269"/>
    <mergeCell ref="A270:M270"/>
    <mergeCell ref="A271:M271"/>
    <mergeCell ref="A272:M272"/>
    <mergeCell ref="A273:M273"/>
    <mergeCell ref="A274:M274"/>
    <mergeCell ref="G275:G276"/>
    <mergeCell ref="H275:M275"/>
    <mergeCell ref="A289:M289"/>
    <mergeCell ref="J290:M290"/>
    <mergeCell ref="J297:M297"/>
    <mergeCell ref="J298:M298"/>
    <mergeCell ref="A275:A276"/>
    <mergeCell ref="B275:B276"/>
    <mergeCell ref="C275:C276"/>
    <mergeCell ref="D275:D276"/>
    <mergeCell ref="J299:M299"/>
    <mergeCell ref="A301:M301"/>
    <mergeCell ref="A302:M302"/>
    <mergeCell ref="J303:M303"/>
    <mergeCell ref="J304:M304"/>
    <mergeCell ref="J305:M305"/>
    <mergeCell ref="A306:M306"/>
    <mergeCell ref="G312:G313"/>
    <mergeCell ref="H312:M312"/>
    <mergeCell ref="A307:M307"/>
    <mergeCell ref="A308:M308"/>
    <mergeCell ref="A309:M309"/>
    <mergeCell ref="A310:M310"/>
    <mergeCell ref="A326:M326"/>
    <mergeCell ref="J327:M327"/>
    <mergeCell ref="A311:M311"/>
    <mergeCell ref="A312:A313"/>
    <mergeCell ref="B312:B313"/>
    <mergeCell ref="C312:C313"/>
    <mergeCell ref="D312:D313"/>
    <mergeCell ref="E312:E313"/>
    <mergeCell ref="F312:F313"/>
    <mergeCell ref="J334:M334"/>
    <mergeCell ref="J335:M335"/>
    <mergeCell ref="J336:M336"/>
    <mergeCell ref="A338:M338"/>
    <mergeCell ref="A339:M339"/>
    <mergeCell ref="J340:M340"/>
    <mergeCell ref="J341:M341"/>
    <mergeCell ref="J342:M342"/>
    <mergeCell ref="G349:G350"/>
    <mergeCell ref="H349:M349"/>
    <mergeCell ref="A343:M343"/>
    <mergeCell ref="A344:M344"/>
    <mergeCell ref="A345:M345"/>
    <mergeCell ref="A346:M346"/>
    <mergeCell ref="A363:M363"/>
    <mergeCell ref="J364:M364"/>
    <mergeCell ref="A347:M347"/>
    <mergeCell ref="A348:M348"/>
    <mergeCell ref="A349:A350"/>
    <mergeCell ref="B349:B350"/>
    <mergeCell ref="C349:C350"/>
    <mergeCell ref="D349:D350"/>
    <mergeCell ref="E349:E350"/>
    <mergeCell ref="F349:F350"/>
    <mergeCell ref="A376:M376"/>
    <mergeCell ref="J378:M378"/>
    <mergeCell ref="J379:M379"/>
    <mergeCell ref="J371:M371"/>
    <mergeCell ref="J372:M372"/>
    <mergeCell ref="J373:M373"/>
    <mergeCell ref="A375:M375"/>
    <mergeCell ref="G386:G387"/>
    <mergeCell ref="H386:M386"/>
    <mergeCell ref="A380:M380"/>
    <mergeCell ref="A381:M381"/>
    <mergeCell ref="A382:M382"/>
    <mergeCell ref="A383:M383"/>
    <mergeCell ref="A400:M400"/>
    <mergeCell ref="J401:M401"/>
    <mergeCell ref="A384:M384"/>
    <mergeCell ref="A385:M385"/>
    <mergeCell ref="A386:A387"/>
    <mergeCell ref="B386:B387"/>
    <mergeCell ref="C386:C387"/>
    <mergeCell ref="D386:D387"/>
    <mergeCell ref="E386:E387"/>
    <mergeCell ref="F386:F387"/>
  </mergeCells>
  <phoneticPr fontId="2" type="noConversion"/>
  <printOptions horizontalCentered="1"/>
  <pageMargins left="0.25" right="0" top="0.25" bottom="0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So TSCD</vt:lpstr>
      <vt:lpstr>The TSCD</vt:lpstr>
      <vt:lpstr>Bang tinh khau hao</vt:lpstr>
      <vt:lpstr>Bang tinh va PB KH TSCĐ</vt:lpstr>
      <vt:lpstr>BB Giao nhan TSCD</vt:lpstr>
      <vt:lpstr>'The TSCD'!Print_Area</vt:lpstr>
    </vt:vector>
  </TitlesOfParts>
  <Company>VINTECOM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Khanhvy</dc:creator>
  <cp:lastModifiedBy>User 1</cp:lastModifiedBy>
  <cp:lastPrinted>2015-03-26T02:34:15Z</cp:lastPrinted>
  <dcterms:created xsi:type="dcterms:W3CDTF">2007-09-15T16:38:54Z</dcterms:created>
  <dcterms:modified xsi:type="dcterms:W3CDTF">2015-09-12T05:49:18Z</dcterms:modified>
</cp:coreProperties>
</file>