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345" windowWidth="13995" windowHeight="8445" tabRatio="920" activeTab="3"/>
  </bookViews>
  <sheets>
    <sheet name="TH" sheetId="47" r:id="rId1"/>
    <sheet name="1388-AL SG" sheetId="5" r:id="rId2"/>
    <sheet name="1388-TV" sheetId="44" r:id="rId3"/>
    <sheet name="1388 - THUE" sheetId="27" r:id="rId4"/>
    <sheet name="1388-ky quy" sheetId="50" r:id="rId5"/>
    <sheet name="3388 - ĐTT" sheetId="45" r:id="rId6"/>
    <sheet name="3388 - LTH" sheetId="49" r:id="rId7"/>
  </sheets>
  <externalReferences>
    <externalReference r:id="rId8"/>
  </externalReferences>
  <definedNames>
    <definedName name="_Fill" hidden="1">#REF!</definedName>
    <definedName name="_xlnm._FilterDatabase" localSheetId="3" hidden="1">'1388 - THUE'!$A$13:$J$15</definedName>
    <definedName name="_xlnm._FilterDatabase" localSheetId="1" hidden="1">'1388-AL SG'!$A$13:$J$31</definedName>
    <definedName name="_xlnm._FilterDatabase" localSheetId="4" hidden="1">'1388-ky quy'!$A$13:$J$14</definedName>
    <definedName name="_xlnm._FilterDatabase" localSheetId="2" hidden="1">'1388-TV'!$A$14:$I$38</definedName>
    <definedName name="_xlnm._FilterDatabase" localSheetId="5" hidden="1">'3388 - ĐTT'!$A$13:$J$17</definedName>
    <definedName name="_xlnm._FilterDatabase" localSheetId="6" hidden="1">'3388 - LTH'!$A$13:$I$15</definedName>
    <definedName name="_xlnm._FilterDatabase" localSheetId="0" hidden="1">TH!$A$9:$I$191</definedName>
  </definedNames>
  <calcPr calcId="124519"/>
</workbook>
</file>

<file path=xl/calcChain.xml><?xml version="1.0" encoding="utf-8"?>
<calcChain xmlns="http://schemas.openxmlformats.org/spreadsheetml/2006/main">
  <c r="K7" i="47"/>
  <c r="F17" i="27"/>
  <c r="H7" i="47"/>
  <c r="G17" i="27"/>
  <c r="J7" i="47"/>
  <c r="N7" s="1"/>
  <c r="M7"/>
  <c r="A7"/>
  <c r="A8"/>
  <c r="G48" i="27"/>
  <c r="J8" i="47" s="1"/>
  <c r="N8" s="1"/>
  <c r="F48" i="27"/>
  <c r="H8" i="47" s="1"/>
  <c r="I49" i="27"/>
  <c r="I45"/>
  <c r="H46" s="1"/>
  <c r="H45"/>
  <c r="I46"/>
  <c r="C45"/>
  <c r="J45" s="1"/>
  <c r="G18" i="45"/>
  <c r="J19" i="47" s="1"/>
  <c r="F18" i="45"/>
  <c r="H19" i="47" s="1"/>
  <c r="G19" i="49"/>
  <c r="J20" i="47"/>
  <c r="F19" i="49"/>
  <c r="H20" i="47"/>
  <c r="L20" s="1"/>
  <c r="C35" i="44"/>
  <c r="H15"/>
  <c r="I15"/>
  <c r="H16" s="1"/>
  <c r="C29"/>
  <c r="C22"/>
  <c r="C21"/>
  <c r="A31" i="5"/>
  <c r="A30"/>
  <c r="I14"/>
  <c r="H15"/>
  <c r="I16" s="1"/>
  <c r="I15"/>
  <c r="H16"/>
  <c r="K8" i="47"/>
  <c r="M8"/>
  <c r="G20" i="50"/>
  <c r="G9" i="47" s="1"/>
  <c r="I20" i="50"/>
  <c r="I9" i="47" s="1"/>
  <c r="H15" i="50"/>
  <c r="H20"/>
  <c r="H9" i="47" s="1"/>
  <c r="J16" i="50"/>
  <c r="J20" s="1"/>
  <c r="K15"/>
  <c r="M15"/>
  <c r="K16"/>
  <c r="L15"/>
  <c r="N15"/>
  <c r="L16" s="1"/>
  <c r="M16"/>
  <c r="K17"/>
  <c r="M17"/>
  <c r="C33" i="44"/>
  <c r="C15" i="50"/>
  <c r="K21"/>
  <c r="F37" i="44"/>
  <c r="H6" i="47" s="1"/>
  <c r="G37" i="44"/>
  <c r="J6" i="47" s="1"/>
  <c r="N6" s="1"/>
  <c r="F33" i="5"/>
  <c r="H5" i="47"/>
  <c r="C18" i="44"/>
  <c r="C20"/>
  <c r="C25"/>
  <c r="C27"/>
  <c r="C30"/>
  <c r="C32"/>
  <c r="A17" i="5"/>
  <c r="A21"/>
  <c r="A23"/>
  <c r="J17"/>
  <c r="J23"/>
  <c r="I14" i="27"/>
  <c r="H14"/>
  <c r="H18" s="1"/>
  <c r="F13" i="47"/>
  <c r="F10"/>
  <c r="F12" s="1"/>
  <c r="F14" s="1"/>
  <c r="D10"/>
  <c r="J13"/>
  <c r="H13"/>
  <c r="L13"/>
  <c r="K20"/>
  <c r="M20"/>
  <c r="H15" i="49"/>
  <c r="I15"/>
  <c r="H16" s="1"/>
  <c r="I16"/>
  <c r="I20"/>
  <c r="H20"/>
  <c r="J15"/>
  <c r="I19" i="45"/>
  <c r="H19"/>
  <c r="H15"/>
  <c r="I16" s="1"/>
  <c r="I15"/>
  <c r="H16"/>
  <c r="I18" i="27"/>
  <c r="H15"/>
  <c r="I15"/>
  <c r="I38" i="44"/>
  <c r="H38"/>
  <c r="M19" i="47"/>
  <c r="M23"/>
  <c r="K19"/>
  <c r="K23"/>
  <c r="I23"/>
  <c r="G23"/>
  <c r="F23"/>
  <c r="E23"/>
  <c r="D23"/>
  <c r="C23"/>
  <c r="A5"/>
  <c r="K5"/>
  <c r="M5"/>
  <c r="A6"/>
  <c r="K6"/>
  <c r="M6"/>
  <c r="C10"/>
  <c r="E10"/>
  <c r="J15" i="45"/>
  <c r="F33"/>
  <c r="G33"/>
  <c r="J19" i="5"/>
  <c r="J15" i="27"/>
  <c r="J18" i="5"/>
  <c r="J29"/>
  <c r="J28"/>
  <c r="J27"/>
  <c r="J31"/>
  <c r="J30"/>
  <c r="J26"/>
  <c r="J25"/>
  <c r="J24"/>
  <c r="J22"/>
  <c r="J20"/>
  <c r="J16"/>
  <c r="J15"/>
  <c r="I17" l="1"/>
  <c r="I18" s="1"/>
  <c r="H17"/>
  <c r="N20" i="47"/>
  <c r="L7"/>
  <c r="I16" i="44"/>
  <c r="H17" s="1"/>
  <c r="H18" s="1"/>
  <c r="M9" i="47"/>
  <c r="M10" s="1"/>
  <c r="I10"/>
  <c r="L19"/>
  <c r="L23" s="1"/>
  <c r="H23"/>
  <c r="I17" i="45"/>
  <c r="H17"/>
  <c r="H17" i="49"/>
  <c r="I17"/>
  <c r="L6" i="47"/>
  <c r="H10"/>
  <c r="H14" s="1"/>
  <c r="J9"/>
  <c r="N9" s="1"/>
  <c r="N21" i="50"/>
  <c r="L21"/>
  <c r="G10" i="47"/>
  <c r="K9"/>
  <c r="K10" s="1"/>
  <c r="I17" i="44"/>
  <c r="J23" i="47"/>
  <c r="N19"/>
  <c r="H47" i="27"/>
  <c r="I47"/>
  <c r="L8" i="47"/>
  <c r="M21" i="50"/>
  <c r="N16"/>
  <c r="N17" s="1"/>
  <c r="H49" i="27"/>
  <c r="N23" i="47" l="1"/>
  <c r="N24" s="1"/>
  <c r="H18" i="5"/>
  <c r="H19" s="1"/>
  <c r="L17" i="50"/>
  <c r="H19" i="44"/>
  <c r="H20" s="1"/>
  <c r="I18"/>
  <c r="I19" s="1"/>
  <c r="L9" i="47"/>
  <c r="H20" i="5" l="1"/>
  <c r="H21" s="1"/>
  <c r="I19"/>
  <c r="I20" s="1"/>
  <c r="I20" i="44"/>
  <c r="I21" s="1"/>
  <c r="H22" i="5" l="1"/>
  <c r="H23" s="1"/>
  <c r="I21"/>
  <c r="I22" s="1"/>
  <c r="H21" i="44"/>
  <c r="H22" s="1"/>
  <c r="I22"/>
  <c r="I23" s="1"/>
  <c r="H24" i="5" l="1"/>
  <c r="H25" s="1"/>
  <c r="I23"/>
  <c r="I24" s="1"/>
  <c r="H23" i="44"/>
  <c r="H24" s="1"/>
  <c r="H26" i="5" l="1"/>
  <c r="I25"/>
  <c r="I26" s="1"/>
  <c r="H25" i="44"/>
  <c r="H26" s="1"/>
  <c r="I24"/>
  <c r="I25" s="1"/>
  <c r="I27" i="5" l="1"/>
  <c r="I28" s="1"/>
  <c r="H27"/>
  <c r="H27" i="44"/>
  <c r="H28" s="1"/>
  <c r="I26"/>
  <c r="I27" s="1"/>
  <c r="H28" i="5" l="1"/>
  <c r="H29" s="1"/>
  <c r="I28" i="44"/>
  <c r="I29" s="1"/>
  <c r="H29" l="1"/>
  <c r="H30" s="1"/>
  <c r="I29" i="5"/>
  <c r="I30" s="1"/>
  <c r="I30" i="44"/>
  <c r="I31" s="1"/>
  <c r="H30" i="5" l="1"/>
  <c r="H31" i="44"/>
  <c r="H32" s="1"/>
  <c r="H33"/>
  <c r="H34" s="1"/>
  <c r="I32"/>
  <c r="I33" s="1"/>
  <c r="G31" i="5" l="1"/>
  <c r="H31"/>
  <c r="I34" i="44"/>
  <c r="I35" s="1"/>
  <c r="G33" i="5" l="1"/>
  <c r="I31"/>
  <c r="H35" i="44"/>
  <c r="J5" i="47" l="1"/>
  <c r="I34" i="5"/>
  <c r="H34"/>
  <c r="N5" i="47" l="1"/>
  <c r="N10" s="1"/>
  <c r="J10"/>
  <c r="J14" s="1"/>
  <c r="L5"/>
  <c r="L10" s="1"/>
  <c r="L14" l="1"/>
  <c r="L11"/>
</calcChain>
</file>

<file path=xl/sharedStrings.xml><?xml version="1.0" encoding="utf-8"?>
<sst xmlns="http://schemas.openxmlformats.org/spreadsheetml/2006/main" count="506" uniqueCount="107">
  <si>
    <t>Đơn vị: CÔNG TY TNHH HẢI SẢN AN LẠC</t>
  </si>
  <si>
    <t>Mẫu số S20-DN</t>
  </si>
  <si>
    <t>(Ban hành theo QĐ số 48/2006/QĐ-BTC Ngày 14/09/2006 của Bộ trưởng BTC)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</si>
  <si>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</si>
  <si>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</si>
  <si>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</si>
  <si>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</si>
  <si>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</si>
  <si>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</si>
  <si>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</si>
  <si>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</si>
  <si>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</si>
  <si>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</si>
  <si>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</si>
  <si>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</si>
  <si>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</si>
  <si>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</si>
  <si>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</si>
  <si>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</si>
  <si>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</si>
  <si>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</si>
  <si>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</si>
  <si>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</si>
  <si>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</si>
  <si>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</si>
  <si>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</si>
  <si>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</si>
  <si>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</si>
  <si>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</si>
  <si>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Sổ này có …01…..trang, đánh số từ trang 01 đến trang …01…..</t>
  </si>
  <si>
    <t>- Tài khoản: 3388</t>
  </si>
  <si>
    <t>Đối tượng: Đặng Thành Thang</t>
  </si>
  <si>
    <t>- Tài khoản: 1388</t>
  </si>
  <si>
    <t>Địa chỉ: Lô A14, Đường 4A, KCN Hải Sơn, Đức Hòa, Long An</t>
  </si>
  <si>
    <t>Đối tượng: Cty TNHH Hải Sản An Lạc - TP</t>
  </si>
  <si>
    <t>Đối tượng: Công Ty TNHH Hải Sản An Lạc Trà Vinh</t>
  </si>
  <si>
    <t>- Sổ này có …01…..trang, đánh số từ trang 01 đến trang …01..</t>
  </si>
  <si>
    <t>Đối tượng: Thuế GTGT</t>
  </si>
  <si>
    <t>TỔNG HỢP TÀI KHOẢN 1388</t>
  </si>
  <si>
    <t>STT</t>
  </si>
  <si>
    <t>ĐƠN VỊ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</si>
  <si>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</si>
  <si>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</si>
  <si>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</si>
  <si>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</si>
  <si>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</si>
  <si>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</si>
  <si>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</si>
  <si>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>TỔNG CỘNG</t>
  </si>
  <si>
    <t>Cty TNHH Hải Sản An Lạc - TP</t>
  </si>
  <si>
    <t>Đặng Thành Thang</t>
  </si>
  <si>
    <t>Công Ty TNHH Hải Sản An Lạc Trà Vinh</t>
  </si>
  <si>
    <t>Thuế GTGT</t>
  </si>
  <si>
    <t>TỔNG HỢP TÀI KHOẢN 3388</t>
  </si>
  <si>
    <t>Ngày  31  tháng  12   năm   2014</t>
  </si>
  <si>
    <t>- Ngày mở sổ: 02/01/2014</t>
  </si>
  <si>
    <t>GBN</t>
  </si>
  <si>
    <t>Q11 - Ứng vốn - Trà Vinh</t>
  </si>
  <si>
    <t>1121</t>
  </si>
  <si>
    <t>Q11 - Ứng/Hoàn vốn - An Lạc TP</t>
  </si>
  <si>
    <t>Thuế Nhập Khẩu</t>
  </si>
  <si>
    <t>Đối tượng: Thuế Nhập Khẩu</t>
  </si>
  <si>
    <t>TP01</t>
  </si>
  <si>
    <t>Thuế NK cá mai - Tokai</t>
  </si>
  <si>
    <t>33312</t>
  </si>
  <si>
    <t>CTGS</t>
  </si>
  <si>
    <t>Thuế GTGT hàng nhập khẩu trả về</t>
  </si>
  <si>
    <t>1331</t>
  </si>
  <si>
    <t>Đối tượng: Phải trả phải nộp khác -Lê Thị Hoa</t>
  </si>
  <si>
    <t>GBC</t>
  </si>
  <si>
    <t>Q11 - Mượn vốn - Lê Thị Hoa</t>
  </si>
  <si>
    <t>Q11 - Hoàn vốn  - Lê Thị Hoa</t>
  </si>
  <si>
    <t>Hoàn vốn - Lê Thị Hoa</t>
  </si>
  <si>
    <t>111</t>
  </si>
  <si>
    <t>Lê Thị Hoa</t>
  </si>
  <si>
    <t>Q4 - Ứng/Hoàn vốn - An Lạc TP</t>
  </si>
  <si>
    <t>Kết chuyển nợ 1388-An Lac SG</t>
  </si>
  <si>
    <t>331</t>
  </si>
  <si>
    <t>Thu vốn - An Lạc TV</t>
  </si>
  <si>
    <t>T06</t>
  </si>
  <si>
    <t>T05</t>
  </si>
  <si>
    <t>T07</t>
  </si>
  <si>
    <t>T02</t>
  </si>
  <si>
    <t>T04</t>
  </si>
  <si>
    <t>T03</t>
  </si>
  <si>
    <t>Hoàn vốn</t>
  </si>
  <si>
    <t>Ứng vốn</t>
  </si>
  <si>
    <t>Ký quỹ</t>
  </si>
  <si>
    <t>Mẫu số S15-DN</t>
  </si>
  <si>
    <t>SỔ THEO DÕI THANH TOÁN BẰNG NGOẠI TỆ</t>
  </si>
  <si>
    <t>Tài khoản: 1388</t>
  </si>
  <si>
    <t>Loại ngoại tệ: USD</t>
  </si>
  <si>
    <t>Tỷ giá hối đoái</t>
  </si>
  <si>
    <t>Quy ra VND</t>
  </si>
  <si>
    <t>1122</t>
  </si>
  <si>
    <t>- Cộng số phát sinh</t>
  </si>
  <si>
    <t>- Sổ này có …1..trang, đánh số từ trang 01 đến trang ..01</t>
  </si>
  <si>
    <t>Đối tượng: Ký quỹ thanh toán</t>
  </si>
  <si>
    <t>- Ngày mở sổ: 01/11/2014</t>
  </si>
  <si>
    <t>Ngày   30   tháng    11    năm   2014</t>
  </si>
  <si>
    <t>Ký quỹ thanh toán bột biến tính</t>
  </si>
  <si>
    <t>Thanh toán tiền bột nhập</t>
  </si>
  <si>
    <t>Ứng vốn - Trà Vinh</t>
  </si>
  <si>
    <t>Quyết định hoàn số: 2468/QĐ-CT</t>
  </si>
  <si>
    <t>C07</t>
  </si>
  <si>
    <t>T09</t>
  </si>
  <si>
    <t>Thu vốn - An Lạc TP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</si>
</sst>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72" formatCode="_(* #,##0_);_(* \(#,##0\);_(* &quot;-&quot;??_);_(@_)"/>
    <numFmt numFmtId="173" formatCode="&quot;\&quot;#,##0;[Red]&quot;\&quot;\-#,##0"/>
    <numFmt numFmtId="174" formatCode="&quot;\&quot;#,##0.00;[Red]&quot;\&quot;\-#,##0.00"/>
    <numFmt numFmtId="175" formatCode="\$#,##0\ ;\(\$#,##0\)"/>
    <numFmt numFmtId="176" formatCode="&quot;\&quot;#,##0;[Red]&quot;\&quot;&quot;\&quot;\-#,##0"/>
    <numFmt numFmtId="177" formatCode="&quot;\&quot;#,##0.00;[Red]&quot;\&quot;&quot;\&quot;&quot;\&quot;&quot;\&quot;&quot;\&quot;&quot;\&quot;\-#,##0.00"/>
    <numFmt numFmtId="178" formatCode="#,###"/>
  </numFmts>
  <fonts count="4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</font>
    <font>
      <sz val="10"/>
      <name val="Times New Roman"/>
      <family val="1"/>
    </font>
    <font>
      <sz val="8"/>
      <name val="VNI-Times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8" fontId="18" fillId="0" borderId="12"/>
    <xf numFmtId="0" fontId="19" fillId="23" borderId="0" applyNumberFormat="0" applyBorder="0" applyAlignment="0" applyProtection="0"/>
    <xf numFmtId="0" fontId="20" fillId="0" borderId="0"/>
    <xf numFmtId="0" fontId="16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4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9" fillId="0" borderId="0"/>
  </cellStyleXfs>
  <cellXfs count="109">
    <xf numFmtId="0" fontId="0" fillId="0" borderId="0" xfId="0"/>
    <xf numFmtId="0" fontId="31" fillId="0" borderId="0" xfId="54" applyFont="1" applyAlignment="1">
      <alignment horizontal="left" vertical="center"/>
    </xf>
    <xf numFmtId="172" fontId="31" fillId="0" borderId="0" xfId="54" applyNumberFormat="1" applyFont="1" applyAlignment="1">
      <alignment vertical="center" wrapText="1"/>
    </xf>
    <xf numFmtId="172" fontId="31" fillId="0" borderId="16" xfId="54" applyNumberFormat="1" applyFont="1" applyBorder="1" applyAlignment="1">
      <alignment vertical="center"/>
    </xf>
    <xf numFmtId="172" fontId="31" fillId="0" borderId="16" xfId="29" applyNumberFormat="1" applyFont="1" applyBorder="1" applyAlignment="1">
      <alignment horizontal="center" vertical="center"/>
    </xf>
    <xf numFmtId="172" fontId="31" fillId="0" borderId="16" xfId="54" applyNumberFormat="1" applyFont="1" applyBorder="1" applyAlignment="1">
      <alignment horizontal="center" vertical="center"/>
    </xf>
    <xf numFmtId="172" fontId="31" fillId="0" borderId="17" xfId="54" applyNumberFormat="1" applyFont="1" applyBorder="1" applyAlignment="1">
      <alignment horizontal="center" vertical="center"/>
    </xf>
    <xf numFmtId="172" fontId="31" fillId="0" borderId="17" xfId="29" applyNumberFormat="1" applyFont="1" applyBorder="1" applyAlignment="1">
      <alignment horizontal="center" vertical="center"/>
    </xf>
    <xf numFmtId="172" fontId="31" fillId="0" borderId="16" xfId="0" applyNumberFormat="1" applyFont="1" applyBorder="1" applyAlignment="1">
      <alignment horizontal="center" vertical="center"/>
    </xf>
    <xf numFmtId="172" fontId="31" fillId="0" borderId="16" xfId="0" applyNumberFormat="1" applyFont="1" applyBorder="1" applyAlignment="1">
      <alignment horizontal="left" vertical="center" wrapText="1"/>
    </xf>
    <xf numFmtId="0" fontId="31" fillId="0" borderId="0" xfId="52" applyFont="1" applyAlignment="1">
      <alignment vertical="center"/>
    </xf>
    <xf numFmtId="0" fontId="31" fillId="0" borderId="0" xfId="52" applyFont="1" applyAlignment="1">
      <alignment horizontal="center" vertical="center"/>
    </xf>
    <xf numFmtId="14" fontId="31" fillId="0" borderId="12" xfId="52" applyNumberFormat="1" applyFont="1" applyBorder="1" applyAlignment="1">
      <alignment horizontal="center" vertical="center"/>
    </xf>
    <xf numFmtId="0" fontId="31" fillId="0" borderId="12" xfId="52" quotePrefix="1" applyFont="1" applyBorder="1" applyAlignment="1">
      <alignment vertical="center"/>
    </xf>
    <xf numFmtId="0" fontId="31" fillId="0" borderId="12" xfId="52" applyFont="1" applyBorder="1" applyAlignment="1">
      <alignment horizontal="center" vertical="center"/>
    </xf>
    <xf numFmtId="14" fontId="31" fillId="0" borderId="16" xfId="52" applyNumberFormat="1" applyFont="1" applyBorder="1" applyAlignment="1">
      <alignment horizontal="center" vertical="center"/>
    </xf>
    <xf numFmtId="0" fontId="31" fillId="0" borderId="16" xfId="52" applyFont="1" applyBorder="1" applyAlignment="1">
      <alignment horizontal="center" vertical="center"/>
    </xf>
    <xf numFmtId="0" fontId="31" fillId="0" borderId="16" xfId="52" applyFont="1" applyBorder="1" applyAlignment="1">
      <alignment vertical="center"/>
    </xf>
    <xf numFmtId="0" fontId="31" fillId="0" borderId="16" xfId="52" quotePrefix="1" applyFont="1" applyBorder="1" applyAlignment="1">
      <alignment vertical="center"/>
    </xf>
    <xf numFmtId="14" fontId="31" fillId="0" borderId="17" xfId="52" applyNumberFormat="1" applyFont="1" applyBorder="1" applyAlignment="1">
      <alignment horizontal="center" vertical="center"/>
    </xf>
    <xf numFmtId="0" fontId="31" fillId="0" borderId="17" xfId="52" quotePrefix="1" applyFont="1" applyBorder="1" applyAlignment="1">
      <alignment vertical="center"/>
    </xf>
    <xf numFmtId="0" fontId="31" fillId="0" borderId="17" xfId="52" applyFont="1" applyBorder="1" applyAlignment="1">
      <alignment horizontal="center" vertical="center"/>
    </xf>
    <xf numFmtId="0" fontId="31" fillId="0" borderId="0" xfId="52" applyFont="1" applyAlignment="1">
      <alignment horizontal="left" vertical="center"/>
    </xf>
    <xf numFmtId="0" fontId="31" fillId="0" borderId="0" xfId="52" quotePrefix="1" applyFont="1" applyAlignment="1">
      <alignment horizontal="left" vertical="center"/>
    </xf>
    <xf numFmtId="43" fontId="31" fillId="0" borderId="0" xfId="29" applyFont="1" applyAlignment="1">
      <alignment vertical="center"/>
    </xf>
    <xf numFmtId="43" fontId="31" fillId="0" borderId="0" xfId="52" applyNumberFormat="1" applyFont="1" applyAlignment="1">
      <alignment vertical="center"/>
    </xf>
    <xf numFmtId="0" fontId="31" fillId="0" borderId="16" xfId="52" quotePrefix="1" applyFont="1" applyBorder="1" applyAlignment="1">
      <alignment horizontal="center" vertical="center"/>
    </xf>
    <xf numFmtId="0" fontId="35" fillId="0" borderId="2" xfId="52" applyFont="1" applyBorder="1" applyAlignment="1">
      <alignment horizontal="center" vertical="center"/>
    </xf>
    <xf numFmtId="0" fontId="35" fillId="0" borderId="18" xfId="52" applyFont="1" applyBorder="1" applyAlignment="1">
      <alignment horizontal="center" vertical="center"/>
    </xf>
    <xf numFmtId="0" fontId="35" fillId="0" borderId="0" xfId="52" applyFont="1" applyAlignment="1">
      <alignment horizontal="center" vertical="center"/>
    </xf>
    <xf numFmtId="172" fontId="31" fillId="0" borderId="0" xfId="52" applyNumberFormat="1" applyFont="1" applyAlignment="1">
      <alignment vertical="center"/>
    </xf>
    <xf numFmtId="172" fontId="31" fillId="0" borderId="0" xfId="29" applyNumberFormat="1" applyFont="1" applyAlignment="1">
      <alignment vertical="center"/>
    </xf>
    <xf numFmtId="0" fontId="16" fillId="0" borderId="0" xfId="53" applyFont="1" applyAlignment="1">
      <alignment vertical="center"/>
    </xf>
    <xf numFmtId="0" fontId="37" fillId="21" borderId="2" xfId="34" applyFont="1" applyBorder="1" applyAlignment="1">
      <alignment horizontal="centerContinuous" vertical="center" wrapText="1"/>
    </xf>
    <xf numFmtId="172" fontId="37" fillId="21" borderId="2" xfId="29" applyNumberFormat="1" applyFont="1" applyFill="1" applyBorder="1" applyAlignment="1">
      <alignment horizontal="centerContinuous" vertical="center" wrapText="1"/>
    </xf>
    <xf numFmtId="0" fontId="35" fillId="0" borderId="0" xfId="53" applyFont="1" applyAlignment="1">
      <alignment vertical="center"/>
    </xf>
    <xf numFmtId="0" fontId="37" fillId="21" borderId="2" xfId="34" applyFont="1" applyBorder="1" applyAlignment="1">
      <alignment horizontal="center" vertical="center" wrapText="1"/>
    </xf>
    <xf numFmtId="172" fontId="37" fillId="21" borderId="2" xfId="29" applyNumberFormat="1" applyFont="1" applyFill="1" applyBorder="1" applyAlignment="1">
      <alignment horizontal="center" vertical="center" wrapText="1"/>
    </xf>
    <xf numFmtId="3" fontId="35" fillId="0" borderId="16" xfId="46" applyFont="1" applyBorder="1" applyAlignment="1">
      <alignment horizontal="center" vertical="center"/>
    </xf>
    <xf numFmtId="3" fontId="35" fillId="0" borderId="16" xfId="46" applyFont="1" applyBorder="1" applyAlignment="1">
      <alignment vertical="center"/>
    </xf>
    <xf numFmtId="43" fontId="35" fillId="0" borderId="16" xfId="29" applyFont="1" applyBorder="1" applyAlignment="1">
      <alignment vertical="center"/>
    </xf>
    <xf numFmtId="172" fontId="35" fillId="0" borderId="16" xfId="29" applyNumberFormat="1" applyFont="1" applyBorder="1" applyAlignment="1">
      <alignment vertical="center"/>
    </xf>
    <xf numFmtId="43" fontId="35" fillId="0" borderId="19" xfId="29" applyFont="1" applyBorder="1" applyAlignment="1">
      <alignment horizontal="center"/>
    </xf>
    <xf numFmtId="172" fontId="35" fillId="0" borderId="19" xfId="29" applyNumberFormat="1" applyFont="1" applyBorder="1" applyAlignment="1">
      <alignment horizontal="center"/>
    </xf>
    <xf numFmtId="0" fontId="35" fillId="21" borderId="2" xfId="53" applyFont="1" applyFill="1" applyBorder="1" applyAlignment="1">
      <alignment vertical="center"/>
    </xf>
    <xf numFmtId="3" fontId="35" fillId="21" borderId="2" xfId="27" applyFont="1" applyFill="1" applyBorder="1" applyAlignment="1">
      <alignment vertical="center"/>
    </xf>
    <xf numFmtId="43" fontId="35" fillId="21" borderId="2" xfId="29" applyNumberFormat="1" applyFont="1" applyFill="1" applyBorder="1" applyAlignment="1">
      <alignment vertical="center"/>
    </xf>
    <xf numFmtId="172" fontId="35" fillId="21" borderId="2" xfId="29" applyNumberFormat="1" applyFont="1" applyFill="1" applyBorder="1" applyAlignment="1">
      <alignment vertical="center"/>
    </xf>
    <xf numFmtId="0" fontId="35" fillId="21" borderId="0" xfId="53" applyFont="1" applyFill="1" applyAlignment="1">
      <alignment vertical="center"/>
    </xf>
    <xf numFmtId="172" fontId="16" fillId="0" borderId="0" xfId="53" applyNumberFormat="1" applyFont="1" applyAlignment="1">
      <alignment vertical="center"/>
    </xf>
    <xf numFmtId="172" fontId="16" fillId="0" borderId="0" xfId="29" applyNumberFormat="1" applyFont="1" applyAlignment="1">
      <alignment vertical="center"/>
    </xf>
    <xf numFmtId="172" fontId="32" fillId="0" borderId="0" xfId="54" applyNumberFormat="1" applyFont="1" applyAlignment="1">
      <alignment horizontal="center" vertical="center" wrapText="1"/>
    </xf>
    <xf numFmtId="172" fontId="32" fillId="0" borderId="0" xfId="54" applyNumberFormat="1" applyFont="1" applyAlignment="1">
      <alignment vertical="center" wrapText="1"/>
    </xf>
    <xf numFmtId="172" fontId="31" fillId="0" borderId="0" xfId="54" applyNumberFormat="1" applyFont="1" applyAlignment="1">
      <alignment horizontal="center" vertical="center"/>
    </xf>
    <xf numFmtId="0" fontId="31" fillId="0" borderId="2" xfId="52" applyFont="1" applyBorder="1" applyAlignment="1">
      <alignment horizontal="center" vertical="center" wrapText="1" shrinkToFit="1"/>
    </xf>
    <xf numFmtId="0" fontId="40" fillId="0" borderId="2" xfId="52" applyFont="1" applyBorder="1" applyAlignment="1">
      <alignment horizontal="center" vertical="center"/>
    </xf>
    <xf numFmtId="0" fontId="40" fillId="0" borderId="18" xfId="52" applyFont="1" applyBorder="1" applyAlignment="1">
      <alignment horizontal="center" vertical="center"/>
    </xf>
    <xf numFmtId="0" fontId="40" fillId="0" borderId="0" xfId="52" applyFont="1" applyAlignment="1">
      <alignment horizontal="center" vertical="center"/>
    </xf>
    <xf numFmtId="0" fontId="31" fillId="0" borderId="12" xfId="52" applyFont="1" applyBorder="1" applyAlignment="1">
      <alignment vertical="center"/>
    </xf>
    <xf numFmtId="43" fontId="31" fillId="0" borderId="12" xfId="29" applyFont="1" applyBorder="1" applyAlignment="1">
      <alignment vertical="center"/>
    </xf>
    <xf numFmtId="172" fontId="31" fillId="0" borderId="12" xfId="29" applyNumberFormat="1" applyFont="1" applyBorder="1" applyAlignment="1">
      <alignment vertical="center"/>
    </xf>
    <xf numFmtId="14" fontId="31" fillId="0" borderId="16" xfId="0" applyNumberFormat="1" applyFont="1" applyBorder="1" applyAlignment="1">
      <alignment horizontal="center" vertical="center" wrapText="1"/>
    </xf>
    <xf numFmtId="43" fontId="31" fillId="0" borderId="16" xfId="29" applyFont="1" applyBorder="1" applyAlignment="1">
      <alignment vertical="center"/>
    </xf>
    <xf numFmtId="172" fontId="31" fillId="0" borderId="16" xfId="29" applyNumberFormat="1" applyFont="1" applyBorder="1" applyAlignment="1">
      <alignment vertical="center"/>
    </xf>
    <xf numFmtId="43" fontId="31" fillId="0" borderId="16" xfId="29" applyFont="1" applyBorder="1"/>
    <xf numFmtId="172" fontId="31" fillId="0" borderId="16" xfId="29" applyNumberFormat="1" applyFont="1" applyBorder="1"/>
    <xf numFmtId="0" fontId="31" fillId="25" borderId="16" xfId="0" applyFont="1" applyFill="1" applyBorder="1" applyAlignment="1">
      <alignment vertical="center" wrapText="1"/>
    </xf>
    <xf numFmtId="172" fontId="31" fillId="0" borderId="16" xfId="52" applyNumberFormat="1" applyFont="1" applyBorder="1" applyAlignment="1">
      <alignment vertical="center"/>
    </xf>
    <xf numFmtId="43" fontId="31" fillId="0" borderId="16" xfId="52" applyNumberFormat="1" applyFont="1" applyBorder="1" applyAlignment="1">
      <alignment horizontal="center" vertical="center"/>
    </xf>
    <xf numFmtId="172" fontId="31" fillId="0" borderId="16" xfId="52" applyNumberFormat="1" applyFont="1" applyBorder="1" applyAlignment="1">
      <alignment horizontal="center" vertical="center"/>
    </xf>
    <xf numFmtId="0" fontId="31" fillId="0" borderId="17" xfId="52" applyFont="1" applyBorder="1" applyAlignment="1">
      <alignment vertical="center"/>
    </xf>
    <xf numFmtId="43" fontId="31" fillId="0" borderId="17" xfId="29" applyFont="1" applyBorder="1" applyAlignment="1">
      <alignment horizontal="center" vertical="center"/>
    </xf>
    <xf numFmtId="172" fontId="31" fillId="0" borderId="17" xfId="52" applyNumberFormat="1" applyFont="1" applyBorder="1" applyAlignment="1">
      <alignment horizontal="center" vertical="center"/>
    </xf>
    <xf numFmtId="0" fontId="31" fillId="0" borderId="0" xfId="52" quotePrefix="1" applyFont="1" applyAlignment="1">
      <alignment vertical="center"/>
    </xf>
    <xf numFmtId="16" fontId="31" fillId="0" borderId="16" xfId="52" applyNumberFormat="1" applyFont="1" applyBorder="1" applyAlignment="1">
      <alignment horizontal="center" vertical="center"/>
    </xf>
    <xf numFmtId="43" fontId="35" fillId="0" borderId="16" xfId="29" applyFont="1" applyBorder="1"/>
    <xf numFmtId="172" fontId="35" fillId="0" borderId="16" xfId="29" applyNumberFormat="1" applyFont="1" applyBorder="1"/>
    <xf numFmtId="0" fontId="38" fillId="0" borderId="21" xfId="57" applyFont="1" applyBorder="1" applyAlignment="1">
      <alignment horizontal="center" vertical="center"/>
    </xf>
    <xf numFmtId="0" fontId="37" fillId="21" borderId="22" xfId="53" applyFont="1" applyFill="1" applyBorder="1" applyAlignment="1">
      <alignment horizontal="center" vertical="center"/>
    </xf>
    <xf numFmtId="0" fontId="37" fillId="21" borderId="20" xfId="53" applyFont="1" applyFill="1" applyBorder="1" applyAlignment="1">
      <alignment horizontal="center" vertical="center"/>
    </xf>
    <xf numFmtId="0" fontId="37" fillId="21" borderId="23" xfId="53" applyFont="1" applyFill="1" applyBorder="1" applyAlignment="1">
      <alignment horizontal="center" vertical="center"/>
    </xf>
    <xf numFmtId="0" fontId="37" fillId="21" borderId="22" xfId="34" applyFont="1" applyBorder="1" applyAlignment="1">
      <alignment horizontal="center" vertical="center" wrapText="1"/>
    </xf>
    <xf numFmtId="0" fontId="37" fillId="21" borderId="20" xfId="34" applyFont="1" applyBorder="1" applyAlignment="1">
      <alignment horizontal="center" vertical="center" wrapText="1"/>
    </xf>
    <xf numFmtId="0" fontId="37" fillId="21" borderId="23" xfId="34" applyFont="1" applyBorder="1" applyAlignment="1">
      <alignment horizontal="center" vertical="center" wrapText="1"/>
    </xf>
    <xf numFmtId="0" fontId="37" fillId="21" borderId="24" xfId="34" applyFont="1" applyBorder="1" applyAlignment="1">
      <alignment horizontal="center" vertical="center" wrapText="1"/>
    </xf>
    <xf numFmtId="0" fontId="37" fillId="21" borderId="18" xfId="34" applyFont="1" applyBorder="1" applyAlignment="1">
      <alignment horizontal="center" vertical="center" wrapText="1"/>
    </xf>
    <xf numFmtId="0" fontId="31" fillId="0" borderId="0" xfId="52" applyFont="1" applyAlignment="1">
      <alignment horizontal="center" vertical="center"/>
    </xf>
    <xf numFmtId="0" fontId="33" fillId="0" borderId="0" xfId="52" applyFont="1" applyAlignment="1">
      <alignment horizontal="center" vertical="center"/>
    </xf>
    <xf numFmtId="172" fontId="32" fillId="0" borderId="0" xfId="54" applyNumberFormat="1" applyFont="1" applyAlignment="1">
      <alignment horizontal="center" vertical="center" wrapText="1"/>
    </xf>
    <xf numFmtId="172" fontId="31" fillId="0" borderId="0" xfId="54" applyNumberFormat="1" applyFont="1" applyAlignment="1">
      <alignment horizontal="center" vertical="center" wrapText="1"/>
    </xf>
    <xf numFmtId="0" fontId="31" fillId="0" borderId="0" xfId="52" quotePrefix="1" applyFont="1" applyAlignment="1">
      <alignment horizontal="center" vertical="center"/>
    </xf>
    <xf numFmtId="0" fontId="31" fillId="0" borderId="21" xfId="52" applyFont="1" applyBorder="1" applyAlignment="1">
      <alignment horizontal="center" vertical="center"/>
    </xf>
    <xf numFmtId="0" fontId="31" fillId="0" borderId="21" xfId="52" applyFont="1" applyBorder="1" applyAlignment="1">
      <alignment horizontal="right" vertical="center"/>
    </xf>
    <xf numFmtId="0" fontId="31" fillId="0" borderId="2" xfId="52" applyFont="1" applyBorder="1" applyAlignment="1">
      <alignment horizontal="center" vertical="center" wrapText="1"/>
    </xf>
    <xf numFmtId="0" fontId="31" fillId="0" borderId="25" xfId="52" applyFont="1" applyBorder="1" applyAlignment="1">
      <alignment horizontal="center" vertical="center" wrapText="1"/>
    </xf>
    <xf numFmtId="0" fontId="34" fillId="0" borderId="26" xfId="52" applyFont="1" applyBorder="1" applyAlignment="1">
      <alignment horizontal="center" vertical="center" wrapText="1"/>
    </xf>
    <xf numFmtId="0" fontId="34" fillId="0" borderId="27" xfId="52" applyFont="1" applyBorder="1" applyAlignment="1">
      <alignment horizontal="center" vertical="center" wrapText="1"/>
    </xf>
    <xf numFmtId="0" fontId="31" fillId="0" borderId="22" xfId="52" applyFont="1" applyBorder="1" applyAlignment="1">
      <alignment horizontal="center" vertical="center" wrapText="1" shrinkToFit="1"/>
    </xf>
    <xf numFmtId="0" fontId="31" fillId="0" borderId="23" xfId="52" applyFont="1" applyBorder="1" applyAlignment="1">
      <alignment horizontal="center" vertical="center" wrapText="1" shrinkToFit="1"/>
    </xf>
    <xf numFmtId="0" fontId="31" fillId="0" borderId="2" xfId="52" applyFont="1" applyBorder="1" applyAlignment="1">
      <alignment horizontal="center" vertical="center"/>
    </xf>
    <xf numFmtId="0" fontId="31" fillId="0" borderId="2" xfId="52" applyFont="1" applyBorder="1" applyAlignment="1">
      <alignment horizontal="center" vertical="center" wrapText="1" shrinkToFit="1"/>
    </xf>
    <xf numFmtId="0" fontId="31" fillId="0" borderId="24" xfId="52" applyFont="1" applyBorder="1" applyAlignment="1">
      <alignment horizontal="center" vertical="center" wrapText="1" shrinkToFit="1"/>
    </xf>
    <xf numFmtId="0" fontId="31" fillId="0" borderId="18" xfId="52" applyFont="1" applyBorder="1" applyAlignment="1">
      <alignment horizontal="center" vertical="center" wrapText="1" shrinkToFit="1"/>
    </xf>
    <xf numFmtId="0" fontId="31" fillId="0" borderId="22" xfId="52" applyFont="1" applyBorder="1" applyAlignment="1">
      <alignment horizontal="center" vertical="center" wrapText="1"/>
    </xf>
    <xf numFmtId="0" fontId="31" fillId="0" borderId="20" xfId="52" applyFont="1" applyBorder="1" applyAlignment="1">
      <alignment horizontal="center" vertical="center" wrapText="1"/>
    </xf>
    <xf numFmtId="0" fontId="31" fillId="0" borderId="24" xfId="52" applyFont="1" applyBorder="1" applyAlignment="1">
      <alignment horizontal="center" vertical="center"/>
    </xf>
    <xf numFmtId="0" fontId="31" fillId="0" borderId="5" xfId="52" applyFont="1" applyBorder="1" applyAlignment="1">
      <alignment horizontal="center" vertical="center"/>
    </xf>
    <xf numFmtId="0" fontId="31" fillId="0" borderId="18" xfId="52" applyFont="1" applyBorder="1" applyAlignment="1">
      <alignment horizontal="center" vertical="center"/>
    </xf>
    <xf numFmtId="0" fontId="39" fillId="0" borderId="0" xfId="52" applyFont="1" applyAlignment="1">
      <alignment horizontal="center" vertical="center"/>
    </xf>
  </cellXfs>
  <cellStyles count="7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Copy of Ke-toan-mo-phong-mauso_ke_toan_NKC_excel-2" xfId="52"/>
    <cellStyle name="Normal_Ctkt08" xfId="53"/>
    <cellStyle name="Normal_ketoanthucte_NhatKySoCai" xfId="54"/>
    <cellStyle name="Note" xfId="55" builtinId="10" customBuiltin="1"/>
    <cellStyle name="Output" xfId="56" builtinId="21" customBuiltin="1"/>
    <cellStyle name="TD1" xfId="57"/>
    <cellStyle name="Title" xfId="58" builtinId="15" customBuiltin="1"/>
    <cellStyle name="Total" xfId="59" builtinId="25" customBuiltin="1"/>
    <cellStyle name="Warning Text" xfId="60" builtinId="11" customBuiltin="1"/>
    <cellStyle name="똿뗦먛귟 [0.00]_PRODUCT DETAIL Q1" xfId="61"/>
    <cellStyle name="똿뗦먛귟_PRODUCT DETAIL Q1" xfId="62"/>
    <cellStyle name="믅됞 [0.00]_PRODUCT DETAIL Q1" xfId="63"/>
    <cellStyle name="믅됞_PRODUCT DETAIL Q1" xfId="64"/>
    <cellStyle name="백분율_HOBONG" xfId="65"/>
    <cellStyle name="뷭?_BOOKSHIP" xfId="66"/>
    <cellStyle name="콤마 [0]_1202" xfId="67"/>
    <cellStyle name="콤마_1202" xfId="68"/>
    <cellStyle name="통화 [0]_1202" xfId="69"/>
    <cellStyle name="통화_1202" xfId="70"/>
    <cellStyle name="표준_(정보부문)월별인원계획" xfId="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7">
          <cell r="D17">
            <v>1475982156</v>
          </cell>
          <cell r="E17">
            <v>11629697675</v>
          </cell>
          <cell r="F17">
            <v>9624033884</v>
          </cell>
          <cell r="G17">
            <v>529681635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4"/>
  </sheetPr>
  <dimension ref="A1:N24"/>
  <sheetViews>
    <sheetView topLeftCell="C1" workbookViewId="0">
      <selection activeCell="L13" sqref="L13"/>
    </sheetView>
  </sheetViews>
  <sheetFormatPr defaultColWidth="8" defaultRowHeight="13.5"/>
  <cols>
    <col min="1" max="1" width="3.42578125" style="32" customWidth="1"/>
    <col min="2" max="2" width="38.140625" style="32" customWidth="1"/>
    <col min="3" max="3" width="7.42578125" style="32" customWidth="1"/>
    <col min="4" max="4" width="12" style="32" bestFit="1" customWidth="1"/>
    <col min="5" max="5" width="7.28515625" style="32" customWidth="1"/>
    <col min="6" max="6" width="14.5703125" style="32" customWidth="1"/>
    <col min="7" max="7" width="9.28515625" style="32" customWidth="1"/>
    <col min="8" max="8" width="14.5703125" style="32" customWidth="1"/>
    <col min="9" max="9" width="10.42578125" style="32" customWidth="1"/>
    <col min="10" max="10" width="15.42578125" style="32" bestFit="1" customWidth="1"/>
    <col min="11" max="11" width="7.140625" style="32" customWidth="1"/>
    <col min="12" max="12" width="14.28515625" style="32" customWidth="1"/>
    <col min="13" max="13" width="7.5703125" style="32" customWidth="1"/>
    <col min="14" max="14" width="15" style="50" customWidth="1"/>
    <col min="15" max="16384" width="8" style="32"/>
  </cols>
  <sheetData>
    <row r="1" spans="1:14" ht="15" customHeight="1">
      <c r="A1" s="77" t="s">
        <v>38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s="35" customFormat="1" ht="14.25" customHeight="1">
      <c r="A2" s="78" t="s">
        <v>39</v>
      </c>
      <c r="B2" s="81" t="s">
        <v>40</v>
      </c>
      <c r="C2" s="33" t="s">
        <v>41</v>
      </c>
      <c r="D2" s="33"/>
      <c r="E2" s="33"/>
      <c r="F2" s="33"/>
      <c r="G2" s="33" t="s">
        <v>42</v>
      </c>
      <c r="H2" s="33"/>
      <c r="I2" s="33"/>
      <c r="J2" s="33"/>
      <c r="K2" s="33" t="s">
        <v>43</v>
      </c>
      <c r="L2" s="33"/>
      <c r="M2" s="33"/>
      <c r="N2" s="34"/>
    </row>
    <row r="3" spans="1:14" s="35" customFormat="1" ht="14.25" customHeight="1">
      <c r="A3" s="79"/>
      <c r="B3" s="82"/>
      <c r="C3" s="84" t="s">
        <v>44</v>
      </c>
      <c r="D3" s="85"/>
      <c r="E3" s="84" t="s">
        <v>45</v>
      </c>
      <c r="F3" s="85"/>
      <c r="G3" s="84" t="s">
        <v>44</v>
      </c>
      <c r="H3" s="85"/>
      <c r="I3" s="84" t="s">
        <v>45</v>
      </c>
      <c r="J3" s="85"/>
      <c r="K3" s="84" t="s">
        <v>44</v>
      </c>
      <c r="L3" s="85"/>
      <c r="M3" s="84" t="s">
        <v>45</v>
      </c>
      <c r="N3" s="85"/>
    </row>
    <row r="4" spans="1:14" s="35" customFormat="1" ht="24" customHeight="1">
      <c r="A4" s="80"/>
      <c r="B4" s="83"/>
      <c r="C4" s="36" t="s">
        <v>46</v>
      </c>
      <c r="D4" s="36" t="s">
        <v>47</v>
      </c>
      <c r="E4" s="36" t="s">
        <v>46</v>
      </c>
      <c r="F4" s="36" t="s">
        <v>47</v>
      </c>
      <c r="G4" s="36" t="s">
        <v>46</v>
      </c>
      <c r="H4" s="36" t="s">
        <v>47</v>
      </c>
      <c r="I4" s="36" t="s">
        <v>46</v>
      </c>
      <c r="J4" s="36" t="s">
        <v>47</v>
      </c>
      <c r="K4" s="36" t="s">
        <v>46</v>
      </c>
      <c r="L4" s="36" t="s">
        <v>47</v>
      </c>
      <c r="M4" s="36" t="s">
        <v>46</v>
      </c>
      <c r="N4" s="37" t="s">
        <v>47</v>
      </c>
    </row>
    <row r="5" spans="1:14" s="35" customFormat="1" ht="16.5" customHeight="1">
      <c r="A5" s="38">
        <f>ROW()-4</f>
        <v>1</v>
      </c>
      <c r="B5" s="39" t="s">
        <v>49</v>
      </c>
      <c r="C5" s="40">
        <v>0</v>
      </c>
      <c r="D5" s="41">
        <v>0</v>
      </c>
      <c r="E5" s="40">
        <v>0</v>
      </c>
      <c r="F5" s="41">
        <v>1499905878</v>
      </c>
      <c r="G5" s="40"/>
      <c r="H5" s="41">
        <f>'1388-AL SG'!F33</f>
        <v>6708000000</v>
      </c>
      <c r="I5" s="40"/>
      <c r="J5" s="41">
        <f>'1388-AL SG'!G33</f>
        <v>5208094122</v>
      </c>
      <c r="K5" s="42">
        <f>ROUND(MAX(C5+G5-E5-I5,0),2)</f>
        <v>0</v>
      </c>
      <c r="L5" s="43">
        <f>ROUND(MAX(D5+H5-F5-J5,0),2)</f>
        <v>0</v>
      </c>
      <c r="M5" s="42">
        <f>ROUND(MAX(E5+I5-C5-G5,0),2)</f>
        <v>0</v>
      </c>
      <c r="N5" s="43">
        <f>ROUND(MAX(F5+J5-D5-H5,0),2)</f>
        <v>0</v>
      </c>
    </row>
    <row r="6" spans="1:14" s="35" customFormat="1" ht="16.5" customHeight="1">
      <c r="A6" s="38">
        <f>ROW()-4</f>
        <v>2</v>
      </c>
      <c r="B6" s="39" t="s">
        <v>51</v>
      </c>
      <c r="C6" s="40">
        <v>0</v>
      </c>
      <c r="D6" s="41">
        <v>0</v>
      </c>
      <c r="E6" s="40">
        <v>0</v>
      </c>
      <c r="F6" s="41">
        <v>0</v>
      </c>
      <c r="G6" s="40"/>
      <c r="H6" s="41">
        <f>'1388-TV'!F37</f>
        <v>4267000000</v>
      </c>
      <c r="I6" s="40"/>
      <c r="J6" s="41">
        <f>'1388-TV'!G37</f>
        <v>4267000000</v>
      </c>
      <c r="K6" s="42">
        <f>ROUND(MAX(C6+G6-E6-I6,0),2)</f>
        <v>0</v>
      </c>
      <c r="L6" s="43">
        <f>ROUND(MAX(D6+H6-F6-J6,0),2)</f>
        <v>0</v>
      </c>
      <c r="M6" s="42">
        <f>ROUND(MAX(E6+I6-C6-G6,0),2)</f>
        <v>0</v>
      </c>
      <c r="N6" s="43">
        <f>ROUND(MAX(F6+J6-D6-H6,0),2)</f>
        <v>0</v>
      </c>
    </row>
    <row r="7" spans="1:14" s="35" customFormat="1" ht="16.5" customHeight="1">
      <c r="A7" s="38">
        <f>ROW()-4</f>
        <v>3</v>
      </c>
      <c r="B7" s="39" t="s">
        <v>52</v>
      </c>
      <c r="C7" s="40">
        <v>0</v>
      </c>
      <c r="D7" s="41">
        <v>23923722</v>
      </c>
      <c r="E7" s="40">
        <v>0</v>
      </c>
      <c r="F7" s="41">
        <v>0</v>
      </c>
      <c r="G7" s="40"/>
      <c r="H7" s="41">
        <f>'1388 - THUE'!F17</f>
        <v>505757913</v>
      </c>
      <c r="I7" s="40"/>
      <c r="J7" s="41">
        <f>'1388 - THUE'!G17</f>
        <v>0</v>
      </c>
      <c r="K7" s="42">
        <f t="shared" ref="K7:L9" si="0">ROUND(MAX(C7+G7-E7-I7,0),2)</f>
        <v>0</v>
      </c>
      <c r="L7" s="43">
        <f t="shared" si="0"/>
        <v>529681635</v>
      </c>
      <c r="M7" s="42">
        <f t="shared" ref="M7:N9" si="1">ROUND(MAX(E7+I7-C7-G7,0),2)</f>
        <v>0</v>
      </c>
      <c r="N7" s="43">
        <f t="shared" si="1"/>
        <v>0</v>
      </c>
    </row>
    <row r="8" spans="1:14" s="35" customFormat="1" ht="16.5" customHeight="1">
      <c r="A8" s="38">
        <f>ROW()-4</f>
        <v>4</v>
      </c>
      <c r="B8" s="39" t="s">
        <v>60</v>
      </c>
      <c r="C8" s="40"/>
      <c r="D8" s="41"/>
      <c r="E8" s="40"/>
      <c r="F8" s="41"/>
      <c r="G8" s="40"/>
      <c r="H8" s="41">
        <f>'1388 - THUE'!F48</f>
        <v>55021762</v>
      </c>
      <c r="I8" s="40"/>
      <c r="J8" s="41">
        <f>'1388 - THUE'!G48</f>
        <v>55021762</v>
      </c>
      <c r="K8" s="42">
        <f t="shared" si="0"/>
        <v>0</v>
      </c>
      <c r="L8" s="43">
        <f t="shared" si="0"/>
        <v>0</v>
      </c>
      <c r="M8" s="42">
        <f t="shared" si="1"/>
        <v>0</v>
      </c>
      <c r="N8" s="43">
        <f t="shared" si="1"/>
        <v>0</v>
      </c>
    </row>
    <row r="9" spans="1:14" s="35" customFormat="1" ht="16.5" customHeight="1">
      <c r="A9" s="38">
        <v>5</v>
      </c>
      <c r="B9" s="39" t="s">
        <v>87</v>
      </c>
      <c r="C9" s="40"/>
      <c r="D9" s="41"/>
      <c r="E9" s="40"/>
      <c r="F9" s="41"/>
      <c r="G9" s="40">
        <f>'1388-ky quy'!G20</f>
        <v>4400</v>
      </c>
      <c r="H9" s="41">
        <f>'1388-ky quy'!H20</f>
        <v>93918000</v>
      </c>
      <c r="I9" s="40">
        <f>'1388-ky quy'!I20</f>
        <v>4400</v>
      </c>
      <c r="J9" s="41">
        <f>'1388-ky quy'!J20</f>
        <v>93918000</v>
      </c>
      <c r="K9" s="42">
        <f t="shared" si="0"/>
        <v>0</v>
      </c>
      <c r="L9" s="43">
        <f t="shared" si="0"/>
        <v>0</v>
      </c>
      <c r="M9" s="42">
        <f t="shared" si="1"/>
        <v>0</v>
      </c>
      <c r="N9" s="43">
        <f t="shared" si="1"/>
        <v>0</v>
      </c>
    </row>
    <row r="10" spans="1:14" s="48" customFormat="1" ht="14.25" customHeight="1">
      <c r="A10" s="44"/>
      <c r="B10" s="45" t="s">
        <v>48</v>
      </c>
      <c r="C10" s="46">
        <f t="shared" ref="C10:M10" si="2">SUM(C5:C9)</f>
        <v>0</v>
      </c>
      <c r="D10" s="47">
        <f>SUM(D5:D9)</f>
        <v>23923722</v>
      </c>
      <c r="E10" s="46">
        <f t="shared" si="2"/>
        <v>0</v>
      </c>
      <c r="F10" s="47">
        <f t="shared" si="2"/>
        <v>1499905878</v>
      </c>
      <c r="G10" s="46">
        <f t="shared" si="2"/>
        <v>4400</v>
      </c>
      <c r="H10" s="47">
        <f t="shared" si="2"/>
        <v>11629697675</v>
      </c>
      <c r="I10" s="46">
        <f t="shared" si="2"/>
        <v>4400</v>
      </c>
      <c r="J10" s="47">
        <f t="shared" si="2"/>
        <v>9624033884</v>
      </c>
      <c r="K10" s="46">
        <f t="shared" si="2"/>
        <v>0</v>
      </c>
      <c r="L10" s="47">
        <f>SUM(L5:L9)</f>
        <v>529681635</v>
      </c>
      <c r="M10" s="46">
        <f t="shared" si="2"/>
        <v>0</v>
      </c>
      <c r="N10" s="47">
        <f>SUM(N5:N9)</f>
        <v>0</v>
      </c>
    </row>
    <row r="11" spans="1:14">
      <c r="I11" s="49"/>
      <c r="J11" s="49"/>
      <c r="L11" s="49">
        <f>L10-N10</f>
        <v>529681635</v>
      </c>
    </row>
    <row r="12" spans="1:14">
      <c r="F12" s="49">
        <f>F10-D10</f>
        <v>1475982156</v>
      </c>
    </row>
    <row r="13" spans="1:14">
      <c r="D13" s="49"/>
      <c r="F13" s="50">
        <f>[1]CDPS!$D$17</f>
        <v>1475982156</v>
      </c>
      <c r="G13" s="49"/>
      <c r="H13" s="50">
        <f>[1]CDPS!$E$17</f>
        <v>11629697675</v>
      </c>
      <c r="J13" s="50">
        <f>[1]CDPS!$F$17</f>
        <v>9624033884</v>
      </c>
      <c r="K13" s="50"/>
      <c r="L13" s="50">
        <f>[1]CDPS!$G$17</f>
        <v>529681635</v>
      </c>
      <c r="M13" s="49"/>
    </row>
    <row r="14" spans="1:14">
      <c r="F14" s="49">
        <f>F12-F13</f>
        <v>0</v>
      </c>
      <c r="H14" s="49">
        <f>H10-H13</f>
        <v>0</v>
      </c>
      <c r="I14" s="49"/>
      <c r="J14" s="49">
        <f>J10-J13</f>
        <v>0</v>
      </c>
      <c r="L14" s="49">
        <f>L10-L13</f>
        <v>0</v>
      </c>
    </row>
    <row r="15" spans="1:14" ht="15" customHeight="1">
      <c r="A15" s="77" t="s">
        <v>53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1:14" s="35" customFormat="1" ht="14.25" customHeight="1">
      <c r="A16" s="78" t="s">
        <v>39</v>
      </c>
      <c r="B16" s="81" t="s">
        <v>40</v>
      </c>
      <c r="C16" s="33" t="s">
        <v>41</v>
      </c>
      <c r="D16" s="33"/>
      <c r="E16" s="33"/>
      <c r="F16" s="33"/>
      <c r="G16" s="33" t="s">
        <v>42</v>
      </c>
      <c r="H16" s="33"/>
      <c r="I16" s="33"/>
      <c r="J16" s="33"/>
      <c r="K16" s="33" t="s">
        <v>43</v>
      </c>
      <c r="L16" s="33"/>
      <c r="M16" s="33"/>
      <c r="N16" s="34"/>
    </row>
    <row r="17" spans="1:14" s="35" customFormat="1" ht="14.25" customHeight="1">
      <c r="A17" s="79"/>
      <c r="B17" s="82"/>
      <c r="C17" s="84" t="s">
        <v>44</v>
      </c>
      <c r="D17" s="85"/>
      <c r="E17" s="84" t="s">
        <v>45</v>
      </c>
      <c r="F17" s="85"/>
      <c r="G17" s="84" t="s">
        <v>44</v>
      </c>
      <c r="H17" s="85"/>
      <c r="I17" s="84" t="s">
        <v>45</v>
      </c>
      <c r="J17" s="85"/>
      <c r="K17" s="84" t="s">
        <v>44</v>
      </c>
      <c r="L17" s="85"/>
      <c r="M17" s="84" t="s">
        <v>45</v>
      </c>
      <c r="N17" s="85"/>
    </row>
    <row r="18" spans="1:14" s="35" customFormat="1" ht="24" customHeight="1">
      <c r="A18" s="80"/>
      <c r="B18" s="83"/>
      <c r="C18" s="36" t="s">
        <v>46</v>
      </c>
      <c r="D18" s="36" t="s">
        <v>47</v>
      </c>
      <c r="E18" s="36" t="s">
        <v>46</v>
      </c>
      <c r="F18" s="36" t="s">
        <v>47</v>
      </c>
      <c r="G18" s="36" t="s">
        <v>46</v>
      </c>
      <c r="H18" s="36" t="s">
        <v>47</v>
      </c>
      <c r="I18" s="36" t="s">
        <v>46</v>
      </c>
      <c r="J18" s="36" t="s">
        <v>47</v>
      </c>
      <c r="K18" s="36" t="s">
        <v>46</v>
      </c>
      <c r="L18" s="36" t="s">
        <v>47</v>
      </c>
      <c r="M18" s="36" t="s">
        <v>46</v>
      </c>
      <c r="N18" s="37" t="s">
        <v>47</v>
      </c>
    </row>
    <row r="19" spans="1:14" s="35" customFormat="1" ht="16.5" customHeight="1">
      <c r="A19" s="38">
        <v>2</v>
      </c>
      <c r="B19" s="39" t="s">
        <v>50</v>
      </c>
      <c r="C19" s="40">
        <v>0</v>
      </c>
      <c r="D19" s="41">
        <v>0</v>
      </c>
      <c r="E19" s="40">
        <v>0</v>
      </c>
      <c r="F19" s="41">
        <v>0</v>
      </c>
      <c r="G19" s="40"/>
      <c r="H19" s="41">
        <f>'3388 - ĐTT'!F18</f>
        <v>1000000000</v>
      </c>
      <c r="I19" s="40"/>
      <c r="J19" s="41">
        <f>'3388 - ĐTT'!G18</f>
        <v>1000000000</v>
      </c>
      <c r="K19" s="42">
        <f>ROUND(MAX(C19+G19-E19-I19,0),2)</f>
        <v>0</v>
      </c>
      <c r="L19" s="43">
        <f>ROUND(MAX(D19+H19-F19-J19,0),2)</f>
        <v>0</v>
      </c>
      <c r="M19" s="42">
        <f>ROUND(MAX(E19+I19-C19-G19,0),2)</f>
        <v>0</v>
      </c>
      <c r="N19" s="43">
        <f>ROUND(MAX(F19+J19-D19-H19,0),2)</f>
        <v>0</v>
      </c>
    </row>
    <row r="20" spans="1:14" s="35" customFormat="1" ht="16.5" customHeight="1">
      <c r="A20" s="38"/>
      <c r="B20" s="39" t="s">
        <v>74</v>
      </c>
      <c r="C20" s="40"/>
      <c r="D20" s="41"/>
      <c r="E20" s="40"/>
      <c r="F20" s="41"/>
      <c r="G20" s="40"/>
      <c r="H20" s="41">
        <f>'3388 - LTH'!F19</f>
        <v>2100000000</v>
      </c>
      <c r="I20" s="40"/>
      <c r="J20" s="41">
        <f>'3388 - LTH'!G19</f>
        <v>2100000000</v>
      </c>
      <c r="K20" s="42">
        <f>ROUND(MAX(C20+G20-E20-I20,0),2)</f>
        <v>0</v>
      </c>
      <c r="L20" s="43">
        <f>ROUND(MAX(D20+H20-F20-J20,0),2)</f>
        <v>0</v>
      </c>
      <c r="M20" s="42">
        <f>ROUND(MAX(E20+I20-C20-G20,0),2)</f>
        <v>0</v>
      </c>
      <c r="N20" s="43">
        <f>ROUND(MAX(F20+J20-D20-H20,0),2)</f>
        <v>0</v>
      </c>
    </row>
    <row r="21" spans="1:14" s="35" customFormat="1" ht="16.5" customHeight="1">
      <c r="A21" s="38"/>
      <c r="B21" s="39"/>
      <c r="C21" s="40"/>
      <c r="D21" s="41"/>
      <c r="E21" s="40"/>
      <c r="F21" s="41"/>
      <c r="G21" s="40"/>
      <c r="H21" s="41"/>
      <c r="I21" s="40"/>
      <c r="J21" s="41"/>
      <c r="K21" s="42"/>
      <c r="L21" s="43"/>
      <c r="M21" s="42"/>
      <c r="N21" s="43"/>
    </row>
    <row r="22" spans="1:14" s="35" customFormat="1" ht="16.5" customHeight="1">
      <c r="A22" s="38"/>
      <c r="B22" s="39"/>
      <c r="C22" s="40"/>
      <c r="D22" s="41"/>
      <c r="E22" s="40"/>
      <c r="F22" s="41"/>
      <c r="G22" s="40"/>
      <c r="H22" s="41"/>
      <c r="I22" s="40"/>
      <c r="J22" s="41"/>
      <c r="K22" s="40"/>
      <c r="L22" s="41"/>
      <c r="M22" s="40"/>
      <c r="N22" s="41"/>
    </row>
    <row r="23" spans="1:14" s="48" customFormat="1" ht="14.25" customHeight="1">
      <c r="A23" s="44"/>
      <c r="B23" s="45" t="s">
        <v>48</v>
      </c>
      <c r="C23" s="46">
        <f t="shared" ref="C23:N23" si="3">SUM(C19:C22)</f>
        <v>0</v>
      </c>
      <c r="D23" s="47">
        <f t="shared" si="3"/>
        <v>0</v>
      </c>
      <c r="E23" s="46">
        <f t="shared" si="3"/>
        <v>0</v>
      </c>
      <c r="F23" s="47">
        <f t="shared" si="3"/>
        <v>0</v>
      </c>
      <c r="G23" s="46">
        <f t="shared" si="3"/>
        <v>0</v>
      </c>
      <c r="H23" s="47">
        <f t="shared" si="3"/>
        <v>3100000000</v>
      </c>
      <c r="I23" s="46">
        <f t="shared" si="3"/>
        <v>0</v>
      </c>
      <c r="J23" s="47">
        <f t="shared" si="3"/>
        <v>3100000000</v>
      </c>
      <c r="K23" s="46">
        <f t="shared" si="3"/>
        <v>0</v>
      </c>
      <c r="L23" s="47">
        <f t="shared" si="3"/>
        <v>0</v>
      </c>
      <c r="M23" s="46">
        <f t="shared" si="3"/>
        <v>0</v>
      </c>
      <c r="N23" s="47">
        <f t="shared" si="3"/>
        <v>0</v>
      </c>
    </row>
    <row r="24" spans="1:14">
      <c r="I24" s="49"/>
      <c r="J24" s="49"/>
      <c r="N24" s="50">
        <f>N23-L23</f>
        <v>0</v>
      </c>
    </row>
  </sheetData>
  <mergeCells count="18">
    <mergeCell ref="A15:N15"/>
    <mergeCell ref="A16:A18"/>
    <mergeCell ref="B16:B18"/>
    <mergeCell ref="C17:D17"/>
    <mergeCell ref="E17:F17"/>
    <mergeCell ref="G17:H17"/>
    <mergeCell ref="I17:J17"/>
    <mergeCell ref="K17:L17"/>
    <mergeCell ref="M17:N17"/>
    <mergeCell ref="A1:N1"/>
    <mergeCell ref="A2:A4"/>
    <mergeCell ref="B2:B4"/>
    <mergeCell ref="C3:D3"/>
    <mergeCell ref="E3:F3"/>
    <mergeCell ref="G3:H3"/>
    <mergeCell ref="I3:J3"/>
    <mergeCell ref="K3:L3"/>
    <mergeCell ref="M3:N3"/>
  </mergeCells>
  <phoneticPr fontId="30" type="noConversion"/>
  <pageMargins left="0.2" right="0" top="0.16" bottom="0.39" header="0.33" footer="0.15"/>
  <pageSetup scale="85" orientation="landscape" verticalDpi="0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3" enableFormatConditionsCalculation="0">
    <tabColor indexed="24"/>
  </sheetPr>
  <dimension ref="A2:J43"/>
  <sheetViews>
    <sheetView workbookViewId="0">
      <selection activeCell="A6" sqref="A6:IV6"/>
    </sheetView>
  </sheetViews>
  <sheetFormatPr defaultRowHeight="15"/>
  <cols>
    <col min="1" max="1" width="11.140625" style="11" customWidth="1"/>
    <col min="2" max="2" width="7" style="11" customWidth="1"/>
    <col min="3" max="3" width="11.28515625" style="11" customWidth="1"/>
    <col min="4" max="4" width="34.85546875" style="10" customWidth="1"/>
    <col min="5" max="5" width="7.140625" style="11" customWidth="1"/>
    <col min="6" max="6" width="15.28515625" style="10" customWidth="1"/>
    <col min="7" max="7" width="17.42578125" style="10" customWidth="1"/>
    <col min="8" max="8" width="17" style="10" customWidth="1"/>
    <col min="9" max="9" width="16.140625" style="10" customWidth="1"/>
    <col min="10" max="10" width="9.28515625" style="10" bestFit="1" customWidth="1"/>
    <col min="11" max="11" width="16.42578125" style="10" bestFit="1" customWidth="1"/>
    <col min="12" max="16384" width="9.140625" style="10"/>
  </cols>
  <sheetData>
    <row r="2" spans="1:10" ht="15.75" customHeight="1">
      <c r="A2" s="1" t="s">
        <v>0</v>
      </c>
      <c r="G2" s="88" t="s">
        <v>1</v>
      </c>
      <c r="H2" s="88"/>
      <c r="I2" s="88"/>
    </row>
    <row r="3" spans="1:10" ht="15.75" customHeight="1">
      <c r="A3" s="1" t="s">
        <v>33</v>
      </c>
      <c r="G3" s="89" t="s">
        <v>2</v>
      </c>
      <c r="H3" s="89"/>
      <c r="I3" s="89"/>
    </row>
    <row r="4" spans="1:10">
      <c r="F4" s="2"/>
      <c r="G4" s="89"/>
      <c r="H4" s="89"/>
      <c r="I4" s="89"/>
    </row>
    <row r="5" spans="1:10" ht="25.5" customHeight="1">
      <c r="A5" s="87" t="s">
        <v>3</v>
      </c>
      <c r="B5" s="87"/>
      <c r="C5" s="87"/>
      <c r="D5" s="87"/>
      <c r="E5" s="87"/>
      <c r="F5" s="87"/>
      <c r="G5" s="87"/>
      <c r="H5" s="87"/>
      <c r="I5" s="87"/>
    </row>
    <row r="6" spans="1:10">
      <c r="A6" s="90" t="s">
        <v>32</v>
      </c>
      <c r="B6" s="86"/>
      <c r="C6" s="86"/>
      <c r="D6" s="86"/>
      <c r="E6" s="86"/>
      <c r="F6" s="86"/>
      <c r="G6" s="86"/>
      <c r="H6" s="86"/>
      <c r="I6" s="86"/>
    </row>
    <row r="7" spans="1:10">
      <c r="A7" s="86" t="s">
        <v>34</v>
      </c>
      <c r="B7" s="86" t="s">
        <v>5</v>
      </c>
      <c r="C7" s="86"/>
      <c r="D7" s="86"/>
      <c r="E7" s="86"/>
      <c r="F7" s="86"/>
      <c r="G7" s="86"/>
      <c r="H7" s="86"/>
      <c r="I7" s="86"/>
    </row>
    <row r="8" spans="1:10">
      <c r="A8" s="86" t="s">
        <v>6</v>
      </c>
      <c r="B8" s="90"/>
      <c r="C8" s="90"/>
      <c r="D8" s="90"/>
      <c r="E8" s="90"/>
      <c r="F8" s="90"/>
      <c r="G8" s="90"/>
      <c r="H8" s="90"/>
      <c r="I8" s="90"/>
    </row>
    <row r="9" spans="1:10" ht="16.5" customHeight="1">
      <c r="C9" s="91"/>
      <c r="D9" s="92"/>
      <c r="E9" s="92"/>
      <c r="F9" s="92"/>
      <c r="G9" s="92"/>
      <c r="H9" s="92"/>
      <c r="I9" s="92"/>
    </row>
    <row r="10" spans="1:10" ht="15.75" customHeight="1">
      <c r="A10" s="93" t="s">
        <v>7</v>
      </c>
      <c r="B10" s="94" t="s">
        <v>8</v>
      </c>
      <c r="C10" s="95"/>
      <c r="D10" s="93" t="s">
        <v>9</v>
      </c>
      <c r="E10" s="93" t="s">
        <v>10</v>
      </c>
      <c r="F10" s="94" t="s">
        <v>11</v>
      </c>
      <c r="G10" s="95"/>
      <c r="H10" s="94" t="s">
        <v>12</v>
      </c>
      <c r="I10" s="96"/>
    </row>
    <row r="11" spans="1:10" ht="15.75" customHeight="1">
      <c r="A11" s="93"/>
      <c r="B11" s="97" t="s">
        <v>13</v>
      </c>
      <c r="C11" s="97" t="s">
        <v>14</v>
      </c>
      <c r="D11" s="93"/>
      <c r="E11" s="93"/>
      <c r="F11" s="97" t="s">
        <v>15</v>
      </c>
      <c r="G11" s="97" t="s">
        <v>16</v>
      </c>
      <c r="H11" s="97" t="s">
        <v>15</v>
      </c>
      <c r="I11" s="97" t="s">
        <v>16</v>
      </c>
    </row>
    <row r="12" spans="1:10" ht="12.75" customHeight="1">
      <c r="A12" s="93"/>
      <c r="B12" s="98"/>
      <c r="C12" s="98"/>
      <c r="D12" s="93"/>
      <c r="E12" s="93"/>
      <c r="F12" s="98"/>
      <c r="G12" s="98"/>
      <c r="H12" s="98"/>
      <c r="I12" s="98"/>
    </row>
    <row r="13" spans="1:10" s="29" customFormat="1" ht="11.25" customHeight="1">
      <c r="A13" s="27" t="s">
        <v>17</v>
      </c>
      <c r="B13" s="28" t="s">
        <v>18</v>
      </c>
      <c r="C13" s="27" t="s">
        <v>19</v>
      </c>
      <c r="D13" s="27" t="s">
        <v>20</v>
      </c>
      <c r="E13" s="27" t="s">
        <v>21</v>
      </c>
      <c r="F13" s="27">
        <v>1</v>
      </c>
      <c r="G13" s="27">
        <v>2</v>
      </c>
      <c r="H13" s="27">
        <v>3</v>
      </c>
      <c r="I13" s="27">
        <v>4</v>
      </c>
    </row>
    <row r="14" spans="1:10" ht="18.75" customHeight="1">
      <c r="A14" s="12"/>
      <c r="B14" s="14"/>
      <c r="C14" s="12"/>
      <c r="D14" s="13" t="s">
        <v>22</v>
      </c>
      <c r="E14" s="14"/>
      <c r="F14" s="3"/>
      <c r="G14" s="3"/>
      <c r="H14" s="3">
        <v>0</v>
      </c>
      <c r="I14" s="3">
        <f>TH!F5</f>
        <v>1499905878</v>
      </c>
    </row>
    <row r="15" spans="1:10" ht="18.75" customHeight="1">
      <c r="A15" s="15">
        <v>41690</v>
      </c>
      <c r="B15" s="16" t="s">
        <v>56</v>
      </c>
      <c r="C15" s="15">
        <v>41690</v>
      </c>
      <c r="D15" s="17" t="s">
        <v>59</v>
      </c>
      <c r="E15" s="26" t="s">
        <v>58</v>
      </c>
      <c r="F15" s="3">
        <v>1150000000</v>
      </c>
      <c r="G15" s="3"/>
      <c r="H15" s="4">
        <f>MAX(H14+F15-G15-I14,0)</f>
        <v>0</v>
      </c>
      <c r="I15" s="4">
        <f>MAX(I14+G15-H14-F15,0)</f>
        <v>349905878</v>
      </c>
      <c r="J15" s="10">
        <f t="shared" ref="J15:J20" si="0">MONTH(C15)</f>
        <v>2</v>
      </c>
    </row>
    <row r="16" spans="1:10" ht="18.75" customHeight="1">
      <c r="A16" s="15">
        <v>41778</v>
      </c>
      <c r="B16" s="16" t="s">
        <v>69</v>
      </c>
      <c r="C16" s="15">
        <v>41778</v>
      </c>
      <c r="D16" s="17" t="s">
        <v>59</v>
      </c>
      <c r="E16" s="26" t="s">
        <v>58</v>
      </c>
      <c r="F16" s="3">
        <v>1793000000</v>
      </c>
      <c r="G16" s="3"/>
      <c r="H16" s="4">
        <f>MAX(H15+F16-G16-I15,0)</f>
        <v>1443094122</v>
      </c>
      <c r="I16" s="4">
        <f>MAX(I15+G16-H15-F16,0)</f>
        <v>0</v>
      </c>
      <c r="J16" s="10">
        <f t="shared" si="0"/>
        <v>5</v>
      </c>
    </row>
    <row r="17" spans="1:10" ht="18.75" customHeight="1">
      <c r="A17" s="15">
        <f>C17</f>
        <v>41778</v>
      </c>
      <c r="B17" s="16" t="s">
        <v>79</v>
      </c>
      <c r="C17" s="15">
        <v>41778</v>
      </c>
      <c r="D17" s="17" t="s">
        <v>106</v>
      </c>
      <c r="E17" s="26" t="s">
        <v>73</v>
      </c>
      <c r="F17" s="3"/>
      <c r="G17" s="3">
        <v>700000000</v>
      </c>
      <c r="H17" s="4">
        <f t="shared" ref="H17:H26" si="1">MAX(H16+F17-G17-I16,0)</f>
        <v>743094122</v>
      </c>
      <c r="I17" s="4">
        <f t="shared" ref="I17:I26" si="2">MAX(I16+G17-H16-F17,0)</f>
        <v>0</v>
      </c>
      <c r="J17" s="10">
        <f t="shared" si="0"/>
        <v>5</v>
      </c>
    </row>
    <row r="18" spans="1:10" ht="18.75" customHeight="1">
      <c r="A18" s="15">
        <v>41779</v>
      </c>
      <c r="B18" s="16" t="s">
        <v>69</v>
      </c>
      <c r="C18" s="15">
        <v>41779</v>
      </c>
      <c r="D18" s="17" t="s">
        <v>59</v>
      </c>
      <c r="E18" s="26" t="s">
        <v>58</v>
      </c>
      <c r="F18" s="3"/>
      <c r="G18" s="3">
        <v>65000000</v>
      </c>
      <c r="H18" s="4">
        <f t="shared" si="1"/>
        <v>678094122</v>
      </c>
      <c r="I18" s="4">
        <f t="shared" si="2"/>
        <v>0</v>
      </c>
      <c r="J18" s="10">
        <f t="shared" si="0"/>
        <v>5</v>
      </c>
    </row>
    <row r="19" spans="1:10" ht="18.75" customHeight="1">
      <c r="A19" s="15">
        <v>41802</v>
      </c>
      <c r="B19" s="16" t="s">
        <v>69</v>
      </c>
      <c r="C19" s="15">
        <v>41802</v>
      </c>
      <c r="D19" s="17" t="s">
        <v>59</v>
      </c>
      <c r="E19" s="26" t="s">
        <v>58</v>
      </c>
      <c r="F19" s="3"/>
      <c r="G19" s="3">
        <v>50000000</v>
      </c>
      <c r="H19" s="4">
        <f t="shared" si="1"/>
        <v>628094122</v>
      </c>
      <c r="I19" s="4">
        <f t="shared" si="2"/>
        <v>0</v>
      </c>
      <c r="J19" s="10">
        <f t="shared" si="0"/>
        <v>6</v>
      </c>
    </row>
    <row r="20" spans="1:10" ht="18.75" customHeight="1">
      <c r="A20" s="15">
        <v>41802</v>
      </c>
      <c r="B20" s="16" t="s">
        <v>56</v>
      </c>
      <c r="C20" s="15">
        <v>41802</v>
      </c>
      <c r="D20" s="17" t="s">
        <v>75</v>
      </c>
      <c r="E20" s="26" t="s">
        <v>58</v>
      </c>
      <c r="F20" s="3">
        <v>1613000000</v>
      </c>
      <c r="G20" s="3"/>
      <c r="H20" s="4">
        <f t="shared" si="1"/>
        <v>2241094122</v>
      </c>
      <c r="I20" s="4">
        <f t="shared" si="2"/>
        <v>0</v>
      </c>
      <c r="J20" s="10">
        <f t="shared" si="0"/>
        <v>6</v>
      </c>
    </row>
    <row r="21" spans="1:10" ht="18.75" customHeight="1">
      <c r="A21" s="15">
        <f>C21</f>
        <v>41802</v>
      </c>
      <c r="B21" s="16" t="s">
        <v>82</v>
      </c>
      <c r="C21" s="15">
        <v>41802</v>
      </c>
      <c r="D21" s="17" t="s">
        <v>106</v>
      </c>
      <c r="E21" s="26" t="s">
        <v>73</v>
      </c>
      <c r="F21" s="3"/>
      <c r="G21" s="3">
        <v>1613000000</v>
      </c>
      <c r="H21" s="4">
        <f t="shared" si="1"/>
        <v>628094122</v>
      </c>
      <c r="I21" s="4">
        <f t="shared" si="2"/>
        <v>0</v>
      </c>
    </row>
    <row r="22" spans="1:10" ht="18.75" customHeight="1">
      <c r="A22" s="15">
        <v>41820</v>
      </c>
      <c r="B22" s="16" t="s">
        <v>56</v>
      </c>
      <c r="C22" s="15">
        <v>41820</v>
      </c>
      <c r="D22" s="17" t="s">
        <v>59</v>
      </c>
      <c r="E22" s="26" t="s">
        <v>58</v>
      </c>
      <c r="F22" s="3">
        <v>927000000</v>
      </c>
      <c r="G22" s="3"/>
      <c r="H22" s="4">
        <f t="shared" si="1"/>
        <v>1555094122</v>
      </c>
      <c r="I22" s="4">
        <f t="shared" si="2"/>
        <v>0</v>
      </c>
      <c r="J22" s="10">
        <f t="shared" ref="J22:J31" si="3">MONTH(C22)</f>
        <v>6</v>
      </c>
    </row>
    <row r="23" spans="1:10" ht="18.75" customHeight="1">
      <c r="A23" s="15">
        <f>C23</f>
        <v>41820</v>
      </c>
      <c r="B23" s="16" t="s">
        <v>81</v>
      </c>
      <c r="C23" s="15">
        <v>41820</v>
      </c>
      <c r="D23" s="17" t="s">
        <v>106</v>
      </c>
      <c r="E23" s="26" t="s">
        <v>73</v>
      </c>
      <c r="F23" s="3"/>
      <c r="G23" s="3">
        <v>927000000</v>
      </c>
      <c r="H23" s="4">
        <f t="shared" si="1"/>
        <v>628094122</v>
      </c>
      <c r="I23" s="4">
        <f t="shared" si="2"/>
        <v>0</v>
      </c>
      <c r="J23" s="10">
        <f t="shared" si="3"/>
        <v>6</v>
      </c>
    </row>
    <row r="24" spans="1:10" ht="18.75" customHeight="1">
      <c r="A24" s="15">
        <v>41823</v>
      </c>
      <c r="B24" s="16" t="s">
        <v>56</v>
      </c>
      <c r="C24" s="15">
        <v>41823</v>
      </c>
      <c r="D24" s="17" t="s">
        <v>59</v>
      </c>
      <c r="E24" s="26" t="s">
        <v>58</v>
      </c>
      <c r="F24" s="3">
        <v>25000000</v>
      </c>
      <c r="G24" s="3"/>
      <c r="H24" s="4">
        <f t="shared" si="1"/>
        <v>653094122</v>
      </c>
      <c r="I24" s="4">
        <f t="shared" si="2"/>
        <v>0</v>
      </c>
      <c r="J24" s="10">
        <f t="shared" si="3"/>
        <v>7</v>
      </c>
    </row>
    <row r="25" spans="1:10" ht="18.75" customHeight="1">
      <c r="A25" s="15">
        <v>41836</v>
      </c>
      <c r="B25" s="16" t="s">
        <v>69</v>
      </c>
      <c r="C25" s="15">
        <v>41836</v>
      </c>
      <c r="D25" s="17" t="s">
        <v>75</v>
      </c>
      <c r="E25" s="26" t="s">
        <v>58</v>
      </c>
      <c r="F25" s="3"/>
      <c r="G25" s="3">
        <v>30000000</v>
      </c>
      <c r="H25" s="4">
        <f t="shared" si="1"/>
        <v>623094122</v>
      </c>
      <c r="I25" s="4">
        <f t="shared" si="2"/>
        <v>0</v>
      </c>
      <c r="J25" s="10">
        <f t="shared" si="3"/>
        <v>7</v>
      </c>
    </row>
    <row r="26" spans="1:10" ht="18.75" customHeight="1">
      <c r="A26" s="15">
        <v>41837</v>
      </c>
      <c r="B26" s="16" t="s">
        <v>69</v>
      </c>
      <c r="C26" s="15">
        <v>41837</v>
      </c>
      <c r="D26" s="17" t="s">
        <v>59</v>
      </c>
      <c r="E26" s="26" t="s">
        <v>58</v>
      </c>
      <c r="F26" s="3"/>
      <c r="G26" s="3">
        <v>100000000</v>
      </c>
      <c r="H26" s="4">
        <f t="shared" si="1"/>
        <v>523094122</v>
      </c>
      <c r="I26" s="4">
        <f t="shared" si="2"/>
        <v>0</v>
      </c>
      <c r="J26" s="10">
        <f t="shared" si="3"/>
        <v>7</v>
      </c>
    </row>
    <row r="27" spans="1:10" ht="18.75" customHeight="1">
      <c r="A27" s="15">
        <v>41837</v>
      </c>
      <c r="B27" s="16" t="s">
        <v>69</v>
      </c>
      <c r="C27" s="15">
        <v>41837</v>
      </c>
      <c r="D27" s="17" t="s">
        <v>59</v>
      </c>
      <c r="E27" s="26" t="s">
        <v>58</v>
      </c>
      <c r="F27" s="3"/>
      <c r="G27" s="3">
        <v>200000000</v>
      </c>
      <c r="H27" s="4">
        <f>MAX(H26+F27-G27-I26,0)</f>
        <v>323094122</v>
      </c>
      <c r="I27" s="4">
        <f>MAX(I26+G27-H26-F27,0)</f>
        <v>0</v>
      </c>
      <c r="J27" s="10">
        <f t="shared" si="3"/>
        <v>7</v>
      </c>
    </row>
    <row r="28" spans="1:10" ht="18.75" customHeight="1">
      <c r="A28" s="15">
        <v>41876</v>
      </c>
      <c r="B28" s="16" t="s">
        <v>56</v>
      </c>
      <c r="C28" s="15">
        <v>41876</v>
      </c>
      <c r="D28" s="17" t="s">
        <v>59</v>
      </c>
      <c r="E28" s="26" t="s">
        <v>58</v>
      </c>
      <c r="F28" s="3">
        <v>1200000000</v>
      </c>
      <c r="G28" s="3"/>
      <c r="H28" s="4">
        <f>MAX(H27+F28-G28-I27,0)</f>
        <v>1523094122</v>
      </c>
      <c r="I28" s="4">
        <f>MAX(I27+G28-H27-F28,0)</f>
        <v>0</v>
      </c>
      <c r="J28" s="10">
        <f t="shared" si="3"/>
        <v>8</v>
      </c>
    </row>
    <row r="29" spans="1:10" ht="18.75" customHeight="1">
      <c r="A29" s="15">
        <v>41877</v>
      </c>
      <c r="B29" s="16" t="s">
        <v>69</v>
      </c>
      <c r="C29" s="15">
        <v>41877</v>
      </c>
      <c r="D29" s="17" t="s">
        <v>59</v>
      </c>
      <c r="E29" s="26" t="s">
        <v>58</v>
      </c>
      <c r="F29" s="3"/>
      <c r="G29" s="3">
        <v>25000000</v>
      </c>
      <c r="H29" s="4">
        <f>MAX(H28+F29-G29-I28,0)</f>
        <v>1498094122</v>
      </c>
      <c r="I29" s="4">
        <f>MAX(I28+G29-H28-F29,0)</f>
        <v>0</v>
      </c>
      <c r="J29" s="10">
        <f t="shared" si="3"/>
        <v>8</v>
      </c>
    </row>
    <row r="30" spans="1:10" ht="18.75" customHeight="1">
      <c r="A30" s="15">
        <f>C30</f>
        <v>41973</v>
      </c>
      <c r="B30" s="16" t="s">
        <v>65</v>
      </c>
      <c r="C30" s="15">
        <v>41973</v>
      </c>
      <c r="D30" s="17" t="s">
        <v>76</v>
      </c>
      <c r="E30" s="26" t="s">
        <v>77</v>
      </c>
      <c r="F30" s="3"/>
      <c r="G30" s="3">
        <v>1289407100</v>
      </c>
      <c r="H30" s="4">
        <f>MAX(H29+F30-G30-I29,0)</f>
        <v>208687022</v>
      </c>
      <c r="I30" s="4">
        <f>MAX(I29+G30-H29-F30,0)</f>
        <v>0</v>
      </c>
      <c r="J30" s="10">
        <f t="shared" si="3"/>
        <v>11</v>
      </c>
    </row>
    <row r="31" spans="1:10" ht="18.75" customHeight="1">
      <c r="A31" s="15">
        <f>C31</f>
        <v>41973</v>
      </c>
      <c r="B31" s="8" t="s">
        <v>105</v>
      </c>
      <c r="C31" s="15">
        <v>41973</v>
      </c>
      <c r="D31" s="17" t="s">
        <v>106</v>
      </c>
      <c r="E31" s="26" t="s">
        <v>73</v>
      </c>
      <c r="F31" s="3"/>
      <c r="G31" s="9">
        <f>H30</f>
        <v>208687022</v>
      </c>
      <c r="H31" s="4">
        <f>MAX(H30+F31-G31-I30,0)</f>
        <v>0</v>
      </c>
      <c r="I31" s="4">
        <f>MAX(I30+G31-H30-F31,0)</f>
        <v>0</v>
      </c>
      <c r="J31" s="10">
        <f t="shared" si="3"/>
        <v>11</v>
      </c>
    </row>
    <row r="32" spans="1:10" ht="18.75" customHeight="1">
      <c r="A32" s="15"/>
      <c r="B32" s="16"/>
      <c r="C32" s="15"/>
      <c r="D32" s="17"/>
      <c r="E32" s="16"/>
      <c r="F32" s="3"/>
      <c r="G32" s="3"/>
      <c r="H32" s="4"/>
      <c r="I32" s="4"/>
    </row>
    <row r="33" spans="1:9" ht="18.75" customHeight="1">
      <c r="A33" s="15"/>
      <c r="B33" s="16"/>
      <c r="C33" s="15"/>
      <c r="D33" s="18" t="s">
        <v>23</v>
      </c>
      <c r="E33" s="16" t="s">
        <v>24</v>
      </c>
      <c r="F33" s="5">
        <f>SUM(F15:F32)</f>
        <v>6708000000</v>
      </c>
      <c r="G33" s="5">
        <f>SUM(G15:G32)</f>
        <v>5208094122</v>
      </c>
      <c r="H33" s="5" t="s">
        <v>24</v>
      </c>
      <c r="I33" s="5" t="s">
        <v>24</v>
      </c>
    </row>
    <row r="34" spans="1:9" ht="18.75" customHeight="1">
      <c r="A34" s="19"/>
      <c r="B34" s="21"/>
      <c r="C34" s="19"/>
      <c r="D34" s="20" t="s">
        <v>25</v>
      </c>
      <c r="E34" s="21" t="s">
        <v>24</v>
      </c>
      <c r="F34" s="6" t="s">
        <v>24</v>
      </c>
      <c r="G34" s="6" t="s">
        <v>24</v>
      </c>
      <c r="H34" s="7">
        <f>MAX(H14+F33-I14-G33,0)</f>
        <v>0</v>
      </c>
      <c r="I34" s="7">
        <f>MAX(I14+G33-F33-H14,0)</f>
        <v>0</v>
      </c>
    </row>
    <row r="35" spans="1:9" ht="14.25" customHeight="1"/>
    <row r="36" spans="1:9">
      <c r="C36" s="23" t="s">
        <v>29</v>
      </c>
    </row>
    <row r="37" spans="1:9">
      <c r="C37" s="23" t="s">
        <v>55</v>
      </c>
    </row>
    <row r="38" spans="1:9" ht="13.5" customHeight="1">
      <c r="E38" s="86" t="s">
        <v>54</v>
      </c>
      <c r="F38" s="86"/>
      <c r="G38" s="86"/>
      <c r="H38" s="86"/>
      <c r="I38" s="86"/>
    </row>
    <row r="39" spans="1:9">
      <c r="A39" s="86" t="s">
        <v>26</v>
      </c>
      <c r="B39" s="86"/>
      <c r="C39" s="86"/>
      <c r="D39" s="86"/>
      <c r="E39" s="86" t="s">
        <v>27</v>
      </c>
      <c r="F39" s="86"/>
      <c r="G39" s="86"/>
      <c r="H39" s="86"/>
      <c r="I39" s="86"/>
    </row>
    <row r="40" spans="1:9">
      <c r="A40" s="86" t="s">
        <v>28</v>
      </c>
      <c r="B40" s="86"/>
      <c r="C40" s="86"/>
      <c r="D40" s="86"/>
      <c r="E40" s="86" t="s">
        <v>28</v>
      </c>
      <c r="F40" s="86"/>
      <c r="G40" s="86"/>
      <c r="H40" s="86"/>
      <c r="I40" s="86"/>
    </row>
    <row r="42" spans="1:9">
      <c r="D42" s="24"/>
      <c r="F42" s="30"/>
    </row>
    <row r="43" spans="1:9">
      <c r="G43" s="30"/>
    </row>
  </sheetData>
  <autoFilter ref="A13:J31"/>
  <mergeCells count="24">
    <mergeCell ref="G11:G12"/>
    <mergeCell ref="H11:H12"/>
    <mergeCell ref="I11:I12"/>
    <mergeCell ref="F11:F12"/>
    <mergeCell ref="A8:I8"/>
    <mergeCell ref="C9:I9"/>
    <mergeCell ref="A10:A12"/>
    <mergeCell ref="D10:D12"/>
    <mergeCell ref="E10:E12"/>
    <mergeCell ref="F10:G10"/>
    <mergeCell ref="H10:I10"/>
    <mergeCell ref="B10:C10"/>
    <mergeCell ref="B11:B12"/>
    <mergeCell ref="C11:C12"/>
    <mergeCell ref="A39:D39"/>
    <mergeCell ref="E39:I39"/>
    <mergeCell ref="A40:D40"/>
    <mergeCell ref="E40:I40"/>
    <mergeCell ref="A5:I5"/>
    <mergeCell ref="G2:I2"/>
    <mergeCell ref="G3:I4"/>
    <mergeCell ref="E38:I38"/>
    <mergeCell ref="A6:I6"/>
    <mergeCell ref="A7:I7"/>
  </mergeCells>
  <phoneticPr fontId="30" type="noConversion"/>
  <printOptions horizontalCentered="1"/>
  <pageMargins left="0.5" right="0.25" top="0.5" bottom="0.5" header="0.33" footer="0.25"/>
  <pageSetup scale="80" orientation="portrait" verticalDpi="0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24"/>
  </sheetPr>
  <dimension ref="A2:I52"/>
  <sheetViews>
    <sheetView topLeftCell="A7" workbookViewId="0">
      <pane ySplit="9" topLeftCell="A34" activePane="bottomLeft" state="frozen"/>
      <selection activeCell="A7" sqref="A7"/>
      <selection pane="bottomLeft" activeCell="B35" sqref="B35"/>
    </sheetView>
  </sheetViews>
  <sheetFormatPr defaultRowHeight="15"/>
  <cols>
    <col min="1" max="1" width="11.28515625" style="11" customWidth="1"/>
    <col min="2" max="2" width="7" style="11" customWidth="1"/>
    <col min="3" max="3" width="10.85546875" style="11" customWidth="1"/>
    <col min="4" max="4" width="33.28515625" style="10" customWidth="1"/>
    <col min="5" max="5" width="7.140625" style="11" customWidth="1"/>
    <col min="6" max="6" width="15.28515625" style="10" customWidth="1"/>
    <col min="7" max="7" width="17.42578125" style="10" customWidth="1"/>
    <col min="8" max="8" width="17" style="10" customWidth="1"/>
    <col min="9" max="9" width="15.28515625" style="10" customWidth="1"/>
    <col min="10" max="16384" width="9.140625" style="10"/>
  </cols>
  <sheetData>
    <row r="2" spans="1:9" ht="15.75" customHeight="1">
      <c r="A2" s="1" t="s">
        <v>0</v>
      </c>
      <c r="G2" s="88" t="s">
        <v>1</v>
      </c>
      <c r="H2" s="88"/>
      <c r="I2" s="88"/>
    </row>
    <row r="3" spans="1:9" ht="15.75" customHeight="1">
      <c r="A3" s="1" t="s">
        <v>33</v>
      </c>
      <c r="G3" s="89" t="s">
        <v>2</v>
      </c>
      <c r="H3" s="89"/>
      <c r="I3" s="89"/>
    </row>
    <row r="4" spans="1:9">
      <c r="F4" s="2"/>
      <c r="G4" s="89"/>
      <c r="H4" s="89"/>
      <c r="I4" s="89"/>
    </row>
    <row r="5" spans="1:9" ht="17.25" customHeight="1">
      <c r="A5" s="87" t="s">
        <v>3</v>
      </c>
      <c r="B5" s="87"/>
      <c r="C5" s="87"/>
      <c r="D5" s="87"/>
      <c r="E5" s="87"/>
      <c r="F5" s="87"/>
      <c r="G5" s="87"/>
      <c r="H5" s="87"/>
      <c r="I5" s="87"/>
    </row>
    <row r="6" spans="1:9">
      <c r="A6" s="86" t="s">
        <v>4</v>
      </c>
      <c r="B6" s="86"/>
      <c r="C6" s="86"/>
      <c r="D6" s="86"/>
      <c r="E6" s="86"/>
      <c r="F6" s="86"/>
      <c r="G6" s="86"/>
      <c r="H6" s="86"/>
      <c r="I6" s="86"/>
    </row>
    <row r="7" spans="1:9">
      <c r="A7" s="90" t="s">
        <v>32</v>
      </c>
      <c r="B7" s="86"/>
      <c r="C7" s="86"/>
      <c r="D7" s="86"/>
      <c r="E7" s="86"/>
      <c r="F7" s="86"/>
      <c r="G7" s="86"/>
      <c r="H7" s="86"/>
      <c r="I7" s="86"/>
    </row>
    <row r="8" spans="1:9">
      <c r="A8" s="86" t="s">
        <v>35</v>
      </c>
      <c r="B8" s="86" t="s">
        <v>5</v>
      </c>
      <c r="C8" s="86"/>
      <c r="D8" s="86"/>
      <c r="E8" s="86"/>
      <c r="F8" s="86"/>
      <c r="G8" s="86"/>
      <c r="H8" s="86"/>
      <c r="I8" s="86"/>
    </row>
    <row r="9" spans="1:9">
      <c r="A9" s="86" t="s">
        <v>6</v>
      </c>
      <c r="B9" s="90"/>
      <c r="C9" s="90"/>
      <c r="D9" s="90"/>
      <c r="E9" s="90"/>
      <c r="F9" s="90"/>
      <c r="G9" s="90"/>
      <c r="H9" s="90"/>
      <c r="I9" s="90"/>
    </row>
    <row r="10" spans="1:9" ht="14.25" customHeight="1">
      <c r="C10" s="91"/>
      <c r="D10" s="92"/>
      <c r="E10" s="92"/>
      <c r="F10" s="92"/>
      <c r="G10" s="92"/>
      <c r="H10" s="92"/>
      <c r="I10" s="92"/>
    </row>
    <row r="11" spans="1:9" ht="15.75" customHeight="1">
      <c r="A11" s="93" t="s">
        <v>7</v>
      </c>
      <c r="B11" s="94" t="s">
        <v>8</v>
      </c>
      <c r="C11" s="95"/>
      <c r="D11" s="93" t="s">
        <v>9</v>
      </c>
      <c r="E11" s="93" t="s">
        <v>10</v>
      </c>
      <c r="F11" s="94" t="s">
        <v>11</v>
      </c>
      <c r="G11" s="95"/>
      <c r="H11" s="94" t="s">
        <v>12</v>
      </c>
      <c r="I11" s="96"/>
    </row>
    <row r="12" spans="1:9" ht="15.75" customHeight="1">
      <c r="A12" s="93"/>
      <c r="B12" s="97" t="s">
        <v>13</v>
      </c>
      <c r="C12" s="97" t="s">
        <v>14</v>
      </c>
      <c r="D12" s="93"/>
      <c r="E12" s="93"/>
      <c r="F12" s="97" t="s">
        <v>15</v>
      </c>
      <c r="G12" s="97" t="s">
        <v>16</v>
      </c>
      <c r="H12" s="97" t="s">
        <v>15</v>
      </c>
      <c r="I12" s="97" t="s">
        <v>16</v>
      </c>
    </row>
    <row r="13" spans="1:9">
      <c r="A13" s="93"/>
      <c r="B13" s="98"/>
      <c r="C13" s="98"/>
      <c r="D13" s="93"/>
      <c r="E13" s="93"/>
      <c r="F13" s="98"/>
      <c r="G13" s="98"/>
      <c r="H13" s="98"/>
      <c r="I13" s="98"/>
    </row>
    <row r="14" spans="1:9" s="29" customFormat="1" ht="11.25" customHeight="1">
      <c r="A14" s="27" t="s">
        <v>17</v>
      </c>
      <c r="B14" s="28" t="s">
        <v>18</v>
      </c>
      <c r="C14" s="27" t="s">
        <v>19</v>
      </c>
      <c r="D14" s="27" t="s">
        <v>20</v>
      </c>
      <c r="E14" s="27" t="s">
        <v>21</v>
      </c>
      <c r="F14" s="27">
        <v>1</v>
      </c>
      <c r="G14" s="27">
        <v>2</v>
      </c>
      <c r="H14" s="27">
        <v>3</v>
      </c>
      <c r="I14" s="27">
        <v>4</v>
      </c>
    </row>
    <row r="15" spans="1:9" ht="17.25" customHeight="1">
      <c r="A15" s="12"/>
      <c r="B15" s="14"/>
      <c r="C15" s="12"/>
      <c r="D15" s="13" t="s">
        <v>22</v>
      </c>
      <c r="E15" s="14"/>
      <c r="F15" s="3"/>
      <c r="G15" s="3"/>
      <c r="H15" s="3">
        <f>TH!D6</f>
        <v>0</v>
      </c>
      <c r="I15" s="3">
        <f>TH!F6</f>
        <v>0</v>
      </c>
    </row>
    <row r="16" spans="1:9" ht="19.5" customHeight="1">
      <c r="A16" s="15">
        <v>41641</v>
      </c>
      <c r="B16" s="16" t="s">
        <v>56</v>
      </c>
      <c r="C16" s="15">
        <v>41641</v>
      </c>
      <c r="D16" s="17" t="s">
        <v>57</v>
      </c>
      <c r="E16" s="26" t="s">
        <v>58</v>
      </c>
      <c r="F16" s="3">
        <v>58000000</v>
      </c>
      <c r="G16" s="3"/>
      <c r="H16" s="4">
        <f t="shared" ref="H16:H27" si="0">MAX(H15+F16-G16-I15,0)</f>
        <v>58000000</v>
      </c>
      <c r="I16" s="4">
        <f t="shared" ref="I16:I27" si="1">MAX(I15+G16-H15-F16,0)</f>
        <v>0</v>
      </c>
    </row>
    <row r="17" spans="1:9" ht="19.5" customHeight="1">
      <c r="A17" s="15">
        <v>41660</v>
      </c>
      <c r="B17" s="16" t="s">
        <v>56</v>
      </c>
      <c r="C17" s="15">
        <v>41660</v>
      </c>
      <c r="D17" s="17" t="s">
        <v>57</v>
      </c>
      <c r="E17" s="26" t="s">
        <v>58</v>
      </c>
      <c r="F17" s="3">
        <v>1500000</v>
      </c>
      <c r="G17" s="3"/>
      <c r="H17" s="4">
        <f t="shared" si="0"/>
        <v>59500000</v>
      </c>
      <c r="I17" s="4">
        <f t="shared" si="1"/>
        <v>0</v>
      </c>
    </row>
    <row r="18" spans="1:9" ht="19.5" customHeight="1">
      <c r="A18" s="15">
        <v>41660</v>
      </c>
      <c r="B18" s="16" t="s">
        <v>79</v>
      </c>
      <c r="C18" s="15">
        <f>A18</f>
        <v>41660</v>
      </c>
      <c r="D18" s="17" t="s">
        <v>78</v>
      </c>
      <c r="E18" s="26" t="s">
        <v>73</v>
      </c>
      <c r="F18" s="3"/>
      <c r="G18" s="3">
        <v>59500000</v>
      </c>
      <c r="H18" s="4">
        <f t="shared" si="0"/>
        <v>0</v>
      </c>
      <c r="I18" s="4">
        <f t="shared" si="1"/>
        <v>0</v>
      </c>
    </row>
    <row r="19" spans="1:9" ht="19.5" customHeight="1">
      <c r="A19" s="15">
        <v>41775</v>
      </c>
      <c r="B19" s="16" t="s">
        <v>69</v>
      </c>
      <c r="C19" s="15">
        <v>41775</v>
      </c>
      <c r="D19" s="17" t="s">
        <v>57</v>
      </c>
      <c r="E19" s="26" t="s">
        <v>58</v>
      </c>
      <c r="F19" s="3">
        <v>33000000</v>
      </c>
      <c r="G19" s="3"/>
      <c r="H19" s="4">
        <f t="shared" si="0"/>
        <v>33000000</v>
      </c>
      <c r="I19" s="4">
        <f t="shared" si="1"/>
        <v>0</v>
      </c>
    </row>
    <row r="20" spans="1:9" ht="19.5" customHeight="1">
      <c r="A20" s="15">
        <v>41776</v>
      </c>
      <c r="B20" s="16" t="s">
        <v>80</v>
      </c>
      <c r="C20" s="15">
        <f>A20</f>
        <v>41776</v>
      </c>
      <c r="D20" s="17" t="s">
        <v>78</v>
      </c>
      <c r="E20" s="26" t="s">
        <v>73</v>
      </c>
      <c r="F20" s="3"/>
      <c r="G20" s="3">
        <v>33000000</v>
      </c>
      <c r="H20" s="4">
        <f t="shared" si="0"/>
        <v>0</v>
      </c>
      <c r="I20" s="4">
        <f t="shared" si="1"/>
        <v>0</v>
      </c>
    </row>
    <row r="21" spans="1:9" ht="19.5" customHeight="1">
      <c r="A21" s="15">
        <v>41779</v>
      </c>
      <c r="B21" s="16" t="s">
        <v>80</v>
      </c>
      <c r="C21" s="15">
        <f>A21</f>
        <v>41779</v>
      </c>
      <c r="D21" s="17" t="s">
        <v>102</v>
      </c>
      <c r="E21" s="26" t="s">
        <v>73</v>
      </c>
      <c r="F21" s="3">
        <v>2000000000</v>
      </c>
      <c r="G21" s="3"/>
      <c r="H21" s="4">
        <f t="shared" si="0"/>
        <v>2000000000</v>
      </c>
      <c r="I21" s="4">
        <f t="shared" si="1"/>
        <v>0</v>
      </c>
    </row>
    <row r="22" spans="1:9" ht="19.5" customHeight="1">
      <c r="A22" s="15">
        <v>41820</v>
      </c>
      <c r="B22" s="16" t="s">
        <v>80</v>
      </c>
      <c r="C22" s="15">
        <f>A22</f>
        <v>41820</v>
      </c>
      <c r="D22" s="17" t="s">
        <v>102</v>
      </c>
      <c r="E22" s="26" t="s">
        <v>73</v>
      </c>
      <c r="F22" s="3">
        <v>1000000000</v>
      </c>
      <c r="G22" s="3"/>
      <c r="H22" s="4">
        <f t="shared" si="0"/>
        <v>3000000000</v>
      </c>
      <c r="I22" s="4">
        <f t="shared" si="1"/>
        <v>0</v>
      </c>
    </row>
    <row r="23" spans="1:9" ht="19.5" customHeight="1">
      <c r="A23" s="15">
        <v>41829</v>
      </c>
      <c r="B23" s="16" t="s">
        <v>56</v>
      </c>
      <c r="C23" s="15">
        <v>41851</v>
      </c>
      <c r="D23" s="17" t="s">
        <v>57</v>
      </c>
      <c r="E23" s="26" t="s">
        <v>58</v>
      </c>
      <c r="F23" s="3">
        <v>1000000000</v>
      </c>
      <c r="G23" s="3"/>
      <c r="H23" s="4">
        <f t="shared" si="0"/>
        <v>4000000000</v>
      </c>
      <c r="I23" s="4">
        <f t="shared" si="1"/>
        <v>0</v>
      </c>
    </row>
    <row r="24" spans="1:9" ht="19.5" customHeight="1">
      <c r="A24" s="15">
        <v>41851</v>
      </c>
      <c r="B24" s="16" t="s">
        <v>56</v>
      </c>
      <c r="C24" s="15">
        <v>41851</v>
      </c>
      <c r="D24" s="17" t="s">
        <v>57</v>
      </c>
      <c r="E24" s="26" t="s">
        <v>58</v>
      </c>
      <c r="F24" s="3">
        <v>50000000</v>
      </c>
      <c r="G24" s="3"/>
      <c r="H24" s="4">
        <f t="shared" si="0"/>
        <v>4050000000</v>
      </c>
      <c r="I24" s="4">
        <f t="shared" si="1"/>
        <v>0</v>
      </c>
    </row>
    <row r="25" spans="1:9" ht="19.5" customHeight="1">
      <c r="A25" s="15">
        <v>41851</v>
      </c>
      <c r="B25" s="16" t="s">
        <v>81</v>
      </c>
      <c r="C25" s="15">
        <f>A25</f>
        <v>41851</v>
      </c>
      <c r="D25" s="17" t="s">
        <v>78</v>
      </c>
      <c r="E25" s="26" t="s">
        <v>73</v>
      </c>
      <c r="F25" s="3"/>
      <c r="G25" s="3">
        <v>50000000</v>
      </c>
      <c r="H25" s="4">
        <f t="shared" si="0"/>
        <v>4000000000</v>
      </c>
      <c r="I25" s="4">
        <f t="shared" si="1"/>
        <v>0</v>
      </c>
    </row>
    <row r="26" spans="1:9" ht="19.5" customHeight="1">
      <c r="A26" s="15">
        <v>41857</v>
      </c>
      <c r="B26" s="16" t="s">
        <v>56</v>
      </c>
      <c r="C26" s="15">
        <v>41857</v>
      </c>
      <c r="D26" s="17" t="s">
        <v>57</v>
      </c>
      <c r="E26" s="26" t="s">
        <v>58</v>
      </c>
      <c r="F26" s="3">
        <v>50000000</v>
      </c>
      <c r="G26" s="3"/>
      <c r="H26" s="4">
        <f t="shared" si="0"/>
        <v>4050000000</v>
      </c>
      <c r="I26" s="4">
        <f t="shared" si="1"/>
        <v>0</v>
      </c>
    </row>
    <row r="27" spans="1:9" ht="19.5" customHeight="1">
      <c r="A27" s="15">
        <v>41858</v>
      </c>
      <c r="B27" s="16" t="s">
        <v>82</v>
      </c>
      <c r="C27" s="15">
        <f>A27</f>
        <v>41858</v>
      </c>
      <c r="D27" s="17" t="s">
        <v>78</v>
      </c>
      <c r="E27" s="26" t="s">
        <v>73</v>
      </c>
      <c r="F27" s="3"/>
      <c r="G27" s="3">
        <v>50000000</v>
      </c>
      <c r="H27" s="4">
        <f t="shared" si="0"/>
        <v>4000000000</v>
      </c>
      <c r="I27" s="4">
        <f t="shared" si="1"/>
        <v>0</v>
      </c>
    </row>
    <row r="28" spans="1:9" ht="19.5" customHeight="1">
      <c r="A28" s="15">
        <v>41905</v>
      </c>
      <c r="B28" s="16" t="s">
        <v>56</v>
      </c>
      <c r="C28" s="15">
        <v>41905</v>
      </c>
      <c r="D28" s="17" t="s">
        <v>57</v>
      </c>
      <c r="E28" s="26" t="s">
        <v>58</v>
      </c>
      <c r="F28" s="3">
        <v>9000000</v>
      </c>
      <c r="G28" s="3"/>
      <c r="H28" s="4">
        <f t="shared" ref="H28:H34" si="2">MAX(H27+F28-G28-I27,0)</f>
        <v>4009000000</v>
      </c>
      <c r="I28" s="4">
        <f t="shared" ref="I28:I34" si="3">MAX(I27+G28-H27-F28,0)</f>
        <v>0</v>
      </c>
    </row>
    <row r="29" spans="1:9" ht="19.5" customHeight="1">
      <c r="A29" s="15">
        <v>41905</v>
      </c>
      <c r="B29" s="16" t="s">
        <v>83</v>
      </c>
      <c r="C29" s="15">
        <f>A29</f>
        <v>41905</v>
      </c>
      <c r="D29" s="17" t="s">
        <v>78</v>
      </c>
      <c r="E29" s="26" t="s">
        <v>73</v>
      </c>
      <c r="F29" s="3"/>
      <c r="G29" s="3">
        <v>9000000</v>
      </c>
      <c r="H29" s="4">
        <f t="shared" si="2"/>
        <v>4000000000</v>
      </c>
      <c r="I29" s="4">
        <f t="shared" si="3"/>
        <v>0</v>
      </c>
    </row>
    <row r="30" spans="1:9" ht="19.5" customHeight="1">
      <c r="A30" s="15">
        <v>41910</v>
      </c>
      <c r="B30" s="16" t="s">
        <v>79</v>
      </c>
      <c r="C30" s="15">
        <f>A30</f>
        <v>41910</v>
      </c>
      <c r="D30" s="17" t="s">
        <v>78</v>
      </c>
      <c r="E30" s="26" t="s">
        <v>73</v>
      </c>
      <c r="F30" s="3"/>
      <c r="G30" s="3">
        <v>2000000000</v>
      </c>
      <c r="H30" s="4">
        <f t="shared" si="2"/>
        <v>2000000000</v>
      </c>
      <c r="I30" s="4">
        <f t="shared" si="3"/>
        <v>0</v>
      </c>
    </row>
    <row r="31" spans="1:9" ht="19.5" customHeight="1">
      <c r="A31" s="15">
        <v>41929</v>
      </c>
      <c r="B31" s="16" t="s">
        <v>56</v>
      </c>
      <c r="C31" s="15">
        <v>41929</v>
      </c>
      <c r="D31" s="17" t="s">
        <v>57</v>
      </c>
      <c r="E31" s="26" t="s">
        <v>58</v>
      </c>
      <c r="F31" s="3">
        <v>25000000</v>
      </c>
      <c r="G31" s="3"/>
      <c r="H31" s="4">
        <f t="shared" si="2"/>
        <v>2025000000</v>
      </c>
      <c r="I31" s="4">
        <f t="shared" si="3"/>
        <v>0</v>
      </c>
    </row>
    <row r="32" spans="1:9" ht="19.5" customHeight="1">
      <c r="A32" s="15">
        <v>41929</v>
      </c>
      <c r="B32" s="16" t="s">
        <v>84</v>
      </c>
      <c r="C32" s="15">
        <f>A32</f>
        <v>41929</v>
      </c>
      <c r="D32" s="17" t="s">
        <v>78</v>
      </c>
      <c r="E32" s="26" t="s">
        <v>73</v>
      </c>
      <c r="F32" s="3"/>
      <c r="G32" s="3">
        <v>25000000</v>
      </c>
      <c r="H32" s="4">
        <f t="shared" si="2"/>
        <v>2000000000</v>
      </c>
      <c r="I32" s="4">
        <f t="shared" si="3"/>
        <v>0</v>
      </c>
    </row>
    <row r="33" spans="1:9" ht="19.5" customHeight="1">
      <c r="A33" s="15">
        <v>41963</v>
      </c>
      <c r="B33" s="74" t="s">
        <v>56</v>
      </c>
      <c r="C33" s="15">
        <f>A33</f>
        <v>41963</v>
      </c>
      <c r="D33" s="17" t="s">
        <v>57</v>
      </c>
      <c r="E33" s="26" t="s">
        <v>58</v>
      </c>
      <c r="F33" s="3">
        <v>40500000</v>
      </c>
      <c r="G33" s="3"/>
      <c r="H33" s="4">
        <f t="shared" si="2"/>
        <v>2040500000</v>
      </c>
      <c r="I33" s="4">
        <f t="shared" si="3"/>
        <v>0</v>
      </c>
    </row>
    <row r="34" spans="1:9" ht="19.5" customHeight="1">
      <c r="A34" s="15">
        <v>41963</v>
      </c>
      <c r="B34" s="16" t="s">
        <v>79</v>
      </c>
      <c r="C34" s="15">
        <v>41963</v>
      </c>
      <c r="D34" s="17" t="s">
        <v>78</v>
      </c>
      <c r="E34" s="26">
        <v>111</v>
      </c>
      <c r="F34" s="3"/>
      <c r="G34" s="3">
        <v>40500000</v>
      </c>
      <c r="H34" s="4">
        <f t="shared" si="2"/>
        <v>2000000000</v>
      </c>
      <c r="I34" s="4">
        <f t="shared" si="3"/>
        <v>0</v>
      </c>
    </row>
    <row r="35" spans="1:9" ht="19.5" customHeight="1">
      <c r="A35" s="15">
        <v>41981</v>
      </c>
      <c r="B35" s="16" t="s">
        <v>82</v>
      </c>
      <c r="C35" s="15">
        <f>A35</f>
        <v>41981</v>
      </c>
      <c r="D35" s="17" t="s">
        <v>78</v>
      </c>
      <c r="E35" s="26">
        <v>112</v>
      </c>
      <c r="F35" s="3"/>
      <c r="G35" s="3">
        <v>2000000000</v>
      </c>
      <c r="H35" s="4">
        <f>MAX(H34+F35-G35-I34,0)</f>
        <v>0</v>
      </c>
      <c r="I35" s="4">
        <f>MAX(I34+G35-H34-F35,0)</f>
        <v>0</v>
      </c>
    </row>
    <row r="36" spans="1:9" ht="19.5" customHeight="1">
      <c r="A36" s="15"/>
      <c r="B36" s="16"/>
      <c r="C36" s="15"/>
      <c r="D36" s="17"/>
      <c r="E36" s="26"/>
      <c r="F36" s="3"/>
      <c r="G36" s="3"/>
      <c r="H36" s="4"/>
      <c r="I36" s="4"/>
    </row>
    <row r="37" spans="1:9" ht="20.25" customHeight="1">
      <c r="A37" s="15"/>
      <c r="B37" s="16"/>
      <c r="C37" s="15"/>
      <c r="D37" s="18" t="s">
        <v>23</v>
      </c>
      <c r="E37" s="16" t="s">
        <v>24</v>
      </c>
      <c r="F37" s="5">
        <f>SUM(F16:F36)</f>
        <v>4267000000</v>
      </c>
      <c r="G37" s="5">
        <f>SUM(G16:G36)</f>
        <v>4267000000</v>
      </c>
      <c r="H37" s="5" t="s">
        <v>24</v>
      </c>
      <c r="I37" s="5" t="s">
        <v>24</v>
      </c>
    </row>
    <row r="38" spans="1:9" ht="17.25" customHeight="1">
      <c r="A38" s="19"/>
      <c r="B38" s="21"/>
      <c r="C38" s="19"/>
      <c r="D38" s="20" t="s">
        <v>25</v>
      </c>
      <c r="E38" s="21" t="s">
        <v>24</v>
      </c>
      <c r="F38" s="6" t="s">
        <v>24</v>
      </c>
      <c r="G38" s="6" t="s">
        <v>24</v>
      </c>
      <c r="H38" s="7">
        <f>MAX(H15+F37-G37-I15,0)</f>
        <v>0</v>
      </c>
      <c r="I38" s="7">
        <f>MAX(I15+G37-F37-H15,0)</f>
        <v>0</v>
      </c>
    </row>
    <row r="39" spans="1:9" ht="14.25" customHeight="1"/>
    <row r="40" spans="1:9">
      <c r="A40" s="10"/>
      <c r="B40" s="22"/>
      <c r="C40" s="23" t="s">
        <v>29</v>
      </c>
    </row>
    <row r="41" spans="1:9">
      <c r="A41" s="10"/>
      <c r="B41" s="22"/>
      <c r="C41" s="23" t="s">
        <v>55</v>
      </c>
    </row>
    <row r="42" spans="1:9" ht="13.5" customHeight="1">
      <c r="A42" s="10"/>
      <c r="B42" s="10"/>
      <c r="E42" s="86" t="s">
        <v>54</v>
      </c>
      <c r="F42" s="86"/>
      <c r="G42" s="86"/>
      <c r="H42" s="86"/>
      <c r="I42" s="86"/>
    </row>
    <row r="43" spans="1:9">
      <c r="A43" s="86" t="s">
        <v>26</v>
      </c>
      <c r="B43" s="86"/>
      <c r="C43" s="86"/>
      <c r="D43" s="86"/>
      <c r="E43" s="86" t="s">
        <v>27</v>
      </c>
      <c r="F43" s="86"/>
      <c r="G43" s="86"/>
      <c r="H43" s="86"/>
      <c r="I43" s="86"/>
    </row>
    <row r="44" spans="1:9">
      <c r="A44" s="86" t="s">
        <v>28</v>
      </c>
      <c r="B44" s="86"/>
      <c r="C44" s="86"/>
      <c r="D44" s="86"/>
      <c r="E44" s="86" t="s">
        <v>28</v>
      </c>
      <c r="F44" s="86"/>
      <c r="G44" s="86"/>
      <c r="H44" s="86"/>
      <c r="I44" s="86"/>
    </row>
    <row r="46" spans="1:9">
      <c r="D46" s="24"/>
      <c r="F46" s="30"/>
    </row>
    <row r="47" spans="1:9">
      <c r="D47" s="24"/>
      <c r="H47" s="30"/>
    </row>
    <row r="49" spans="4:8">
      <c r="D49" s="25"/>
      <c r="H49" s="30"/>
    </row>
    <row r="50" spans="4:8">
      <c r="D50" s="24"/>
      <c r="F50" s="31"/>
      <c r="G50" s="31"/>
    </row>
    <row r="52" spans="4:8">
      <c r="F52" s="30"/>
      <c r="G52" s="30"/>
    </row>
  </sheetData>
  <autoFilter ref="A14:I38"/>
  <mergeCells count="25">
    <mergeCell ref="A44:D44"/>
    <mergeCell ref="E44:I44"/>
    <mergeCell ref="G12:G13"/>
    <mergeCell ref="H12:H13"/>
    <mergeCell ref="I12:I13"/>
    <mergeCell ref="F12:F13"/>
    <mergeCell ref="E42:I42"/>
    <mergeCell ref="A43:D43"/>
    <mergeCell ref="E43:I43"/>
    <mergeCell ref="A9:I9"/>
    <mergeCell ref="C10:I10"/>
    <mergeCell ref="A11:A13"/>
    <mergeCell ref="D11:D13"/>
    <mergeCell ref="E11:E13"/>
    <mergeCell ref="F11:G11"/>
    <mergeCell ref="H11:I11"/>
    <mergeCell ref="B11:C11"/>
    <mergeCell ref="B12:B13"/>
    <mergeCell ref="C12:C13"/>
    <mergeCell ref="A5:I5"/>
    <mergeCell ref="A6:I6"/>
    <mergeCell ref="G2:I2"/>
    <mergeCell ref="G3:I4"/>
    <mergeCell ref="A7:I7"/>
    <mergeCell ref="A8:I8"/>
  </mergeCells>
  <phoneticPr fontId="30" type="noConversion"/>
  <printOptions horizontalCentered="1"/>
  <pageMargins left="0.5" right="0.25" top="0.56000000000000005" bottom="0.5" header="0.33" footer="0.25"/>
  <pageSetup scale="80" orientation="portrait" verticalDpi="0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24"/>
  </sheetPr>
  <dimension ref="A2:J57"/>
  <sheetViews>
    <sheetView tabSelected="1" workbookViewId="0">
      <selection activeCell="C16" sqref="C16"/>
    </sheetView>
  </sheetViews>
  <sheetFormatPr defaultRowHeight="15"/>
  <cols>
    <col min="1" max="1" width="11.7109375" style="11" customWidth="1"/>
    <col min="2" max="2" width="8.28515625" style="11" customWidth="1"/>
    <col min="3" max="3" width="11.140625" style="11" customWidth="1"/>
    <col min="4" max="4" width="30.85546875" style="10" customWidth="1"/>
    <col min="5" max="5" width="7.28515625" style="11" customWidth="1"/>
    <col min="6" max="8" width="14.140625" style="10" customWidth="1"/>
    <col min="9" max="9" width="13" style="10" customWidth="1"/>
    <col min="10" max="16384" width="9.140625" style="10"/>
  </cols>
  <sheetData>
    <row r="2" spans="1:10" ht="15.75" customHeight="1">
      <c r="A2" s="1" t="s">
        <v>0</v>
      </c>
      <c r="G2" s="88" t="s">
        <v>1</v>
      </c>
      <c r="H2" s="88"/>
      <c r="I2" s="88"/>
    </row>
    <row r="3" spans="1:10" ht="15.75" customHeight="1">
      <c r="A3" s="1" t="s">
        <v>33</v>
      </c>
      <c r="G3" s="89" t="s">
        <v>2</v>
      </c>
      <c r="H3" s="89"/>
      <c r="I3" s="89"/>
    </row>
    <row r="4" spans="1:10">
      <c r="F4" s="2"/>
      <c r="G4" s="89"/>
      <c r="H4" s="89"/>
      <c r="I4" s="89"/>
    </row>
    <row r="5" spans="1:10" ht="17.25" customHeight="1">
      <c r="A5" s="87" t="s">
        <v>3</v>
      </c>
      <c r="B5" s="87"/>
      <c r="C5" s="87"/>
      <c r="D5" s="87"/>
      <c r="E5" s="87"/>
      <c r="F5" s="87"/>
      <c r="G5" s="87"/>
      <c r="H5" s="87"/>
      <c r="I5" s="87"/>
    </row>
    <row r="6" spans="1:10">
      <c r="A6" s="90" t="s">
        <v>32</v>
      </c>
      <c r="B6" s="86"/>
      <c r="C6" s="86"/>
      <c r="D6" s="86"/>
      <c r="E6" s="86"/>
      <c r="F6" s="86"/>
      <c r="G6" s="86"/>
      <c r="H6" s="86"/>
      <c r="I6" s="86"/>
    </row>
    <row r="7" spans="1:10">
      <c r="A7" s="86" t="s">
        <v>37</v>
      </c>
      <c r="B7" s="86" t="s">
        <v>5</v>
      </c>
      <c r="C7" s="86"/>
      <c r="D7" s="86"/>
      <c r="E7" s="86"/>
      <c r="F7" s="86"/>
      <c r="G7" s="86"/>
      <c r="H7" s="86"/>
      <c r="I7" s="86"/>
    </row>
    <row r="8" spans="1:10">
      <c r="A8" s="86" t="s">
        <v>6</v>
      </c>
      <c r="B8" s="90"/>
      <c r="C8" s="90"/>
      <c r="D8" s="90"/>
      <c r="E8" s="90"/>
      <c r="F8" s="90"/>
      <c r="G8" s="90"/>
      <c r="H8" s="90"/>
      <c r="I8" s="90"/>
    </row>
    <row r="9" spans="1:10" ht="14.25" customHeight="1">
      <c r="C9" s="91"/>
      <c r="D9" s="92"/>
      <c r="E9" s="92"/>
      <c r="F9" s="92"/>
      <c r="G9" s="92"/>
      <c r="H9" s="92"/>
      <c r="I9" s="92"/>
    </row>
    <row r="10" spans="1:10" ht="15.75" customHeight="1">
      <c r="A10" s="93" t="s">
        <v>7</v>
      </c>
      <c r="B10" s="94" t="s">
        <v>8</v>
      </c>
      <c r="C10" s="95"/>
      <c r="D10" s="93" t="s">
        <v>9</v>
      </c>
      <c r="E10" s="93" t="s">
        <v>10</v>
      </c>
      <c r="F10" s="94" t="s">
        <v>11</v>
      </c>
      <c r="G10" s="95"/>
      <c r="H10" s="94" t="s">
        <v>12</v>
      </c>
      <c r="I10" s="96"/>
    </row>
    <row r="11" spans="1:10" ht="15.75" customHeight="1">
      <c r="A11" s="93"/>
      <c r="B11" s="97" t="s">
        <v>13</v>
      </c>
      <c r="C11" s="97" t="s">
        <v>14</v>
      </c>
      <c r="D11" s="93"/>
      <c r="E11" s="93"/>
      <c r="F11" s="97" t="s">
        <v>15</v>
      </c>
      <c r="G11" s="97" t="s">
        <v>16</v>
      </c>
      <c r="H11" s="97" t="s">
        <v>15</v>
      </c>
      <c r="I11" s="97" t="s">
        <v>16</v>
      </c>
    </row>
    <row r="12" spans="1:10" ht="28.5" customHeight="1">
      <c r="A12" s="93"/>
      <c r="B12" s="98"/>
      <c r="C12" s="98"/>
      <c r="D12" s="93"/>
      <c r="E12" s="93"/>
      <c r="F12" s="98"/>
      <c r="G12" s="98"/>
      <c r="H12" s="98"/>
      <c r="I12" s="98"/>
    </row>
    <row r="13" spans="1:10" s="29" customFormat="1" ht="11.25" customHeight="1">
      <c r="A13" s="27" t="s">
        <v>17</v>
      </c>
      <c r="B13" s="28" t="s">
        <v>18</v>
      </c>
      <c r="C13" s="27" t="s">
        <v>19</v>
      </c>
      <c r="D13" s="27" t="s">
        <v>20</v>
      </c>
      <c r="E13" s="27" t="s">
        <v>21</v>
      </c>
      <c r="F13" s="27">
        <v>1</v>
      </c>
      <c r="G13" s="27">
        <v>2</v>
      </c>
      <c r="H13" s="27">
        <v>3</v>
      </c>
      <c r="I13" s="27">
        <v>4</v>
      </c>
    </row>
    <row r="14" spans="1:10" ht="20.25" customHeight="1">
      <c r="A14" s="12"/>
      <c r="B14" s="14"/>
      <c r="C14" s="12"/>
      <c r="D14" s="13" t="s">
        <v>22</v>
      </c>
      <c r="E14" s="14"/>
      <c r="F14" s="3"/>
      <c r="G14" s="3"/>
      <c r="H14" s="3">
        <f>TH!D7</f>
        <v>23923722</v>
      </c>
      <c r="I14" s="3">
        <f>TH!F7</f>
        <v>0</v>
      </c>
    </row>
    <row r="15" spans="1:10" ht="20.25" customHeight="1">
      <c r="A15" s="15">
        <v>41967</v>
      </c>
      <c r="B15" s="16" t="s">
        <v>65</v>
      </c>
      <c r="C15" s="15">
        <v>41967</v>
      </c>
      <c r="D15" s="17" t="s">
        <v>103</v>
      </c>
      <c r="E15" s="26" t="s">
        <v>67</v>
      </c>
      <c r="F15" s="3">
        <v>505757913</v>
      </c>
      <c r="G15" s="3"/>
      <c r="H15" s="4">
        <f>MAX(H14+F15-G15-I14,0)</f>
        <v>529681635</v>
      </c>
      <c r="I15" s="4">
        <f>MAX(I14+G15-H14-F15,0)</f>
        <v>0</v>
      </c>
      <c r="J15" s="10">
        <f>MONTH(C15)</f>
        <v>11</v>
      </c>
    </row>
    <row r="16" spans="1:10" ht="20.25" customHeight="1">
      <c r="A16" s="15"/>
      <c r="B16" s="16"/>
      <c r="C16" s="15"/>
      <c r="D16" s="17"/>
      <c r="E16" s="16"/>
      <c r="F16" s="3"/>
      <c r="G16" s="3"/>
      <c r="H16" s="4"/>
      <c r="I16" s="4"/>
    </row>
    <row r="17" spans="1:9" ht="20.25" customHeight="1">
      <c r="A17" s="15"/>
      <c r="B17" s="16"/>
      <c r="C17" s="15"/>
      <c r="D17" s="18" t="s">
        <v>23</v>
      </c>
      <c r="E17" s="16" t="s">
        <v>24</v>
      </c>
      <c r="F17" s="5">
        <f>SUM(F15:F16)</f>
        <v>505757913</v>
      </c>
      <c r="G17" s="5">
        <f>SUM(G15:G16)</f>
        <v>0</v>
      </c>
      <c r="H17" s="5" t="s">
        <v>24</v>
      </c>
      <c r="I17" s="5" t="s">
        <v>24</v>
      </c>
    </row>
    <row r="18" spans="1:9" ht="20.25" customHeight="1">
      <c r="A18" s="19"/>
      <c r="B18" s="21"/>
      <c r="C18" s="19"/>
      <c r="D18" s="20" t="s">
        <v>25</v>
      </c>
      <c r="E18" s="21" t="s">
        <v>24</v>
      </c>
      <c r="F18" s="6" t="s">
        <v>24</v>
      </c>
      <c r="G18" s="6" t="s">
        <v>24</v>
      </c>
      <c r="H18" s="7">
        <f>MAX(H14+F17-G17-I14,0)</f>
        <v>529681635</v>
      </c>
      <c r="I18" s="7">
        <f>MAX(I14+G17-F17-H14,0)</f>
        <v>0</v>
      </c>
    </row>
    <row r="19" spans="1:9" ht="9.75" customHeight="1"/>
    <row r="20" spans="1:9">
      <c r="C20" s="23" t="s">
        <v>29</v>
      </c>
    </row>
    <row r="21" spans="1:9">
      <c r="C21" s="23" t="s">
        <v>55</v>
      </c>
    </row>
    <row r="22" spans="1:9" ht="13.5" customHeight="1">
      <c r="E22" s="86" t="s">
        <v>54</v>
      </c>
      <c r="F22" s="86"/>
      <c r="G22" s="86"/>
      <c r="H22" s="86"/>
      <c r="I22" s="86"/>
    </row>
    <row r="23" spans="1:9">
      <c r="A23" s="86" t="s">
        <v>26</v>
      </c>
      <c r="B23" s="86"/>
      <c r="C23" s="86"/>
      <c r="D23" s="86"/>
      <c r="E23" s="86" t="s">
        <v>27</v>
      </c>
      <c r="F23" s="86"/>
      <c r="G23" s="86"/>
      <c r="H23" s="86"/>
      <c r="I23" s="86"/>
    </row>
    <row r="24" spans="1:9">
      <c r="A24" s="86" t="s">
        <v>28</v>
      </c>
      <c r="B24" s="86"/>
      <c r="C24" s="86"/>
      <c r="D24" s="86"/>
      <c r="E24" s="86" t="s">
        <v>28</v>
      </c>
      <c r="F24" s="86"/>
      <c r="G24" s="86"/>
      <c r="H24" s="86"/>
      <c r="I24" s="86"/>
    </row>
    <row r="26" spans="1:9">
      <c r="D26" s="24"/>
      <c r="F26" s="30"/>
    </row>
    <row r="31" spans="1:9" ht="15.75" customHeight="1">
      <c r="A31" s="1" t="s">
        <v>0</v>
      </c>
      <c r="G31" s="88" t="s">
        <v>1</v>
      </c>
      <c r="H31" s="88"/>
      <c r="I31" s="88"/>
    </row>
    <row r="32" spans="1:9" ht="15.75" customHeight="1">
      <c r="A32" s="1" t="s">
        <v>33</v>
      </c>
      <c r="G32" s="89" t="s">
        <v>2</v>
      </c>
      <c r="H32" s="89"/>
      <c r="I32" s="89"/>
    </row>
    <row r="33" spans="1:10">
      <c r="F33" s="2"/>
      <c r="G33" s="89"/>
      <c r="H33" s="89"/>
      <c r="I33" s="89"/>
    </row>
    <row r="34" spans="1:10" ht="17.25" customHeight="1">
      <c r="A34" s="87" t="s">
        <v>3</v>
      </c>
      <c r="B34" s="87"/>
      <c r="C34" s="87"/>
      <c r="D34" s="87"/>
      <c r="E34" s="87"/>
      <c r="F34" s="87"/>
      <c r="G34" s="87"/>
      <c r="H34" s="87"/>
      <c r="I34" s="87"/>
    </row>
    <row r="35" spans="1:10">
      <c r="A35" s="86" t="s">
        <v>4</v>
      </c>
      <c r="B35" s="86"/>
      <c r="C35" s="86"/>
      <c r="D35" s="86"/>
      <c r="E35" s="86"/>
      <c r="F35" s="86"/>
      <c r="G35" s="86"/>
      <c r="H35" s="86"/>
      <c r="I35" s="86"/>
    </row>
    <row r="36" spans="1:10">
      <c r="A36" s="90" t="s">
        <v>32</v>
      </c>
      <c r="B36" s="86"/>
      <c r="C36" s="86"/>
      <c r="D36" s="86"/>
      <c r="E36" s="86"/>
      <c r="F36" s="86"/>
      <c r="G36" s="86"/>
      <c r="H36" s="86"/>
      <c r="I36" s="86"/>
    </row>
    <row r="37" spans="1:10">
      <c r="A37" s="86" t="s">
        <v>61</v>
      </c>
      <c r="B37" s="86" t="s">
        <v>5</v>
      </c>
      <c r="C37" s="86"/>
      <c r="D37" s="86"/>
      <c r="E37" s="86"/>
      <c r="F37" s="86"/>
      <c r="G37" s="86"/>
      <c r="H37" s="86"/>
      <c r="I37" s="86"/>
    </row>
    <row r="38" spans="1:10">
      <c r="A38" s="86" t="s">
        <v>6</v>
      </c>
      <c r="B38" s="90"/>
      <c r="C38" s="90"/>
      <c r="D38" s="90"/>
      <c r="E38" s="90"/>
      <c r="F38" s="90"/>
      <c r="G38" s="90"/>
      <c r="H38" s="90"/>
      <c r="I38" s="90"/>
    </row>
    <row r="39" spans="1:10" ht="5.25" customHeight="1">
      <c r="C39" s="91"/>
      <c r="D39" s="92"/>
      <c r="E39" s="92"/>
      <c r="F39" s="92"/>
      <c r="G39" s="92"/>
      <c r="H39" s="92"/>
      <c r="I39" s="92"/>
    </row>
    <row r="40" spans="1:10" ht="15.75" customHeight="1">
      <c r="A40" s="93" t="s">
        <v>7</v>
      </c>
      <c r="B40" s="94" t="s">
        <v>8</v>
      </c>
      <c r="C40" s="95"/>
      <c r="D40" s="93" t="s">
        <v>9</v>
      </c>
      <c r="E40" s="93" t="s">
        <v>10</v>
      </c>
      <c r="F40" s="94" t="s">
        <v>11</v>
      </c>
      <c r="G40" s="95"/>
      <c r="H40" s="94" t="s">
        <v>12</v>
      </c>
      <c r="I40" s="96"/>
    </row>
    <row r="41" spans="1:10" ht="15.75" customHeight="1">
      <c r="A41" s="93"/>
      <c r="B41" s="97" t="s">
        <v>13</v>
      </c>
      <c r="C41" s="97" t="s">
        <v>14</v>
      </c>
      <c r="D41" s="93"/>
      <c r="E41" s="93"/>
      <c r="F41" s="97" t="s">
        <v>15</v>
      </c>
      <c r="G41" s="97" t="s">
        <v>16</v>
      </c>
      <c r="H41" s="97" t="s">
        <v>15</v>
      </c>
      <c r="I41" s="97" t="s">
        <v>16</v>
      </c>
    </row>
    <row r="42" spans="1:10" ht="20.25" customHeight="1">
      <c r="A42" s="93"/>
      <c r="B42" s="98"/>
      <c r="C42" s="98"/>
      <c r="D42" s="93"/>
      <c r="E42" s="93"/>
      <c r="F42" s="98"/>
      <c r="G42" s="98"/>
      <c r="H42" s="98"/>
      <c r="I42" s="98"/>
    </row>
    <row r="43" spans="1:10" s="29" customFormat="1" ht="11.25" customHeight="1">
      <c r="A43" s="27" t="s">
        <v>17</v>
      </c>
      <c r="B43" s="28" t="s">
        <v>18</v>
      </c>
      <c r="C43" s="27" t="s">
        <v>19</v>
      </c>
      <c r="D43" s="27" t="s">
        <v>20</v>
      </c>
      <c r="E43" s="27" t="s">
        <v>21</v>
      </c>
      <c r="F43" s="27">
        <v>1</v>
      </c>
      <c r="G43" s="27">
        <v>2</v>
      </c>
      <c r="H43" s="27">
        <v>3</v>
      </c>
      <c r="I43" s="27">
        <v>4</v>
      </c>
    </row>
    <row r="44" spans="1:10" ht="20.25" customHeight="1">
      <c r="A44" s="12"/>
      <c r="B44" s="14"/>
      <c r="C44" s="12"/>
      <c r="D44" s="13" t="s">
        <v>22</v>
      </c>
      <c r="E44" s="14"/>
      <c r="F44" s="3"/>
      <c r="G44" s="3"/>
      <c r="H44" s="3">
        <v>0</v>
      </c>
      <c r="I44" s="3">
        <v>0</v>
      </c>
    </row>
    <row r="45" spans="1:10" ht="20.25" customHeight="1">
      <c r="A45" s="15">
        <v>41680</v>
      </c>
      <c r="B45" s="16" t="s">
        <v>62</v>
      </c>
      <c r="C45" s="15">
        <f>A45</f>
        <v>41680</v>
      </c>
      <c r="D45" s="17" t="s">
        <v>63</v>
      </c>
      <c r="E45" s="26" t="s">
        <v>64</v>
      </c>
      <c r="F45" s="3">
        <v>55021762</v>
      </c>
      <c r="G45" s="3"/>
      <c r="H45" s="4">
        <f>MAX(H44+F45-G45-I44,0)</f>
        <v>55021762</v>
      </c>
      <c r="I45" s="4">
        <f>MAX(I44+G45-H44-F45,0)</f>
        <v>0</v>
      </c>
      <c r="J45" s="10">
        <f>MONTH(C45)</f>
        <v>2</v>
      </c>
    </row>
    <row r="46" spans="1:10" ht="20.25" customHeight="1">
      <c r="A46" s="15">
        <v>41698</v>
      </c>
      <c r="B46" s="16" t="s">
        <v>65</v>
      </c>
      <c r="C46" s="15">
        <v>41664</v>
      </c>
      <c r="D46" s="17" t="s">
        <v>66</v>
      </c>
      <c r="E46" s="26" t="s">
        <v>67</v>
      </c>
      <c r="F46" s="3"/>
      <c r="G46" s="3">
        <v>55021762</v>
      </c>
      <c r="H46" s="4">
        <f>MAX(H45+F46-G46-I45,0)</f>
        <v>0</v>
      </c>
      <c r="I46" s="4">
        <f>MAX(I45+G46-H45-F46,0)</f>
        <v>0</v>
      </c>
    </row>
    <row r="47" spans="1:10" ht="20.25" customHeight="1">
      <c r="A47" s="15"/>
      <c r="B47" s="16"/>
      <c r="C47" s="15"/>
      <c r="D47" s="17"/>
      <c r="E47" s="16"/>
      <c r="F47" s="3"/>
      <c r="G47" s="3"/>
      <c r="H47" s="4">
        <f>MAX(H46+F47-G47-I46,0)</f>
        <v>0</v>
      </c>
      <c r="I47" s="4">
        <f>MAX(I46+G47-H46-F47,0)</f>
        <v>0</v>
      </c>
    </row>
    <row r="48" spans="1:10" ht="20.25" customHeight="1">
      <c r="A48" s="15"/>
      <c r="B48" s="16"/>
      <c r="C48" s="15"/>
      <c r="D48" s="18" t="s">
        <v>23</v>
      </c>
      <c r="E48" s="16" t="s">
        <v>24</v>
      </c>
      <c r="F48" s="5">
        <f>SUM(F45:F47)</f>
        <v>55021762</v>
      </c>
      <c r="G48" s="5">
        <f>SUM(G45:G47)</f>
        <v>55021762</v>
      </c>
      <c r="H48" s="5" t="s">
        <v>24</v>
      </c>
      <c r="I48" s="5" t="s">
        <v>24</v>
      </c>
    </row>
    <row r="49" spans="1:9" ht="20.25" customHeight="1">
      <c r="A49" s="19"/>
      <c r="B49" s="21"/>
      <c r="C49" s="19"/>
      <c r="D49" s="20" t="s">
        <v>25</v>
      </c>
      <c r="E49" s="21" t="s">
        <v>24</v>
      </c>
      <c r="F49" s="6" t="s">
        <v>24</v>
      </c>
      <c r="G49" s="6" t="s">
        <v>24</v>
      </c>
      <c r="H49" s="7">
        <f>MAX(H44+F48-G48-I44,0)</f>
        <v>0</v>
      </c>
      <c r="I49" s="7">
        <f>MAX(I44+G48-F48-H44,0)</f>
        <v>0</v>
      </c>
    </row>
    <row r="50" spans="1:9" ht="1.5" customHeight="1"/>
    <row r="51" spans="1:9">
      <c r="C51" s="23" t="s">
        <v>29</v>
      </c>
    </row>
    <row r="52" spans="1:9">
      <c r="C52" s="23" t="s">
        <v>55</v>
      </c>
    </row>
    <row r="53" spans="1:9" ht="13.5" customHeight="1">
      <c r="E53" s="86" t="s">
        <v>54</v>
      </c>
      <c r="F53" s="86"/>
      <c r="G53" s="86"/>
      <c r="H53" s="86"/>
      <c r="I53" s="86"/>
    </row>
    <row r="54" spans="1:9">
      <c r="A54" s="86" t="s">
        <v>26</v>
      </c>
      <c r="B54" s="86"/>
      <c r="C54" s="86"/>
      <c r="D54" s="86"/>
      <c r="E54" s="86" t="s">
        <v>27</v>
      </c>
      <c r="F54" s="86"/>
      <c r="G54" s="86"/>
      <c r="H54" s="86"/>
      <c r="I54" s="86"/>
    </row>
    <row r="55" spans="1:9">
      <c r="A55" s="86" t="s">
        <v>28</v>
      </c>
      <c r="B55" s="86"/>
      <c r="C55" s="86"/>
      <c r="D55" s="86"/>
      <c r="E55" s="86" t="s">
        <v>28</v>
      </c>
      <c r="F55" s="86"/>
      <c r="G55" s="86"/>
      <c r="H55" s="86"/>
      <c r="I55" s="86"/>
    </row>
    <row r="57" spans="1:9">
      <c r="D57" s="24"/>
      <c r="F57" s="30"/>
    </row>
  </sheetData>
  <mergeCells count="49">
    <mergeCell ref="E53:I53"/>
    <mergeCell ref="A54:D54"/>
    <mergeCell ref="E54:I54"/>
    <mergeCell ref="A55:D55"/>
    <mergeCell ref="E55:I55"/>
    <mergeCell ref="B41:B42"/>
    <mergeCell ref="C41:C42"/>
    <mergeCell ref="F41:F42"/>
    <mergeCell ref="G41:G42"/>
    <mergeCell ref="H41:H42"/>
    <mergeCell ref="I41:I42"/>
    <mergeCell ref="A36:I36"/>
    <mergeCell ref="A37:I37"/>
    <mergeCell ref="A38:I38"/>
    <mergeCell ref="C39:I39"/>
    <mergeCell ref="A40:A42"/>
    <mergeCell ref="B40:C40"/>
    <mergeCell ref="D40:D42"/>
    <mergeCell ref="E40:E42"/>
    <mergeCell ref="F40:G40"/>
    <mergeCell ref="H40:I40"/>
    <mergeCell ref="A24:D24"/>
    <mergeCell ref="E24:I24"/>
    <mergeCell ref="G31:I31"/>
    <mergeCell ref="G32:I33"/>
    <mergeCell ref="A34:I34"/>
    <mergeCell ref="A35:I35"/>
    <mergeCell ref="E22:I22"/>
    <mergeCell ref="A23:D23"/>
    <mergeCell ref="E23:I23"/>
    <mergeCell ref="C11:C12"/>
    <mergeCell ref="F11:F12"/>
    <mergeCell ref="G11:G12"/>
    <mergeCell ref="H11:H12"/>
    <mergeCell ref="C9:I9"/>
    <mergeCell ref="A10:A12"/>
    <mergeCell ref="B10:C10"/>
    <mergeCell ref="D10:D12"/>
    <mergeCell ref="E10:E12"/>
    <mergeCell ref="F10:G10"/>
    <mergeCell ref="H10:I10"/>
    <mergeCell ref="B11:B12"/>
    <mergeCell ref="I11:I12"/>
    <mergeCell ref="G2:I2"/>
    <mergeCell ref="G3:I4"/>
    <mergeCell ref="A5:I5"/>
    <mergeCell ref="A6:I6"/>
    <mergeCell ref="A7:I7"/>
    <mergeCell ref="A8:I8"/>
  </mergeCells>
  <phoneticPr fontId="36" type="noConversion"/>
  <printOptions horizontalCentered="1"/>
  <pageMargins left="0.5" right="0.25" top="0.5" bottom="0.5" header="0.25" footer="0.25"/>
  <pageSetup paperSize="9"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24"/>
  </sheetPr>
  <dimension ref="A2:N27"/>
  <sheetViews>
    <sheetView workbookViewId="0">
      <selection activeCell="A2" sqref="A2:N27"/>
    </sheetView>
  </sheetViews>
  <sheetFormatPr defaultRowHeight="15"/>
  <cols>
    <col min="1" max="1" width="12" style="11" customWidth="1"/>
    <col min="2" max="2" width="7.28515625" style="11" customWidth="1"/>
    <col min="3" max="3" width="11.140625" style="11" customWidth="1"/>
    <col min="4" max="4" width="30.7109375" style="10" customWidth="1"/>
    <col min="5" max="5" width="9.85546875" style="11" customWidth="1"/>
    <col min="6" max="6" width="8.140625" style="10" customWidth="1"/>
    <col min="7" max="9" width="14.140625" style="10" customWidth="1"/>
    <col min="10" max="10" width="13.28515625" style="10" customWidth="1"/>
    <col min="11" max="11" width="9.140625" style="10"/>
    <col min="12" max="12" width="11.5703125" style="10" customWidth="1"/>
    <col min="13" max="16384" width="9.140625" style="10"/>
  </cols>
  <sheetData>
    <row r="2" spans="1:14" s="53" customFormat="1" ht="16.5" customHeight="1">
      <c r="A2" s="1" t="s">
        <v>0</v>
      </c>
      <c r="B2" s="52"/>
      <c r="C2" s="52"/>
      <c r="H2" s="52"/>
      <c r="I2" s="52"/>
      <c r="J2" s="88" t="s">
        <v>88</v>
      </c>
      <c r="K2" s="88"/>
      <c r="L2" s="88"/>
      <c r="M2" s="88"/>
      <c r="N2" s="88"/>
    </row>
    <row r="3" spans="1:14" s="53" customFormat="1" ht="16.5" customHeight="1">
      <c r="A3" s="1" t="s">
        <v>33</v>
      </c>
      <c r="B3" s="51"/>
      <c r="C3" s="51"/>
      <c r="H3" s="2"/>
      <c r="I3" s="2"/>
      <c r="J3" s="89" t="s">
        <v>2</v>
      </c>
      <c r="K3" s="89"/>
      <c r="L3" s="89"/>
      <c r="M3" s="89"/>
      <c r="N3" s="89"/>
    </row>
    <row r="4" spans="1:14" s="53" customFormat="1" ht="16.5" customHeight="1">
      <c r="A4" s="51"/>
      <c r="B4" s="51"/>
      <c r="C4" s="51"/>
      <c r="H4" s="2"/>
      <c r="I4" s="2"/>
      <c r="J4" s="89"/>
      <c r="K4" s="89"/>
      <c r="L4" s="89"/>
      <c r="M4" s="89"/>
      <c r="N4" s="89"/>
    </row>
    <row r="5" spans="1:14" ht="23.25" customHeight="1">
      <c r="A5" s="108" t="s">
        <v>89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</row>
    <row r="6" spans="1:14">
      <c r="A6" s="86" t="s">
        <v>90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>
      <c r="A7" s="86" t="s">
        <v>97</v>
      </c>
      <c r="B7" s="86" t="s">
        <v>5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>
      <c r="A8" s="86" t="s">
        <v>91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</row>
    <row r="9" spans="1:14" ht="6" customHeight="1">
      <c r="A9" s="10"/>
      <c r="B9" s="10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</row>
    <row r="10" spans="1:14" ht="15.75" customHeight="1">
      <c r="A10" s="93" t="s">
        <v>7</v>
      </c>
      <c r="B10" s="99" t="s">
        <v>8</v>
      </c>
      <c r="C10" s="99"/>
      <c r="D10" s="93" t="s">
        <v>9</v>
      </c>
      <c r="E10" s="93" t="s">
        <v>10</v>
      </c>
      <c r="F10" s="103" t="s">
        <v>92</v>
      </c>
      <c r="G10" s="105" t="s">
        <v>11</v>
      </c>
      <c r="H10" s="106"/>
      <c r="I10" s="106"/>
      <c r="J10" s="107"/>
      <c r="K10" s="105" t="s">
        <v>12</v>
      </c>
      <c r="L10" s="106"/>
      <c r="M10" s="106"/>
      <c r="N10" s="107"/>
    </row>
    <row r="11" spans="1:14" ht="15.75" customHeight="1">
      <c r="A11" s="93"/>
      <c r="B11" s="100" t="s">
        <v>13</v>
      </c>
      <c r="C11" s="100" t="s">
        <v>14</v>
      </c>
      <c r="D11" s="93"/>
      <c r="E11" s="93"/>
      <c r="F11" s="104"/>
      <c r="G11" s="101" t="s">
        <v>15</v>
      </c>
      <c r="H11" s="102"/>
      <c r="I11" s="101" t="s">
        <v>16</v>
      </c>
      <c r="J11" s="102"/>
      <c r="K11" s="101" t="s">
        <v>15</v>
      </c>
      <c r="L11" s="102"/>
      <c r="M11" s="101" t="s">
        <v>16</v>
      </c>
      <c r="N11" s="102"/>
    </row>
    <row r="12" spans="1:14" ht="32.25" customHeight="1">
      <c r="A12" s="93"/>
      <c r="B12" s="100"/>
      <c r="C12" s="100"/>
      <c r="D12" s="93"/>
      <c r="E12" s="93"/>
      <c r="F12" s="104"/>
      <c r="G12" s="54" t="s">
        <v>46</v>
      </c>
      <c r="H12" s="54" t="s">
        <v>93</v>
      </c>
      <c r="I12" s="54" t="s">
        <v>46</v>
      </c>
      <c r="J12" s="54" t="s">
        <v>93</v>
      </c>
      <c r="K12" s="54" t="s">
        <v>46</v>
      </c>
      <c r="L12" s="54" t="s">
        <v>93</v>
      </c>
      <c r="M12" s="54" t="s">
        <v>46</v>
      </c>
      <c r="N12" s="54" t="s">
        <v>93</v>
      </c>
    </row>
    <row r="13" spans="1:14" s="57" customFormat="1" ht="12">
      <c r="A13" s="55" t="s">
        <v>17</v>
      </c>
      <c r="B13" s="56" t="s">
        <v>18</v>
      </c>
      <c r="C13" s="55" t="s">
        <v>19</v>
      </c>
      <c r="D13" s="55" t="s">
        <v>20</v>
      </c>
      <c r="E13" s="55" t="s">
        <v>21</v>
      </c>
      <c r="F13" s="55">
        <v>1</v>
      </c>
      <c r="G13" s="55">
        <v>2</v>
      </c>
      <c r="H13" s="55">
        <v>3</v>
      </c>
      <c r="I13" s="55">
        <v>4</v>
      </c>
      <c r="J13" s="55">
        <v>5</v>
      </c>
      <c r="K13" s="55">
        <v>6</v>
      </c>
      <c r="L13" s="55">
        <v>7</v>
      </c>
      <c r="M13" s="55">
        <v>8</v>
      </c>
      <c r="N13" s="55">
        <v>9</v>
      </c>
    </row>
    <row r="14" spans="1:14" ht="18" customHeight="1">
      <c r="A14" s="58"/>
      <c r="B14" s="58"/>
      <c r="C14" s="58"/>
      <c r="D14" s="13" t="s">
        <v>22</v>
      </c>
      <c r="E14" s="14"/>
      <c r="F14" s="14"/>
      <c r="G14" s="58"/>
      <c r="H14" s="58"/>
      <c r="I14" s="58"/>
      <c r="J14" s="58"/>
      <c r="K14" s="59">
        <v>0</v>
      </c>
      <c r="L14" s="60">
        <v>0</v>
      </c>
      <c r="M14" s="59">
        <v>0</v>
      </c>
      <c r="N14" s="60">
        <v>0</v>
      </c>
    </row>
    <row r="15" spans="1:14" ht="16.5" customHeight="1">
      <c r="A15" s="61">
        <v>41957</v>
      </c>
      <c r="B15" s="61" t="s">
        <v>69</v>
      </c>
      <c r="C15" s="61">
        <f>A15</f>
        <v>41957</v>
      </c>
      <c r="D15" s="17" t="s">
        <v>100</v>
      </c>
      <c r="E15" s="26" t="s">
        <v>94</v>
      </c>
      <c r="F15" s="4">
        <v>21345</v>
      </c>
      <c r="G15" s="62">
        <v>4400</v>
      </c>
      <c r="H15" s="67">
        <f>G15*F15</f>
        <v>93918000</v>
      </c>
      <c r="I15" s="62"/>
      <c r="J15" s="63"/>
      <c r="K15" s="75">
        <f>MAX(K14+G15-I15-M14,0)</f>
        <v>4400</v>
      </c>
      <c r="L15" s="76">
        <f>MAX(L14-N14+H15-J15,0)</f>
        <v>93918000</v>
      </c>
      <c r="M15" s="75">
        <f>MAX(M14+I15-G15-K14,0)</f>
        <v>0</v>
      </c>
      <c r="N15" s="76">
        <f>MAX(N14-L14+J15-H15,0)</f>
        <v>0</v>
      </c>
    </row>
    <row r="16" spans="1:14" ht="16.5" customHeight="1">
      <c r="A16" s="61">
        <v>41957</v>
      </c>
      <c r="B16" s="61" t="s">
        <v>65</v>
      </c>
      <c r="C16" s="61">
        <v>41957</v>
      </c>
      <c r="D16" s="17" t="s">
        <v>101</v>
      </c>
      <c r="E16" s="26" t="s">
        <v>77</v>
      </c>
      <c r="F16" s="4">
        <v>21345</v>
      </c>
      <c r="G16" s="62"/>
      <c r="H16" s="63"/>
      <c r="I16" s="62">
        <v>4400</v>
      </c>
      <c r="J16" s="63">
        <f>I16*F16</f>
        <v>93918000</v>
      </c>
      <c r="K16" s="75">
        <f>MAX(K15+G16-I16-M15,0)</f>
        <v>0</v>
      </c>
      <c r="L16" s="76">
        <f>MAX(L15-N15+H16-J16,0)</f>
        <v>0</v>
      </c>
      <c r="M16" s="75">
        <f>MAX(M15+I16-G16-K15,0)</f>
        <v>0</v>
      </c>
      <c r="N16" s="76">
        <f>MAX(N15-L15+J16-H16,0)</f>
        <v>0</v>
      </c>
    </row>
    <row r="17" spans="1:14" ht="16.5" customHeight="1">
      <c r="A17" s="61"/>
      <c r="B17" s="61"/>
      <c r="C17" s="61"/>
      <c r="D17" s="17"/>
      <c r="E17" s="26"/>
      <c r="F17" s="4"/>
      <c r="G17" s="62"/>
      <c r="H17" s="63"/>
      <c r="I17" s="62"/>
      <c r="J17" s="63"/>
      <c r="K17" s="75">
        <f>MAX(K16+G17-I17-M16,0)</f>
        <v>0</v>
      </c>
      <c r="L17" s="76">
        <f>MAX(L16-N16+H17-J17,0)</f>
        <v>0</v>
      </c>
      <c r="M17" s="75">
        <f>MAX(M16+I17-G17-K16,0)</f>
        <v>0</v>
      </c>
      <c r="N17" s="76">
        <f>MAX(N16-L16+J17-H17,0)</f>
        <v>0</v>
      </c>
    </row>
    <row r="18" spans="1:14" ht="16.5" customHeight="1">
      <c r="A18" s="61"/>
      <c r="B18" s="61"/>
      <c r="C18" s="61"/>
      <c r="D18" s="66"/>
      <c r="E18" s="26"/>
      <c r="F18" s="4"/>
      <c r="G18" s="62"/>
      <c r="H18" s="63"/>
      <c r="I18" s="62"/>
      <c r="J18" s="63"/>
      <c r="K18" s="64"/>
      <c r="L18" s="65"/>
      <c r="M18" s="64"/>
      <c r="N18" s="65"/>
    </row>
    <row r="19" spans="1:14" ht="12" customHeight="1">
      <c r="A19" s="61"/>
      <c r="B19" s="61"/>
      <c r="C19" s="61"/>
      <c r="D19" s="17"/>
      <c r="E19" s="16"/>
      <c r="F19" s="16"/>
      <c r="G19" s="17"/>
      <c r="H19" s="17"/>
      <c r="I19" s="17"/>
      <c r="J19" s="17"/>
      <c r="K19" s="64"/>
      <c r="L19" s="65"/>
      <c r="M19" s="64"/>
      <c r="N19" s="65"/>
    </row>
    <row r="20" spans="1:14">
      <c r="A20" s="17"/>
      <c r="B20" s="17"/>
      <c r="C20" s="17"/>
      <c r="D20" s="18" t="s">
        <v>95</v>
      </c>
      <c r="E20" s="16" t="s">
        <v>24</v>
      </c>
      <c r="F20" s="16" t="s">
        <v>24</v>
      </c>
      <c r="G20" s="68">
        <f>SUM(G15:G19)</f>
        <v>4400</v>
      </c>
      <c r="H20" s="69">
        <f>SUM(H15:H19)</f>
        <v>93918000</v>
      </c>
      <c r="I20" s="68">
        <f>SUM(I15:I19)</f>
        <v>4400</v>
      </c>
      <c r="J20" s="69">
        <f>SUM(J15:J19)</f>
        <v>93918000</v>
      </c>
      <c r="K20" s="69" t="s">
        <v>24</v>
      </c>
      <c r="L20" s="69" t="s">
        <v>24</v>
      </c>
      <c r="M20" s="69" t="s">
        <v>24</v>
      </c>
      <c r="N20" s="69" t="s">
        <v>24</v>
      </c>
    </row>
    <row r="21" spans="1:14" ht="21" customHeight="1">
      <c r="A21" s="70"/>
      <c r="B21" s="70"/>
      <c r="C21" s="70"/>
      <c r="D21" s="20" t="s">
        <v>25</v>
      </c>
      <c r="E21" s="21" t="s">
        <v>24</v>
      </c>
      <c r="F21" s="21" t="s">
        <v>24</v>
      </c>
      <c r="G21" s="21" t="s">
        <v>24</v>
      </c>
      <c r="H21" s="21" t="s">
        <v>24</v>
      </c>
      <c r="I21" s="21" t="s">
        <v>24</v>
      </c>
      <c r="J21" s="21" t="s">
        <v>24</v>
      </c>
      <c r="K21" s="71">
        <f>ROUND(MAX(K14+G20-I20-M14,0),2)</f>
        <v>0</v>
      </c>
      <c r="L21" s="72">
        <f>ROUND(MAX(L14+H20-J20-N14,0),0)</f>
        <v>0</v>
      </c>
      <c r="M21" s="72">
        <f>ROUND(MAX(M14+I20-G20-K14,0),2)</f>
        <v>0</v>
      </c>
      <c r="N21" s="72">
        <f>ROUND(MAX(N14+J20-L14-H20,0),0)</f>
        <v>0</v>
      </c>
    </row>
    <row r="22" spans="1:14" ht="10.5" customHeight="1">
      <c r="A22" s="10"/>
      <c r="B22" s="10"/>
      <c r="C22" s="10"/>
      <c r="F22" s="11"/>
    </row>
    <row r="23" spans="1:14">
      <c r="A23" s="10"/>
      <c r="B23" s="10"/>
      <c r="C23" s="73" t="s">
        <v>96</v>
      </c>
      <c r="F23" s="11"/>
      <c r="H23" s="30"/>
      <c r="I23" s="30"/>
      <c r="J23" s="30"/>
    </row>
    <row r="24" spans="1:14">
      <c r="A24" s="10"/>
      <c r="B24" s="10"/>
      <c r="C24" s="73" t="s">
        <v>98</v>
      </c>
      <c r="F24" s="11"/>
    </row>
    <row r="25" spans="1:14">
      <c r="A25" s="10"/>
      <c r="B25" s="10"/>
      <c r="C25" s="10"/>
      <c r="F25" s="11"/>
      <c r="L25" s="11" t="s">
        <v>99</v>
      </c>
    </row>
    <row r="26" spans="1:14">
      <c r="A26" s="10"/>
      <c r="B26" s="10"/>
      <c r="C26" s="11" t="s">
        <v>26</v>
      </c>
      <c r="F26" s="11"/>
      <c r="L26" s="11" t="s">
        <v>27</v>
      </c>
    </row>
    <row r="27" spans="1:14">
      <c r="A27" s="10"/>
      <c r="B27" s="10"/>
      <c r="C27" s="11" t="s">
        <v>28</v>
      </c>
      <c r="F27" s="11"/>
      <c r="L27" s="11" t="s">
        <v>28</v>
      </c>
    </row>
  </sheetData>
  <mergeCells count="20">
    <mergeCell ref="M11:N11"/>
    <mergeCell ref="F10:F12"/>
    <mergeCell ref="G10:J10"/>
    <mergeCell ref="J2:N2"/>
    <mergeCell ref="J3:N4"/>
    <mergeCell ref="A5:N5"/>
    <mergeCell ref="K10:N10"/>
    <mergeCell ref="G11:H11"/>
    <mergeCell ref="I11:J11"/>
    <mergeCell ref="K11:L11"/>
    <mergeCell ref="A6:N6"/>
    <mergeCell ref="A7:N7"/>
    <mergeCell ref="A8:N8"/>
    <mergeCell ref="C9:N9"/>
    <mergeCell ref="A10:A12"/>
    <mergeCell ref="B10:C10"/>
    <mergeCell ref="D10:D12"/>
    <mergeCell ref="E10:E12"/>
    <mergeCell ref="B11:B12"/>
    <mergeCell ref="C11:C12"/>
  </mergeCells>
  <phoneticPr fontId="36" type="noConversion"/>
  <printOptions horizontalCentered="1"/>
  <pageMargins left="0.2" right="0.25" top="0.5" bottom="0.5" header="0.25" footer="0.25"/>
  <pageSetup paperSize="9" scale="85" orientation="landscape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4" enableFormatConditionsCalculation="0">
    <tabColor indexed="52"/>
  </sheetPr>
  <dimension ref="A2:J33"/>
  <sheetViews>
    <sheetView workbookViewId="0">
      <selection activeCell="E19" sqref="E19"/>
    </sheetView>
  </sheetViews>
  <sheetFormatPr defaultRowHeight="15"/>
  <cols>
    <col min="1" max="1" width="12" style="11" customWidth="1"/>
    <col min="2" max="2" width="7" style="11" customWidth="1"/>
    <col min="3" max="3" width="11.7109375" style="11" customWidth="1"/>
    <col min="4" max="4" width="34.5703125" style="10" customWidth="1"/>
    <col min="5" max="5" width="7.140625" style="11" customWidth="1"/>
    <col min="6" max="9" width="14.7109375" style="10" customWidth="1"/>
    <col min="10" max="16384" width="9.140625" style="10"/>
  </cols>
  <sheetData>
    <row r="2" spans="1:10" ht="15.75" customHeight="1">
      <c r="A2" s="1" t="s">
        <v>0</v>
      </c>
      <c r="G2" s="88" t="s">
        <v>1</v>
      </c>
      <c r="H2" s="88"/>
      <c r="I2" s="88"/>
    </row>
    <row r="3" spans="1:10" ht="15.75" customHeight="1">
      <c r="A3" s="1" t="s">
        <v>33</v>
      </c>
      <c r="G3" s="89" t="s">
        <v>2</v>
      </c>
      <c r="H3" s="89"/>
      <c r="I3" s="89"/>
    </row>
    <row r="4" spans="1:10">
      <c r="F4" s="2"/>
      <c r="G4" s="89"/>
      <c r="H4" s="89"/>
      <c r="I4" s="89"/>
    </row>
    <row r="5" spans="1:10" ht="17.25" customHeight="1">
      <c r="A5" s="87" t="s">
        <v>3</v>
      </c>
      <c r="B5" s="87"/>
      <c r="C5" s="87"/>
      <c r="D5" s="87"/>
      <c r="E5" s="87"/>
      <c r="F5" s="87"/>
      <c r="G5" s="87"/>
      <c r="H5" s="87"/>
      <c r="I5" s="87"/>
    </row>
    <row r="6" spans="1:10">
      <c r="A6" s="90" t="s">
        <v>30</v>
      </c>
      <c r="B6" s="86"/>
      <c r="C6" s="86"/>
      <c r="D6" s="86"/>
      <c r="E6" s="86"/>
      <c r="F6" s="86"/>
      <c r="G6" s="86"/>
      <c r="H6" s="86"/>
      <c r="I6" s="86"/>
    </row>
    <row r="7" spans="1:10">
      <c r="A7" s="86" t="s">
        <v>31</v>
      </c>
      <c r="B7" s="86" t="s">
        <v>5</v>
      </c>
      <c r="C7" s="86"/>
      <c r="D7" s="86"/>
      <c r="E7" s="86"/>
      <c r="F7" s="86"/>
      <c r="G7" s="86"/>
      <c r="H7" s="86"/>
      <c r="I7" s="86"/>
    </row>
    <row r="8" spans="1:10">
      <c r="A8" s="86" t="s">
        <v>6</v>
      </c>
      <c r="B8" s="90"/>
      <c r="C8" s="90"/>
      <c r="D8" s="90"/>
      <c r="E8" s="90"/>
      <c r="F8" s="90"/>
      <c r="G8" s="90"/>
      <c r="H8" s="90"/>
      <c r="I8" s="90"/>
    </row>
    <row r="9" spans="1:10" ht="21.75" customHeight="1">
      <c r="C9" s="91"/>
      <c r="D9" s="92"/>
      <c r="E9" s="92"/>
      <c r="F9" s="92"/>
      <c r="G9" s="92"/>
      <c r="H9" s="92"/>
      <c r="I9" s="92"/>
    </row>
    <row r="10" spans="1:10" ht="15.75" customHeight="1">
      <c r="A10" s="93" t="s">
        <v>7</v>
      </c>
      <c r="B10" s="94" t="s">
        <v>8</v>
      </c>
      <c r="C10" s="95"/>
      <c r="D10" s="93" t="s">
        <v>9</v>
      </c>
      <c r="E10" s="93" t="s">
        <v>10</v>
      </c>
      <c r="F10" s="94" t="s">
        <v>11</v>
      </c>
      <c r="G10" s="95"/>
      <c r="H10" s="94" t="s">
        <v>12</v>
      </c>
      <c r="I10" s="96"/>
    </row>
    <row r="11" spans="1:10" ht="15.75" customHeight="1">
      <c r="A11" s="93"/>
      <c r="B11" s="97" t="s">
        <v>13</v>
      </c>
      <c r="C11" s="97" t="s">
        <v>14</v>
      </c>
      <c r="D11" s="93"/>
      <c r="E11" s="93"/>
      <c r="F11" s="97" t="s">
        <v>15</v>
      </c>
      <c r="G11" s="97" t="s">
        <v>16</v>
      </c>
      <c r="H11" s="97" t="s">
        <v>15</v>
      </c>
      <c r="I11" s="97" t="s">
        <v>16</v>
      </c>
    </row>
    <row r="12" spans="1:10">
      <c r="A12" s="93"/>
      <c r="B12" s="98"/>
      <c r="C12" s="98"/>
      <c r="D12" s="93"/>
      <c r="E12" s="93"/>
      <c r="F12" s="98"/>
      <c r="G12" s="98"/>
      <c r="H12" s="98"/>
      <c r="I12" s="98"/>
    </row>
    <row r="13" spans="1:10" s="29" customFormat="1" ht="11.25" customHeight="1">
      <c r="A13" s="27" t="s">
        <v>17</v>
      </c>
      <c r="B13" s="28" t="s">
        <v>18</v>
      </c>
      <c r="C13" s="27" t="s">
        <v>19</v>
      </c>
      <c r="D13" s="27" t="s">
        <v>20</v>
      </c>
      <c r="E13" s="27" t="s">
        <v>21</v>
      </c>
      <c r="F13" s="27">
        <v>1</v>
      </c>
      <c r="G13" s="27">
        <v>2</v>
      </c>
      <c r="H13" s="27">
        <v>3</v>
      </c>
      <c r="I13" s="27">
        <v>4</v>
      </c>
    </row>
    <row r="14" spans="1:10" ht="18.75" customHeight="1">
      <c r="A14" s="12"/>
      <c r="B14" s="14"/>
      <c r="C14" s="12"/>
      <c r="D14" s="13" t="s">
        <v>22</v>
      </c>
      <c r="E14" s="14"/>
      <c r="F14" s="3"/>
      <c r="G14" s="3"/>
      <c r="H14" s="3"/>
      <c r="I14" s="3"/>
    </row>
    <row r="15" spans="1:10" ht="18.75" customHeight="1">
      <c r="A15" s="15">
        <v>41956</v>
      </c>
      <c r="B15" s="16" t="s">
        <v>69</v>
      </c>
      <c r="C15" s="15">
        <v>41956</v>
      </c>
      <c r="D15" s="17" t="s">
        <v>86</v>
      </c>
      <c r="E15" s="26" t="s">
        <v>58</v>
      </c>
      <c r="F15" s="3"/>
      <c r="G15" s="3">
        <v>1000000000</v>
      </c>
      <c r="H15" s="4">
        <f>MAX(H14+F15-G15-I14,0)</f>
        <v>0</v>
      </c>
      <c r="I15" s="4">
        <f>MAX(I14+G15-H14-F15,0)</f>
        <v>1000000000</v>
      </c>
      <c r="J15" s="10">
        <f>MONTH(C15)</f>
        <v>11</v>
      </c>
    </row>
    <row r="16" spans="1:10" ht="18.75" customHeight="1">
      <c r="A16" s="15">
        <v>41971</v>
      </c>
      <c r="B16" s="16" t="s">
        <v>56</v>
      </c>
      <c r="C16" s="15">
        <v>41971</v>
      </c>
      <c r="D16" s="17" t="s">
        <v>85</v>
      </c>
      <c r="E16" s="26">
        <v>1121</v>
      </c>
      <c r="F16" s="3">
        <v>1000000000</v>
      </c>
      <c r="G16" s="3"/>
      <c r="H16" s="4">
        <f>MAX(H15+F16-G16-I15,0)</f>
        <v>0</v>
      </c>
      <c r="I16" s="4">
        <f>MAX(I15+G16-H15-F16,0)</f>
        <v>0</v>
      </c>
    </row>
    <row r="17" spans="1:9" ht="18.75" customHeight="1">
      <c r="A17" s="15"/>
      <c r="B17" s="16"/>
      <c r="C17" s="15"/>
      <c r="D17" s="17"/>
      <c r="E17" s="26"/>
      <c r="F17" s="3"/>
      <c r="G17" s="3"/>
      <c r="H17" s="4">
        <f>MAX(H16+F17-G17-I16,0)</f>
        <v>0</v>
      </c>
      <c r="I17" s="4">
        <f>MAX(I16+G17-H16-F17,0)</f>
        <v>0</v>
      </c>
    </row>
    <row r="18" spans="1:9" ht="18.75" customHeight="1">
      <c r="A18" s="15"/>
      <c r="B18" s="16"/>
      <c r="C18" s="15"/>
      <c r="D18" s="18" t="s">
        <v>23</v>
      </c>
      <c r="E18" s="16" t="s">
        <v>24</v>
      </c>
      <c r="F18" s="5">
        <f>SUM(F15:F17)</f>
        <v>1000000000</v>
      </c>
      <c r="G18" s="5">
        <f>SUM(G15:G17)</f>
        <v>1000000000</v>
      </c>
      <c r="H18" s="5" t="s">
        <v>24</v>
      </c>
      <c r="I18" s="5" t="s">
        <v>24</v>
      </c>
    </row>
    <row r="19" spans="1:9" ht="18.75" customHeight="1">
      <c r="A19" s="19"/>
      <c r="B19" s="21"/>
      <c r="C19" s="19"/>
      <c r="D19" s="20" t="s">
        <v>25</v>
      </c>
      <c r="E19" s="21" t="s">
        <v>24</v>
      </c>
      <c r="F19" s="6" t="s">
        <v>24</v>
      </c>
      <c r="G19" s="6" t="s">
        <v>24</v>
      </c>
      <c r="H19" s="7">
        <f>MAX(H14+F18-G18-I14,0)</f>
        <v>0</v>
      </c>
      <c r="I19" s="7">
        <f>MAX(I14+G18-H14-F18,0)</f>
        <v>0</v>
      </c>
    </row>
    <row r="20" spans="1:9" ht="15.75" customHeight="1"/>
    <row r="21" spans="1:9">
      <c r="C21" s="23" t="s">
        <v>36</v>
      </c>
    </row>
    <row r="22" spans="1:9">
      <c r="C22" s="23" t="s">
        <v>55</v>
      </c>
    </row>
    <row r="23" spans="1:9" ht="13.5" customHeight="1">
      <c r="E23" s="86" t="s">
        <v>54</v>
      </c>
      <c r="F23" s="86"/>
      <c r="G23" s="86"/>
      <c r="H23" s="86"/>
      <c r="I23" s="86"/>
    </row>
    <row r="24" spans="1:9" ht="20.25" customHeight="1">
      <c r="A24" s="86" t="s">
        <v>26</v>
      </c>
      <c r="B24" s="86"/>
      <c r="C24" s="86"/>
      <c r="D24" s="86"/>
      <c r="E24" s="86" t="s">
        <v>27</v>
      </c>
      <c r="F24" s="86"/>
      <c r="G24" s="86"/>
      <c r="H24" s="86"/>
      <c r="I24" s="86"/>
    </row>
    <row r="25" spans="1:9">
      <c r="A25" s="86" t="s">
        <v>28</v>
      </c>
      <c r="B25" s="86"/>
      <c r="C25" s="86"/>
      <c r="D25" s="86"/>
      <c r="E25" s="86" t="s">
        <v>28</v>
      </c>
      <c r="F25" s="86"/>
      <c r="G25" s="86"/>
      <c r="H25" s="86"/>
      <c r="I25" s="86"/>
    </row>
    <row r="27" spans="1:9">
      <c r="D27" s="24"/>
      <c r="F27" s="30"/>
    </row>
    <row r="28" spans="1:9">
      <c r="D28" s="24"/>
    </row>
    <row r="30" spans="1:9">
      <c r="D30" s="25"/>
    </row>
    <row r="31" spans="1:9">
      <c r="D31" s="24"/>
      <c r="F31" s="31">
        <v>8243844334</v>
      </c>
      <c r="G31" s="31">
        <v>13293367114</v>
      </c>
    </row>
    <row r="33" spans="6:7">
      <c r="F33" s="30">
        <f>F18-F31</f>
        <v>-7243844334</v>
      </c>
      <c r="G33" s="30">
        <f>G18-G31</f>
        <v>-12293367114</v>
      </c>
    </row>
  </sheetData>
  <mergeCells count="24">
    <mergeCell ref="A24:D24"/>
    <mergeCell ref="E24:I24"/>
    <mergeCell ref="A25:D25"/>
    <mergeCell ref="E25:I25"/>
    <mergeCell ref="E23:I23"/>
    <mergeCell ref="B10:C10"/>
    <mergeCell ref="B11:B12"/>
    <mergeCell ref="C11:C12"/>
    <mergeCell ref="G11:G12"/>
    <mergeCell ref="F11:F12"/>
    <mergeCell ref="D10:D12"/>
    <mergeCell ref="E10:E12"/>
    <mergeCell ref="F10:G10"/>
    <mergeCell ref="I11:I12"/>
    <mergeCell ref="A5:I5"/>
    <mergeCell ref="G2:I2"/>
    <mergeCell ref="G3:I4"/>
    <mergeCell ref="A10:A12"/>
    <mergeCell ref="A6:I6"/>
    <mergeCell ref="A7:I7"/>
    <mergeCell ref="A8:I8"/>
    <mergeCell ref="C9:I9"/>
    <mergeCell ref="H10:I10"/>
    <mergeCell ref="H11:H12"/>
  </mergeCells>
  <phoneticPr fontId="30" type="noConversion"/>
  <printOptions horizontalCentered="1"/>
  <pageMargins left="0.5" right="0.13" top="0.5" bottom="0.5" header="0.25" footer="0.25"/>
  <pageSetup scale="85" orientation="portrait" verticalDpi="0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7" enableFormatConditionsCalculation="0">
    <tabColor indexed="52"/>
  </sheetPr>
  <dimension ref="A2:J29"/>
  <sheetViews>
    <sheetView topLeftCell="A13" workbookViewId="0">
      <selection activeCell="A27" sqref="A27"/>
    </sheetView>
  </sheetViews>
  <sheetFormatPr defaultRowHeight="15"/>
  <cols>
    <col min="1" max="1" width="10.85546875" style="11" customWidth="1"/>
    <col min="2" max="2" width="7" style="11" customWidth="1"/>
    <col min="3" max="3" width="10.85546875" style="11" customWidth="1"/>
    <col min="4" max="4" width="32.85546875" style="10" customWidth="1"/>
    <col min="5" max="5" width="7.140625" style="11" customWidth="1"/>
    <col min="6" max="9" width="14.7109375" style="10" customWidth="1"/>
    <col min="10" max="16384" width="9.140625" style="10"/>
  </cols>
  <sheetData>
    <row r="2" spans="1:10" ht="15.75" customHeight="1">
      <c r="A2" s="1" t="s">
        <v>0</v>
      </c>
      <c r="G2" s="88" t="s">
        <v>1</v>
      </c>
      <c r="H2" s="88"/>
      <c r="I2" s="88"/>
    </row>
    <row r="3" spans="1:10" ht="15.75" customHeight="1">
      <c r="A3" s="1" t="s">
        <v>33</v>
      </c>
      <c r="G3" s="89" t="s">
        <v>2</v>
      </c>
      <c r="H3" s="89"/>
      <c r="I3" s="89"/>
    </row>
    <row r="4" spans="1:10">
      <c r="F4" s="2"/>
      <c r="G4" s="89"/>
      <c r="H4" s="89"/>
      <c r="I4" s="89"/>
    </row>
    <row r="5" spans="1:10" ht="17.25" customHeight="1">
      <c r="A5" s="87" t="s">
        <v>3</v>
      </c>
      <c r="B5" s="87"/>
      <c r="C5" s="87"/>
      <c r="D5" s="87"/>
      <c r="E5" s="87"/>
      <c r="F5" s="87"/>
      <c r="G5" s="87"/>
      <c r="H5" s="87"/>
      <c r="I5" s="87"/>
    </row>
    <row r="6" spans="1:10">
      <c r="A6" s="90" t="s">
        <v>30</v>
      </c>
      <c r="B6" s="86"/>
      <c r="C6" s="86"/>
      <c r="D6" s="86"/>
      <c r="E6" s="86"/>
      <c r="F6" s="86"/>
      <c r="G6" s="86"/>
      <c r="H6" s="86"/>
      <c r="I6" s="86"/>
    </row>
    <row r="7" spans="1:10">
      <c r="A7" s="86" t="s">
        <v>68</v>
      </c>
      <c r="B7" s="86" t="s">
        <v>5</v>
      </c>
      <c r="C7" s="86"/>
      <c r="D7" s="86"/>
      <c r="E7" s="86"/>
      <c r="F7" s="86"/>
      <c r="G7" s="86"/>
      <c r="H7" s="86"/>
      <c r="I7" s="86"/>
    </row>
    <row r="8" spans="1:10">
      <c r="A8" s="86" t="s">
        <v>6</v>
      </c>
      <c r="B8" s="90"/>
      <c r="C8" s="90"/>
      <c r="D8" s="90"/>
      <c r="E8" s="90"/>
      <c r="F8" s="90"/>
      <c r="G8" s="90"/>
      <c r="H8" s="90"/>
      <c r="I8" s="90"/>
    </row>
    <row r="9" spans="1:10" ht="22.5" customHeight="1">
      <c r="C9" s="91"/>
      <c r="D9" s="92"/>
      <c r="E9" s="92"/>
      <c r="F9" s="92"/>
      <c r="G9" s="92"/>
      <c r="H9" s="92"/>
      <c r="I9" s="92"/>
    </row>
    <row r="10" spans="1:10" ht="15.75" customHeight="1">
      <c r="A10" s="93" t="s">
        <v>7</v>
      </c>
      <c r="B10" s="94" t="s">
        <v>8</v>
      </c>
      <c r="C10" s="95"/>
      <c r="D10" s="93" t="s">
        <v>9</v>
      </c>
      <c r="E10" s="93" t="s">
        <v>10</v>
      </c>
      <c r="F10" s="94" t="s">
        <v>11</v>
      </c>
      <c r="G10" s="95"/>
      <c r="H10" s="94" t="s">
        <v>12</v>
      </c>
      <c r="I10" s="96"/>
    </row>
    <row r="11" spans="1:10" ht="15.75" customHeight="1">
      <c r="A11" s="93"/>
      <c r="B11" s="97" t="s">
        <v>13</v>
      </c>
      <c r="C11" s="97" t="s">
        <v>14</v>
      </c>
      <c r="D11" s="93"/>
      <c r="E11" s="93"/>
      <c r="F11" s="97" t="s">
        <v>15</v>
      </c>
      <c r="G11" s="97" t="s">
        <v>16</v>
      </c>
      <c r="H11" s="97" t="s">
        <v>15</v>
      </c>
      <c r="I11" s="97" t="s">
        <v>16</v>
      </c>
    </row>
    <row r="12" spans="1:10">
      <c r="A12" s="93"/>
      <c r="B12" s="98"/>
      <c r="C12" s="98"/>
      <c r="D12" s="93"/>
      <c r="E12" s="93"/>
      <c r="F12" s="98"/>
      <c r="G12" s="98"/>
      <c r="H12" s="98"/>
      <c r="I12" s="98"/>
    </row>
    <row r="13" spans="1:10" s="29" customFormat="1" ht="11.25" customHeight="1">
      <c r="A13" s="27" t="s">
        <v>17</v>
      </c>
      <c r="B13" s="28" t="s">
        <v>18</v>
      </c>
      <c r="C13" s="27" t="s">
        <v>19</v>
      </c>
      <c r="D13" s="27" t="s">
        <v>20</v>
      </c>
      <c r="E13" s="27" t="s">
        <v>21</v>
      </c>
      <c r="F13" s="27">
        <v>1</v>
      </c>
      <c r="G13" s="27">
        <v>2</v>
      </c>
      <c r="H13" s="27">
        <v>3</v>
      </c>
      <c r="I13" s="27">
        <v>4</v>
      </c>
    </row>
    <row r="14" spans="1:10" ht="18.75" customHeight="1">
      <c r="A14" s="12"/>
      <c r="B14" s="14"/>
      <c r="C14" s="12"/>
      <c r="D14" s="13" t="s">
        <v>22</v>
      </c>
      <c r="E14" s="14"/>
      <c r="F14" s="3"/>
      <c r="G14" s="3"/>
      <c r="H14" s="3"/>
      <c r="I14" s="3"/>
    </row>
    <row r="15" spans="1:10" ht="18.75" customHeight="1">
      <c r="A15" s="15">
        <v>41708</v>
      </c>
      <c r="B15" s="16" t="s">
        <v>69</v>
      </c>
      <c r="C15" s="15">
        <v>41708</v>
      </c>
      <c r="D15" s="17" t="s">
        <v>70</v>
      </c>
      <c r="E15" s="26" t="s">
        <v>58</v>
      </c>
      <c r="F15" s="3"/>
      <c r="G15" s="3">
        <v>2100000000</v>
      </c>
      <c r="H15" s="4">
        <f>MAX(H14+F15-G15-I14,0)</f>
        <v>0</v>
      </c>
      <c r="I15" s="4">
        <f>MAX(I14+G15-H14-F15,0)</f>
        <v>2100000000</v>
      </c>
      <c r="J15" s="10">
        <f>MONTH(C15)</f>
        <v>3</v>
      </c>
    </row>
    <row r="16" spans="1:10" ht="18.75" customHeight="1">
      <c r="A16" s="15">
        <v>41709</v>
      </c>
      <c r="B16" s="16" t="s">
        <v>56</v>
      </c>
      <c r="C16" s="15">
        <v>41709</v>
      </c>
      <c r="D16" s="17" t="s">
        <v>71</v>
      </c>
      <c r="E16" s="26" t="s">
        <v>58</v>
      </c>
      <c r="F16" s="3">
        <v>2050000000</v>
      </c>
      <c r="G16" s="3"/>
      <c r="H16" s="4">
        <f>MAX(H15+F16-G16-I15,0)</f>
        <v>0</v>
      </c>
      <c r="I16" s="4">
        <f>MAX(I15+G16-H15-F16,0)</f>
        <v>50000000</v>
      </c>
    </row>
    <row r="17" spans="1:9" ht="18.75" customHeight="1">
      <c r="A17" s="15">
        <v>41709</v>
      </c>
      <c r="B17" s="16" t="s">
        <v>104</v>
      </c>
      <c r="C17" s="15">
        <v>41709</v>
      </c>
      <c r="D17" s="17" t="s">
        <v>72</v>
      </c>
      <c r="E17" s="26" t="s">
        <v>73</v>
      </c>
      <c r="F17" s="3">
        <v>50000000</v>
      </c>
      <c r="G17" s="3"/>
      <c r="H17" s="4">
        <f>MAX(H16+F17-G17-I16,0)</f>
        <v>0</v>
      </c>
      <c r="I17" s="4">
        <f>MAX(I16+G17-H16-F17,0)</f>
        <v>0</v>
      </c>
    </row>
    <row r="18" spans="1:9" ht="18.75" customHeight="1">
      <c r="A18" s="15"/>
      <c r="B18" s="16"/>
      <c r="C18" s="15"/>
      <c r="D18" s="17"/>
      <c r="E18" s="16"/>
      <c r="F18" s="3"/>
      <c r="G18" s="3"/>
      <c r="H18" s="4"/>
      <c r="I18" s="4"/>
    </row>
    <row r="19" spans="1:9" ht="18.75" customHeight="1">
      <c r="A19" s="15"/>
      <c r="B19" s="16"/>
      <c r="C19" s="15"/>
      <c r="D19" s="18" t="s">
        <v>23</v>
      </c>
      <c r="E19" s="16" t="s">
        <v>24</v>
      </c>
      <c r="F19" s="5">
        <f>SUM(F15:F18)</f>
        <v>2100000000</v>
      </c>
      <c r="G19" s="5">
        <f>SUM(G15:G18)</f>
        <v>2100000000</v>
      </c>
      <c r="H19" s="5" t="s">
        <v>24</v>
      </c>
      <c r="I19" s="5" t="s">
        <v>24</v>
      </c>
    </row>
    <row r="20" spans="1:9" ht="18.75" customHeight="1">
      <c r="A20" s="19"/>
      <c r="B20" s="21"/>
      <c r="C20" s="19"/>
      <c r="D20" s="20" t="s">
        <v>25</v>
      </c>
      <c r="E20" s="21" t="s">
        <v>24</v>
      </c>
      <c r="F20" s="6" t="s">
        <v>24</v>
      </c>
      <c r="G20" s="6" t="s">
        <v>24</v>
      </c>
      <c r="H20" s="7">
        <f>MAX(H14+F19-G19-I14,0)</f>
        <v>0</v>
      </c>
      <c r="I20" s="7">
        <f>MAX(I14+G19-H14-F19,0)</f>
        <v>0</v>
      </c>
    </row>
    <row r="21" spans="1:9" ht="17.25" customHeight="1"/>
    <row r="22" spans="1:9">
      <c r="C22" s="23" t="s">
        <v>36</v>
      </c>
    </row>
    <row r="23" spans="1:9">
      <c r="C23" s="23" t="s">
        <v>55</v>
      </c>
    </row>
    <row r="24" spans="1:9" ht="13.5" customHeight="1">
      <c r="E24" s="86" t="s">
        <v>54</v>
      </c>
      <c r="F24" s="86"/>
      <c r="G24" s="86"/>
      <c r="H24" s="86"/>
      <c r="I24" s="86"/>
    </row>
    <row r="25" spans="1:9">
      <c r="A25" s="86" t="s">
        <v>26</v>
      </c>
      <c r="B25" s="86"/>
      <c r="C25" s="86"/>
      <c r="D25" s="86"/>
      <c r="E25" s="86" t="s">
        <v>27</v>
      </c>
      <c r="F25" s="86"/>
      <c r="G25" s="86"/>
      <c r="H25" s="86"/>
      <c r="I25" s="86"/>
    </row>
    <row r="26" spans="1:9">
      <c r="A26" s="86" t="s">
        <v>28</v>
      </c>
      <c r="B26" s="86"/>
      <c r="C26" s="86"/>
      <c r="D26" s="86"/>
      <c r="E26" s="86" t="s">
        <v>28</v>
      </c>
      <c r="F26" s="86"/>
      <c r="G26" s="86"/>
      <c r="H26" s="86"/>
      <c r="I26" s="86"/>
    </row>
    <row r="28" spans="1:9">
      <c r="D28" s="24"/>
      <c r="F28" s="30"/>
    </row>
    <row r="29" spans="1:9">
      <c r="D29" s="24"/>
    </row>
  </sheetData>
  <mergeCells count="24">
    <mergeCell ref="A25:D25"/>
    <mergeCell ref="E25:I25"/>
    <mergeCell ref="A26:D26"/>
    <mergeCell ref="E26:I26"/>
    <mergeCell ref="E24:I24"/>
    <mergeCell ref="B10:C10"/>
    <mergeCell ref="B11:B12"/>
    <mergeCell ref="C11:C12"/>
    <mergeCell ref="G11:G12"/>
    <mergeCell ref="F11:F12"/>
    <mergeCell ref="D10:D12"/>
    <mergeCell ref="E10:E12"/>
    <mergeCell ref="F10:G10"/>
    <mergeCell ref="I11:I12"/>
    <mergeCell ref="A5:I5"/>
    <mergeCell ref="G2:I2"/>
    <mergeCell ref="G3:I4"/>
    <mergeCell ref="A10:A12"/>
    <mergeCell ref="A6:I6"/>
    <mergeCell ref="A7:I7"/>
    <mergeCell ref="A8:I8"/>
    <mergeCell ref="C9:I9"/>
    <mergeCell ref="H10:I10"/>
    <mergeCell ref="H11:H12"/>
  </mergeCells>
  <phoneticPr fontId="30" type="noConversion"/>
  <printOptions horizontalCentered="1"/>
  <pageMargins left="0.5" right="0.31" top="0.5" bottom="0.5" header="0.25" footer="0.25"/>
  <pageSetup scale="85" orientation="portrait" verticalDpi="0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</vt:lpstr>
      <vt:lpstr>1388-AL SG</vt:lpstr>
      <vt:lpstr>1388-TV</vt:lpstr>
      <vt:lpstr>1388 - THUE</vt:lpstr>
      <vt:lpstr>1388-ky quy</vt:lpstr>
      <vt:lpstr>3388 - ĐTT</vt:lpstr>
      <vt:lpstr>3388 - LTH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2015-03-09T06:09:42Z</cp:lastPrinted>
  <dcterms:created xsi:type="dcterms:W3CDTF">2013-12-17T01:31:58Z</dcterms:created>
  <dcterms:modified xsi:type="dcterms:W3CDTF">2015-09-11T09:18:32Z</dcterms:modified>
</cp:coreProperties>
</file>