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65" windowWidth="19440" windowHeight="9915" activeTab="5"/>
  </bookViews>
  <sheets>
    <sheet name="TOKAI 06" sheetId="16" r:id="rId1"/>
    <sheet name="PV 82.000" sheetId="17" r:id="rId2"/>
    <sheet name="HUNAN 25 - 28" sheetId="18" r:id="rId3"/>
    <sheet name="HUNAN 29 -32" sheetId="19" r:id="rId4"/>
    <sheet name="PV 89.000" sheetId="20" r:id="rId5"/>
    <sheet name="PV 52.000" sheetId="21" r:id="rId6"/>
  </sheets>
  <externalReferences>
    <externalReference r:id="rId7"/>
    <externalReference r:id="rId8"/>
  </externalReferences>
  <definedNames>
    <definedName name="_Fill" localSheetId="5" hidden="1">#REF!</definedName>
    <definedName name="_Fill" localSheetId="4" hidden="1">#REF!</definedName>
    <definedName name="_Fill" localSheetId="0" hidden="1">#REF!</definedName>
    <definedName name="_Fill" hidden="1">#REF!</definedName>
    <definedName name="_xlnm._FilterDatabase" localSheetId="4" hidden="1">'PV 89.000'!$A$13:$M$23</definedName>
    <definedName name="_xlnm.Print_Area" localSheetId="2">'HUNAN 25 - 28'!$A$1:$I$45</definedName>
    <definedName name="_xlnm.Print_Area" localSheetId="3">'HUNAN 29 -32'!$A$1:$I$45</definedName>
    <definedName name="_xlnm.Print_Titles" localSheetId="2">'HUNAN 25 - 28'!$11:$13</definedName>
    <definedName name="SNACK03" localSheetId="5" hidden="1">#REF!</definedName>
    <definedName name="SNACK03" localSheetId="4" hidden="1">#REF!</definedName>
    <definedName name="SNACK03" localSheetId="0" hidden="1">#REF!</definedName>
    <definedName name="SNACK03" hidden="1">#REF!</definedName>
  </definedNames>
  <calcPr calcId="144525"/>
</workbook>
</file>

<file path=xl/calcChain.xml><?xml version="1.0" encoding="utf-8"?>
<calcChain xmlns="http://schemas.openxmlformats.org/spreadsheetml/2006/main">
  <c r="F19" i="21" l="1"/>
  <c r="H19" i="21" s="1"/>
  <c r="H17" i="21"/>
  <c r="D17" i="21"/>
  <c r="C17" i="21"/>
  <c r="H16" i="21"/>
  <c r="D16" i="21"/>
  <c r="C16" i="21"/>
  <c r="C18" i="21"/>
  <c r="D18" i="21"/>
  <c r="C19" i="21"/>
  <c r="D19" i="21"/>
  <c r="D15" i="21"/>
  <c r="C15" i="21"/>
  <c r="H18" i="21"/>
  <c r="H15" i="21"/>
  <c r="C22" i="21" l="1"/>
  <c r="F23" i="20" l="1"/>
  <c r="H23" i="20" l="1"/>
  <c r="D23" i="20"/>
  <c r="C23" i="20"/>
  <c r="H22" i="20"/>
  <c r="D22" i="20"/>
  <c r="C22" i="20"/>
  <c r="H21" i="20"/>
  <c r="D21" i="20"/>
  <c r="C21" i="20"/>
  <c r="H20" i="20"/>
  <c r="D20" i="20"/>
  <c r="C20" i="20"/>
  <c r="H19" i="20"/>
  <c r="D19" i="20"/>
  <c r="C19" i="20"/>
  <c r="H18" i="20"/>
  <c r="D18" i="20"/>
  <c r="C18" i="20"/>
  <c r="H17" i="20"/>
  <c r="D17" i="20"/>
  <c r="C17" i="20"/>
  <c r="H16" i="20"/>
  <c r="D16" i="20"/>
  <c r="C16" i="20"/>
  <c r="H15" i="20"/>
  <c r="D15" i="20"/>
  <c r="C15" i="20"/>
  <c r="H14" i="20"/>
  <c r="D14" i="20"/>
  <c r="C14" i="20"/>
  <c r="F34" i="19"/>
  <c r="H34" i="19" s="1"/>
  <c r="D34" i="19"/>
  <c r="C34" i="19"/>
  <c r="H33" i="19"/>
  <c r="D33" i="19"/>
  <c r="C33" i="19"/>
  <c r="H32" i="19"/>
  <c r="D32" i="19"/>
  <c r="C32" i="19"/>
  <c r="H31" i="19"/>
  <c r="D31" i="19"/>
  <c r="C31" i="19"/>
  <c r="H30" i="19"/>
  <c r="D30" i="19"/>
  <c r="C30" i="19"/>
  <c r="H29" i="19"/>
  <c r="D29" i="19"/>
  <c r="C29" i="19"/>
  <c r="H28" i="19"/>
  <c r="D28" i="19"/>
  <c r="C28" i="19"/>
  <c r="H27" i="19"/>
  <c r="D27" i="19"/>
  <c r="C27" i="19"/>
  <c r="H26" i="19"/>
  <c r="D26" i="19"/>
  <c r="C26" i="19"/>
  <c r="H25" i="19"/>
  <c r="D25" i="19"/>
  <c r="C25" i="19"/>
  <c r="H24" i="19"/>
  <c r="D24" i="19"/>
  <c r="C24" i="19"/>
  <c r="H23" i="19"/>
  <c r="D23" i="19"/>
  <c r="C23" i="19"/>
  <c r="H22" i="19"/>
  <c r="D22" i="19"/>
  <c r="C22" i="19"/>
  <c r="H21" i="19"/>
  <c r="D21" i="19"/>
  <c r="C21" i="19"/>
  <c r="H20" i="19"/>
  <c r="D20" i="19"/>
  <c r="C20" i="19"/>
  <c r="H19" i="19"/>
  <c r="D19" i="19"/>
  <c r="C19" i="19"/>
  <c r="H18" i="19"/>
  <c r="D18" i="19"/>
  <c r="C18" i="19"/>
  <c r="H17" i="19"/>
  <c r="D17" i="19"/>
  <c r="C17" i="19"/>
  <c r="H16" i="19"/>
  <c r="D16" i="19"/>
  <c r="C16" i="19"/>
  <c r="H15" i="19"/>
  <c r="D15" i="19"/>
  <c r="C15" i="19"/>
  <c r="H14" i="19"/>
  <c r="D14" i="19"/>
  <c r="C14" i="19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C34" i="18"/>
  <c r="D34" i="18"/>
  <c r="D14" i="18"/>
  <c r="C14" i="18"/>
  <c r="F34" i="18"/>
  <c r="H34" i="18" s="1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C25" i="20" l="1"/>
  <c r="C36" i="19"/>
  <c r="C36" i="18"/>
  <c r="C15" i="16" l="1"/>
  <c r="D15" i="16"/>
  <c r="C16" i="16"/>
  <c r="D16" i="16"/>
  <c r="C17" i="16"/>
  <c r="D17" i="16"/>
  <c r="C18" i="16"/>
  <c r="D18" i="16"/>
  <c r="C19" i="16"/>
  <c r="D19" i="16"/>
  <c r="D14" i="16"/>
  <c r="C14" i="16"/>
  <c r="C22" i="17"/>
  <c r="D22" i="17"/>
  <c r="H22" i="17"/>
  <c r="C23" i="17"/>
  <c r="D23" i="17"/>
  <c r="H23" i="17"/>
  <c r="C15" i="17"/>
  <c r="D15" i="17"/>
  <c r="C16" i="17"/>
  <c r="D16" i="17"/>
  <c r="C17" i="17"/>
  <c r="D17" i="17"/>
  <c r="C18" i="17"/>
  <c r="D18" i="17"/>
  <c r="C19" i="17"/>
  <c r="D19" i="17"/>
  <c r="C20" i="17"/>
  <c r="D20" i="17"/>
  <c r="C21" i="17"/>
  <c r="D21" i="17"/>
  <c r="D14" i="17"/>
  <c r="C14" i="17"/>
  <c r="H21" i="17"/>
  <c r="H20" i="17"/>
  <c r="H19" i="17"/>
  <c r="H18" i="17"/>
  <c r="H17" i="17"/>
  <c r="H16" i="17"/>
  <c r="H15" i="17"/>
  <c r="H14" i="17"/>
  <c r="C25" i="17" l="1"/>
  <c r="F19" i="16"/>
  <c r="H19" i="16" l="1"/>
  <c r="H18" i="16"/>
  <c r="H17" i="16"/>
  <c r="H16" i="16"/>
  <c r="H15" i="16"/>
  <c r="H14" i="16"/>
  <c r="C21" i="16" l="1"/>
</calcChain>
</file>

<file path=xl/sharedStrings.xml><?xml version="1.0" encoding="utf-8"?>
<sst xmlns="http://schemas.openxmlformats.org/spreadsheetml/2006/main" count="320" uniqueCount="56">
  <si>
    <t>Người bán</t>
  </si>
  <si>
    <t>Tên mặt hàng</t>
  </si>
  <si>
    <t>Đơn giá</t>
  </si>
  <si>
    <t>Địa chỉ</t>
  </si>
  <si>
    <t>BẢNG KÊ THU MUA HÀNG HÓA, DỊCH VỤ 
MUA VÀO KHÔNG CÓ HÓA ĐƠN</t>
  </si>
  <si>
    <r>
      <t xml:space="preserve">Mẫu số: 01/TNDN
</t>
    </r>
    <r>
      <rPr>
        <i/>
        <sz val="8"/>
        <rFont val="Times New Roman"/>
        <family val="1"/>
      </rPr>
      <t>(Ban hành kèm theo Thông tư
số 130/2008/TT-BTC ngày 26/12/2008 của Bộ tài chính)</t>
    </r>
  </si>
  <si>
    <t>Tên doanh nghiệp:Công Ty TNHH Hải Sản An lạc</t>
  </si>
  <si>
    <t>Mã số thuế: 1100878093</t>
  </si>
  <si>
    <t>Địa chỉ: Lô A14 đường 4A, KCN Hải Sơn, Đức Hòa, Long An</t>
  </si>
  <si>
    <t>Địa chỉ nơi tổ chức thu mua:…………………………………………………………………………………</t>
  </si>
  <si>
    <t>Người phụ trách thu mua:……………………………………………………………………………………</t>
  </si>
  <si>
    <t>Ngày tháng 
năm mua hàng</t>
  </si>
  <si>
    <t>Hàng hóa mua vào</t>
  </si>
  <si>
    <t>Tên người bán</t>
  </si>
  <si>
    <t>Số CMND</t>
  </si>
  <si>
    <t>Số lượng</t>
  </si>
  <si>
    <t>Tổng giá
 thanh toán</t>
  </si>
  <si>
    <t>1</t>
  </si>
  <si>
    <t>6</t>
  </si>
  <si>
    <t>7</t>
  </si>
  <si>
    <t>Tổng giá trị hàng mua vào:</t>
  </si>
  <si>
    <t>Người lập bảng kê</t>
  </si>
  <si>
    <t>Giám đốc doanh nghiệp</t>
  </si>
  <si>
    <t>(Ký, ghi rõ họ tên)</t>
  </si>
  <si>
    <t>(Ký tên, đóng dấu)</t>
  </si>
  <si>
    <t>Nguyễn Văn Tha</t>
  </si>
  <si>
    <t>Ghẹ NL</t>
  </si>
  <si>
    <t>Nguyễn Văn Hiền</t>
  </si>
  <si>
    <t>Lê Thị Diễm</t>
  </si>
  <si>
    <t>Nguyễn Thị Ngọc Thuỳ</t>
  </si>
  <si>
    <t>Ngày 04 tháng  05 năm   2018</t>
  </si>
  <si>
    <t>(Ngày 04 tháng 05 năm 2018)</t>
  </si>
  <si>
    <t>Nguyễn Thanh Bình</t>
  </si>
  <si>
    <t>Cá cơm NL</t>
  </si>
  <si>
    <t>Trần Văn An</t>
  </si>
  <si>
    <t>Nguyễn Thị Hội</t>
  </si>
  <si>
    <t>Nguyễn Văn Hạnh</t>
  </si>
  <si>
    <t>(Ngày 09 tháng 05 năm 2018)</t>
  </si>
  <si>
    <t>Ngày 09 tháng  05 năm   2018</t>
  </si>
  <si>
    <t>Võ Uyên Phương</t>
  </si>
  <si>
    <t>Ghi chú</t>
  </si>
  <si>
    <t>C</t>
  </si>
  <si>
    <t>Vũ Thị Lan</t>
  </si>
  <si>
    <t>Lê Thị Kim Thanh</t>
  </si>
  <si>
    <t>Lê Thị Thiện Em</t>
  </si>
  <si>
    <t>Trần Thị Thu Hiếu</t>
  </si>
  <si>
    <t>(Ngày 03 tháng 05 năm 2018)</t>
  </si>
  <si>
    <t>Ngày 03 tháng  05 năm   2018</t>
  </si>
  <si>
    <t>(Ngày 07 tháng 05 năm 2018)</t>
  </si>
  <si>
    <t>Ngày 07 tháng  05 năm   2018</t>
  </si>
  <si>
    <t>(Ngày 11 tháng 05 năm 2018)</t>
  </si>
  <si>
    <t>Ngày 11 tháng  05 năm   2018</t>
  </si>
  <si>
    <t>Nguyễn Văn Đức</t>
  </si>
  <si>
    <t>Cá bò NL</t>
  </si>
  <si>
    <t>Nguyễn Văn Tư</t>
  </si>
  <si>
    <t>Ngày  11  Tháng  05  năm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</si>
</sst>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1010000]d/m/yyyy;@"/>
    <numFmt numFmtId="167" formatCode="\$#,##0\ ;\(\$#,##0\)"/>
    <numFmt numFmtId="168" formatCode="#,###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  <numFmt numFmtId="173" formatCode="&quot;Ngày&quot;\ dd&quot; tháng&quot;\ mm&quot; năm&quot;\ yyyy"/>
    <numFmt numFmtId="174" formatCode="dd/mm/yyyy"/>
  </numFmts>
  <fonts count="30">
    <font>
      <sz val="12"/>
      <name val="VNI-Times"/>
    </font>
    <font>
      <sz val="11"/>
      <color theme="1"/>
      <name val="Calibri"/>
      <family val="2"/>
      <scheme val="minor"/>
    </font>
    <font>
      <sz val="12"/>
      <name val="VNI-Times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sz val="13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sz val="10"/>
      <name val="VNI-Times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indexed="8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3" fontId="6" fillId="2" borderId="4"/>
    <xf numFmtId="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2" borderId="4">
      <alignment horizontal="centerContinuous" vertical="center" wrapText="1"/>
    </xf>
    <xf numFmtId="3" fontId="6" fillId="2" borderId="4">
      <alignment horizontal="center" vertical="center" wrapText="1"/>
    </xf>
    <xf numFmtId="2" fontId="7" fillId="0" borderId="0" applyFont="0" applyFill="0" applyBorder="0" applyAlignment="0" applyProtection="0"/>
    <xf numFmtId="0" fontId="8" fillId="0" borderId="8" applyNumberFormat="0" applyAlignment="0" applyProtection="0">
      <alignment horizontal="left" vertical="center"/>
    </xf>
    <xf numFmtId="0" fontId="8" fillId="0" borderId="2">
      <alignment horizontal="left" vertical="center"/>
    </xf>
    <xf numFmtId="3" fontId="6" fillId="0" borderId="9"/>
    <xf numFmtId="3" fontId="9" fillId="0" borderId="10"/>
    <xf numFmtId="3" fontId="6" fillId="0" borderId="4">
      <alignment horizontal="center" vertical="center" wrapText="1"/>
    </xf>
    <xf numFmtId="3" fontId="6" fillId="0" borderId="4">
      <alignment horizontal="centerContinuous" vertical="center"/>
    </xf>
    <xf numFmtId="168" fontId="10" fillId="0" borderId="11"/>
    <xf numFmtId="0" fontId="11" fillId="0" borderId="0">
      <alignment horizontal="centerContinuous"/>
    </xf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13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15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7" fillId="0" borderId="0"/>
    <xf numFmtId="0" fontId="1" fillId="0" borderId="0"/>
    <xf numFmtId="0" fontId="27" fillId="0" borderId="0">
      <alignment horizontal="center"/>
    </xf>
  </cellStyleXfs>
  <cellXfs count="94">
    <xf numFmtId="0" fontId="0" fillId="0" borderId="0" xfId="0"/>
    <xf numFmtId="0" fontId="4" fillId="0" borderId="7" xfId="0" applyFont="1" applyBorder="1"/>
    <xf numFmtId="0" fontId="5" fillId="0" borderId="0" xfId="0" applyFont="1"/>
    <xf numFmtId="14" fontId="5" fillId="0" borderId="0" xfId="0" applyNumberFormat="1" applyFont="1"/>
    <xf numFmtId="0" fontId="20" fillId="0" borderId="0" xfId="0" applyFont="1"/>
    <xf numFmtId="165" fontId="5" fillId="0" borderId="0" xfId="1" applyNumberFormat="1" applyFont="1"/>
    <xf numFmtId="165" fontId="21" fillId="0" borderId="4" xfId="1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14" fontId="22" fillId="0" borderId="4" xfId="0" quotePrefix="1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165" fontId="22" fillId="0" borderId="4" xfId="1" quotePrefix="1" applyNumberFormat="1" applyFont="1" applyBorder="1" applyAlignment="1">
      <alignment horizontal="center"/>
    </xf>
    <xf numFmtId="164" fontId="4" fillId="0" borderId="16" xfId="1" applyNumberFormat="1" applyFont="1" applyBorder="1" applyAlignment="1">
      <alignment horizontal="center"/>
    </xf>
    <xf numFmtId="165" fontId="3" fillId="0" borderId="0" xfId="1" applyNumberFormat="1" applyFont="1"/>
    <xf numFmtId="165" fontId="5" fillId="0" borderId="0" xfId="0" applyNumberFormat="1" applyFont="1"/>
    <xf numFmtId="165" fontId="23" fillId="0" borderId="0" xfId="1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24" fillId="0" borderId="0" xfId="0" applyFont="1" applyAlignment="1">
      <alignment horizontal="center"/>
    </xf>
    <xf numFmtId="43" fontId="5" fillId="0" borderId="0" xfId="1" applyFont="1"/>
    <xf numFmtId="165" fontId="24" fillId="0" borderId="0" xfId="1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28" fillId="0" borderId="7" xfId="0" applyFont="1" applyBorder="1" applyAlignment="1">
      <alignment vertical="center" wrapText="1"/>
    </xf>
    <xf numFmtId="17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vertical="center"/>
    </xf>
    <xf numFmtId="165" fontId="4" fillId="0" borderId="7" xfId="1" applyNumberFormat="1" applyFont="1" applyBorder="1" applyAlignment="1">
      <alignment vertical="center"/>
    </xf>
    <xf numFmtId="165" fontId="4" fillId="0" borderId="16" xfId="1" applyNumberFormat="1" applyFont="1" applyBorder="1" applyAlignment="1">
      <alignment vertical="center"/>
    </xf>
    <xf numFmtId="0" fontId="0" fillId="0" borderId="0" xfId="0" applyFont="1"/>
    <xf numFmtId="43" fontId="2" fillId="0" borderId="0" xfId="1" applyFont="1"/>
    <xf numFmtId="166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65" fontId="0" fillId="0" borderId="0" xfId="0" applyNumberFormat="1"/>
    <xf numFmtId="0" fontId="2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1" fillId="0" borderId="4" xfId="0" applyFont="1" applyBorder="1" applyAlignment="1">
      <alignment horizontal="center" vertical="center"/>
    </xf>
    <xf numFmtId="165" fontId="0" fillId="0" borderId="0" xfId="1" applyNumberFormat="1" applyFont="1"/>
    <xf numFmtId="43" fontId="0" fillId="0" borderId="0" xfId="1" applyFont="1"/>
    <xf numFmtId="43" fontId="0" fillId="0" borderId="0" xfId="0" applyNumberFormat="1"/>
    <xf numFmtId="0" fontId="5" fillId="0" borderId="0" xfId="0" applyFont="1" applyAlignment="1">
      <alignment horizont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 vertical="center" wrapText="1"/>
    </xf>
    <xf numFmtId="14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4" fontId="22" fillId="0" borderId="4" xfId="0" quotePrefix="1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5" fontId="22" fillId="0" borderId="4" xfId="1" quotePrefix="1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3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3" fontId="5" fillId="0" borderId="0" xfId="1" applyFont="1" applyAlignment="1">
      <alignment vertical="center"/>
    </xf>
    <xf numFmtId="165" fontId="24" fillId="0" borderId="0" xfId="1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</cellXfs>
  <cellStyles count="44">
    <cellStyle name="cg" xfId="2"/>
    <cellStyle name="Comma" xfId="1" builtinId="3"/>
    <cellStyle name="Comma 2" xfId="28"/>
    <cellStyle name="Comma 2 2" xfId="29"/>
    <cellStyle name="Comma 3" xfId="30"/>
    <cellStyle name="Comma 4" xfId="31"/>
    <cellStyle name="Comma 5" xfId="32"/>
    <cellStyle name="Comma 6" xfId="33"/>
    <cellStyle name="Comma 6 2" xfId="34"/>
    <cellStyle name="Comma 9" xfId="35"/>
    <cellStyle name="Comma0" xfId="3"/>
    <cellStyle name="Currency0" xfId="4"/>
    <cellStyle name="Date" xfId="5"/>
    <cellStyle name="f1" xfId="6"/>
    <cellStyle name="f2" xfId="7"/>
    <cellStyle name="Fixed" xfId="8"/>
    <cellStyle name="Header1" xfId="9"/>
    <cellStyle name="Header2" xfId="10"/>
    <cellStyle name="k0" xfId="11"/>
    <cellStyle name="k1" xfId="12"/>
    <cellStyle name="k2" xfId="13"/>
    <cellStyle name="k3" xfId="14"/>
    <cellStyle name="moi" xfId="15"/>
    <cellStyle name="Normal" xfId="0" builtinId="0"/>
    <cellStyle name="Normal 2" xfId="36"/>
    <cellStyle name="Normal 2 2" xfId="37"/>
    <cellStyle name="Normal 2 2 2" xfId="38"/>
    <cellStyle name="Normal 3" xfId="39"/>
    <cellStyle name="Normal 4" xfId="40"/>
    <cellStyle name="Normal 5" xfId="41"/>
    <cellStyle name="Normal 5 2" xfId="42"/>
    <cellStyle name="TD1" xfId="16"/>
    <cellStyle name="Tua de so" xfId="43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</cellStyles>
  <dxfs count="6"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achhangd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hang%2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ne"/>
    </sheetNames>
    <sheetDataSet>
      <sheetData sheetId="0"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</row>
        <row r="21">
          <cell r="A21" t="str">
            <v>Huỳnh Ngọc Thu</v>
          </cell>
          <cell r="B21">
            <v>320522056</v>
          </cell>
          <cell r="C21" t="str">
            <v>Bến Tre</v>
          </cell>
          <cell r="D21" t="str">
            <v>Bến Tre</v>
          </cell>
          <cell r="E21" t="str">
            <v>Cá chỉ vàng</v>
          </cell>
        </row>
        <row r="22">
          <cell r="A22" t="str">
            <v>Lê Thành Lê</v>
          </cell>
          <cell r="B22">
            <v>320593933</v>
          </cell>
          <cell r="C22" t="str">
            <v>Giồng Trôm - Bến Tre</v>
          </cell>
          <cell r="D22" t="str">
            <v>Bến Tre</v>
          </cell>
        </row>
        <row r="23">
          <cell r="A23" t="str">
            <v>Trần Thị Nê</v>
          </cell>
          <cell r="B23">
            <v>320747922</v>
          </cell>
          <cell r="C23" t="str">
            <v>Giồng Trôm - Bến Tre</v>
          </cell>
          <cell r="D23" t="str">
            <v>Bến Tre</v>
          </cell>
          <cell r="E23" t="str">
            <v>Cá chỉ vàng</v>
          </cell>
        </row>
        <row r="24">
          <cell r="A24" t="str">
            <v>Đỗ Ngọc Trương</v>
          </cell>
          <cell r="B24">
            <v>320876542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Đặng Thanh Phong</v>
          </cell>
          <cell r="B25">
            <v>320876558</v>
          </cell>
          <cell r="C25" t="str">
            <v>Giồng Trôm - Bến Tre</v>
          </cell>
          <cell r="D25" t="str">
            <v>Bến Tre</v>
          </cell>
        </row>
        <row r="26">
          <cell r="A26" t="str">
            <v>Nguyễn Văn Hiền</v>
          </cell>
          <cell r="B26">
            <v>320878054</v>
          </cell>
          <cell r="C26" t="str">
            <v>Giồng Trôm - Bến Tre</v>
          </cell>
          <cell r="D26" t="str">
            <v>Bến Tre</v>
          </cell>
        </row>
        <row r="27">
          <cell r="A27" t="str">
            <v>Lê Thị Diễm</v>
          </cell>
          <cell r="B27">
            <v>320878272</v>
          </cell>
          <cell r="C27" t="str">
            <v>Giồng Trôm - 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Nguyễn Thanh Hải</v>
          </cell>
          <cell r="B28">
            <v>321179471</v>
          </cell>
          <cell r="C28" t="str">
            <v>Giồng Trôm - Bến Tre</v>
          </cell>
          <cell r="D28" t="str">
            <v>Bến Tre</v>
          </cell>
        </row>
        <row r="29">
          <cell r="A29" t="str">
            <v>Trương Thị Mỉm</v>
          </cell>
          <cell r="B29">
            <v>320897817</v>
          </cell>
          <cell r="C29" t="str">
            <v>Mỏ Cày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Nguyễn Thị Loan</v>
          </cell>
          <cell r="B30">
            <v>321009246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Phạm Tuấn Anh</v>
          </cell>
          <cell r="B31">
            <v>321478047</v>
          </cell>
          <cell r="C31" t="str">
            <v>Thạnh Phú - Bến Tre</v>
          </cell>
          <cell r="D31" t="str">
            <v>Bến Tre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Võ Thị Huyền</v>
          </cell>
          <cell r="B42">
            <v>370615318</v>
          </cell>
          <cell r="C42" t="str">
            <v>Gò Quao - Kiên Giang</v>
          </cell>
          <cell r="D42" t="str">
            <v>Kiên Giang</v>
          </cell>
          <cell r="E42" t="str">
            <v>Cá mai, cá đổng, mực</v>
          </cell>
        </row>
        <row r="43">
          <cell r="A43" t="str">
            <v>Nguyễn Thị Bé Hai</v>
          </cell>
          <cell r="B43">
            <v>370825748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Lâm Thị Loan</v>
          </cell>
          <cell r="B44">
            <v>370698949</v>
          </cell>
          <cell r="C44" t="str">
            <v>Hòn Đất, Kiên Giang</v>
          </cell>
          <cell r="D44" t="str">
            <v>Kiên Giang</v>
          </cell>
          <cell r="E44" t="str">
            <v>KG 90428TS, KG90139TS, KG91737TS</v>
          </cell>
        </row>
        <row r="45">
          <cell r="A45" t="str">
            <v>Vũ Thị Lan</v>
          </cell>
          <cell r="B45">
            <v>370803567</v>
          </cell>
          <cell r="C45" t="str">
            <v>Kiên lương - Kiên Giang</v>
          </cell>
          <cell r="D45" t="str">
            <v>Kiên Giang</v>
          </cell>
          <cell r="E45" t="str">
            <v>Cá mai, cá đổng, mực</v>
          </cell>
        </row>
        <row r="46">
          <cell r="A46" t="str">
            <v>Trương Quốc Tuấn</v>
          </cell>
          <cell r="B46">
            <v>370004125</v>
          </cell>
          <cell r="C46" t="str">
            <v>Rạch Giá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Nguyễn Văn Hải</v>
          </cell>
          <cell r="B47">
            <v>370033286</v>
          </cell>
          <cell r="C47" t="str">
            <v>Rạch Giá - Kiên Giang</v>
          </cell>
          <cell r="D47" t="str">
            <v>Kiên Giang</v>
          </cell>
          <cell r="E47" t="str">
            <v>Mực</v>
          </cell>
        </row>
        <row r="48">
          <cell r="A48" t="str">
            <v>Huỳnh Thị Kiều</v>
          </cell>
          <cell r="B48">
            <v>370047763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Nguyễn Thị Kim Vân</v>
          </cell>
          <cell r="B49">
            <v>370054438</v>
          </cell>
          <cell r="C49" t="str">
            <v>Rạch Giá - Kiên Giang</v>
          </cell>
          <cell r="D49" t="str">
            <v>Kiên Giang</v>
          </cell>
          <cell r="E49" t="str">
            <v>Cá chỉ vàng</v>
          </cell>
        </row>
        <row r="50">
          <cell r="A50" t="str">
            <v>Phan Quốc Việt</v>
          </cell>
          <cell r="B50">
            <v>370209938</v>
          </cell>
          <cell r="C50" t="str">
            <v>Rạch Giá - Kiên Giang</v>
          </cell>
          <cell r="D50" t="str">
            <v>Kiên Giang</v>
          </cell>
          <cell r="E50" t="str">
            <v>Mực</v>
          </cell>
        </row>
        <row r="51">
          <cell r="A51" t="str">
            <v>Phạm Thị Bảy</v>
          </cell>
          <cell r="B51">
            <v>370324838</v>
          </cell>
          <cell r="C51" t="str">
            <v>Rạch Giá - Kiên Giang</v>
          </cell>
          <cell r="D51" t="str">
            <v>Kiên Giang</v>
          </cell>
          <cell r="E51" t="str">
            <v>Cá mai, cá đổng, mực</v>
          </cell>
        </row>
        <row r="52">
          <cell r="A52" t="str">
            <v>Tiêu Vĩnh Phát</v>
          </cell>
          <cell r="B52">
            <v>370511387</v>
          </cell>
          <cell r="C52" t="str">
            <v>Rạch Giá - Kiên Giang</v>
          </cell>
          <cell r="D52" t="str">
            <v>Kiên Giang</v>
          </cell>
          <cell r="E52" t="str">
            <v>Cá chỉ vàng</v>
          </cell>
        </row>
        <row r="53">
          <cell r="A53" t="str">
            <v>Phan Quốc Vũ</v>
          </cell>
          <cell r="B53">
            <v>370782417</v>
          </cell>
          <cell r="C53" t="str">
            <v>Rạch Giá - Kiên Giang</v>
          </cell>
          <cell r="D53" t="str">
            <v>Kiên Giang</v>
          </cell>
          <cell r="E53" t="str">
            <v>Mực</v>
          </cell>
        </row>
        <row r="54">
          <cell r="A54" t="str">
            <v>Vương Hải Thạnh</v>
          </cell>
          <cell r="B54">
            <v>370948627</v>
          </cell>
          <cell r="C54" t="str">
            <v>Rạch Giá - Kiên Giang</v>
          </cell>
          <cell r="D54" t="str">
            <v>Kiên Giang</v>
          </cell>
          <cell r="E54" t="str">
            <v>Cá chỉ vàng</v>
          </cell>
        </row>
        <row r="55">
          <cell r="A55" t="str">
            <v>Trần Huỳnh Em</v>
          </cell>
          <cell r="B55">
            <v>371008704</v>
          </cell>
          <cell r="C55" t="str">
            <v>Rạch Giá - Kiên Giang</v>
          </cell>
          <cell r="D55" t="str">
            <v>Kiên Giang</v>
          </cell>
          <cell r="E55" t="str">
            <v>Mực</v>
          </cell>
        </row>
        <row r="56">
          <cell r="A56" t="str">
            <v>Lê Hoàng Long</v>
          </cell>
          <cell r="B56">
            <v>371139593</v>
          </cell>
          <cell r="C56" t="str">
            <v>Rạch Giá - Kiên Giang</v>
          </cell>
          <cell r="D56" t="str">
            <v>Kiên Giang</v>
          </cell>
          <cell r="E56" t="str">
            <v>Cá chỉ vàng</v>
          </cell>
        </row>
        <row r="57">
          <cell r="A57" t="str">
            <v>Trần Ngọc Quyên</v>
          </cell>
          <cell r="B57">
            <v>371166950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Thị Tuyết</v>
          </cell>
          <cell r="B58">
            <v>370261883</v>
          </cell>
          <cell r="C58" t="str">
            <v>Vĩnh Thuận - Kiên Giang</v>
          </cell>
          <cell r="D58" t="str">
            <v>Kiên Giang</v>
          </cell>
          <cell r="E58" t="str">
            <v>Cá mai, cá đổng, mực</v>
          </cell>
        </row>
        <row r="59">
          <cell r="A59" t="str">
            <v>Lê Thị Kim Thanh</v>
          </cell>
          <cell r="B59">
            <v>311514350</v>
          </cell>
          <cell r="C59" t="str">
            <v>Châu Thành - Tiền Giang</v>
          </cell>
          <cell r="D59" t="str">
            <v>Tiền Giang</v>
          </cell>
          <cell r="E59" t="str">
            <v>Cá chỉ vàng</v>
          </cell>
        </row>
        <row r="60">
          <cell r="A60" t="str">
            <v>Lê Thị Kim Liên</v>
          </cell>
          <cell r="B60">
            <v>311704830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Nguyễn Thị Mộng Tuyền</v>
          </cell>
          <cell r="B61">
            <v>311318331</v>
          </cell>
          <cell r="C61" t="str">
            <v>Gò Công Đông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Đỗ Thị Hoàng Mai</v>
          </cell>
          <cell r="B62">
            <v>310882191</v>
          </cell>
          <cell r="C62" t="str">
            <v>Gò Công Tây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Phạm Thị Chính</v>
          </cell>
          <cell r="B63">
            <v>310882158</v>
          </cell>
          <cell r="C63" t="str">
            <v xml:space="preserve">Gò Công Tây - Tiền Giang </v>
          </cell>
          <cell r="D63" t="str">
            <v>Tiền Giang</v>
          </cell>
          <cell r="E63" t="str">
            <v>Cá chỉ vàng</v>
          </cell>
        </row>
        <row r="64">
          <cell r="A64" t="str">
            <v>Trần Thị Lang</v>
          </cell>
          <cell r="B64">
            <v>310033074</v>
          </cell>
          <cell r="C64" t="str">
            <v>Mỹ Tho - Tiền Giang</v>
          </cell>
          <cell r="D64" t="str">
            <v>Tiền Giang</v>
          </cell>
          <cell r="E64" t="str">
            <v>Cá chỉ vàng</v>
          </cell>
        </row>
        <row r="65">
          <cell r="A65" t="str">
            <v>Lê Văn Thành</v>
          </cell>
          <cell r="B65">
            <v>310526150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Nguyễn Văn Lắm</v>
          </cell>
          <cell r="B66">
            <v>310703274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Phạm Thị Ngọc</v>
          </cell>
          <cell r="B67">
            <v>273042454</v>
          </cell>
          <cell r="C67" t="str">
            <v>Bà Rịa Vũng Tàu</v>
          </cell>
          <cell r="D67" t="str">
            <v>Vũng Tàu</v>
          </cell>
          <cell r="E67" t="str">
            <v>Br 7799TS</v>
          </cell>
        </row>
        <row r="68">
          <cell r="A68" t="str">
            <v>Trương Văn Mình</v>
          </cell>
          <cell r="B68">
            <v>273017840</v>
          </cell>
          <cell r="C68" t="str">
            <v>Long Điền - Vũng Tàu</v>
          </cell>
          <cell r="D68" t="str">
            <v>Vũng Tàu</v>
          </cell>
          <cell r="E68" t="str">
            <v>Cá chỉ vàng</v>
          </cell>
        </row>
        <row r="69">
          <cell r="A69" t="str">
            <v>Nguyễn Ngọc Anh</v>
          </cell>
          <cell r="B69">
            <v>273017843</v>
          </cell>
          <cell r="C69" t="str">
            <v>Long Điền - Vũng Tàu</v>
          </cell>
          <cell r="D69" t="str">
            <v>Vũng Tàu</v>
          </cell>
          <cell r="E69" t="str">
            <v>Cá chỉ vàng</v>
          </cell>
        </row>
        <row r="70">
          <cell r="A70" t="str">
            <v>Ngô Văn Vàng</v>
          </cell>
          <cell r="B70">
            <v>190253143</v>
          </cell>
          <cell r="C70" t="str">
            <v>Vũng Tàu</v>
          </cell>
          <cell r="D70" t="str">
            <v>Vũng Tàu</v>
          </cell>
          <cell r="E70" t="str">
            <v>Mực</v>
          </cell>
        </row>
        <row r="71">
          <cell r="A71" t="str">
            <v>Nguyễn Hành</v>
          </cell>
          <cell r="B71">
            <v>190524479</v>
          </cell>
          <cell r="C71" t="str">
            <v>Vũng Tàu</v>
          </cell>
          <cell r="D71" t="str">
            <v>Vũng Tàu</v>
          </cell>
          <cell r="E71" t="str">
            <v>Mực</v>
          </cell>
        </row>
        <row r="72">
          <cell r="A72" t="str">
            <v>Lương Âm</v>
          </cell>
          <cell r="B72">
            <v>211161439</v>
          </cell>
          <cell r="C72" t="str">
            <v>Vũng Tàu</v>
          </cell>
          <cell r="D72" t="str">
            <v>Vũng Tàu</v>
          </cell>
          <cell r="E72" t="str">
            <v>Mực</v>
          </cell>
        </row>
        <row r="73">
          <cell r="A73" t="str">
            <v>Nguyễn Văn Tư</v>
          </cell>
          <cell r="B73">
            <v>260456563</v>
          </cell>
          <cell r="C73" t="str">
            <v>Vũng Tàu</v>
          </cell>
          <cell r="D73" t="str">
            <v>Vũng Tàu</v>
          </cell>
          <cell r="E73" t="str">
            <v>Mực</v>
          </cell>
        </row>
        <row r="74">
          <cell r="A74" t="str">
            <v>Nguyễn Văn Đức</v>
          </cell>
          <cell r="B74">
            <v>261183075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Võ Thị Bảy</v>
          </cell>
          <cell r="B75">
            <v>270106056</v>
          </cell>
          <cell r="C75" t="str">
            <v>Vũng Tàu</v>
          </cell>
          <cell r="D75" t="str">
            <v>Vũng Tàu</v>
          </cell>
          <cell r="E75" t="str">
            <v>Br 4147TS</v>
          </cell>
        </row>
        <row r="76">
          <cell r="A76" t="str">
            <v>Võ Văn Bá</v>
          </cell>
          <cell r="B76">
            <v>270176684</v>
          </cell>
          <cell r="C76" t="str">
            <v>Vũng Tàu</v>
          </cell>
          <cell r="D76" t="str">
            <v>Vũng Tàu</v>
          </cell>
          <cell r="E76" t="str">
            <v>Br 5400TS</v>
          </cell>
        </row>
        <row r="77">
          <cell r="A77" t="str">
            <v>Nguyễn Thanh Vân</v>
          </cell>
          <cell r="B77">
            <v>270176960</v>
          </cell>
          <cell r="C77" t="str">
            <v>Vũng Tàu</v>
          </cell>
          <cell r="D77" t="str">
            <v>Vũng Tàu</v>
          </cell>
          <cell r="E77" t="str">
            <v>Br 4437TS, Br 4516TS</v>
          </cell>
        </row>
        <row r="78">
          <cell r="A78" t="str">
            <v>Hồ Thị Mỹ</v>
          </cell>
          <cell r="B78">
            <v>270986506</v>
          </cell>
          <cell r="C78" t="str">
            <v>Vũng Tàu</v>
          </cell>
          <cell r="D78" t="str">
            <v>Vũng Tàu</v>
          </cell>
          <cell r="E78" t="str">
            <v>Cá bò</v>
          </cell>
        </row>
        <row r="79">
          <cell r="A79" t="str">
            <v>Nguyễn Thanh Vinh</v>
          </cell>
          <cell r="B79">
            <v>271181056</v>
          </cell>
          <cell r="C79" t="str">
            <v>Vũng Tàu</v>
          </cell>
          <cell r="D79" t="str">
            <v>Vũng Tàu</v>
          </cell>
          <cell r="E79" t="str">
            <v>Mực</v>
          </cell>
        </row>
        <row r="80">
          <cell r="A80" t="str">
            <v>Đỗ Văn Tâm</v>
          </cell>
          <cell r="B80">
            <v>271642418</v>
          </cell>
          <cell r="C80" t="str">
            <v>Vũng Tàu</v>
          </cell>
          <cell r="D80" t="str">
            <v>Vũng Tàu</v>
          </cell>
          <cell r="E80" t="str">
            <v>Cá bò</v>
          </cell>
        </row>
        <row r="81">
          <cell r="A81" t="str">
            <v>Nguyễn Đức Tiến</v>
          </cell>
          <cell r="B81">
            <v>273249576</v>
          </cell>
          <cell r="C81" t="str">
            <v>Vũng Tàu</v>
          </cell>
          <cell r="D81" t="str">
            <v>Vũng Tàu</v>
          </cell>
          <cell r="E81" t="str">
            <v>Cá bò</v>
          </cell>
        </row>
        <row r="82">
          <cell r="A82" t="str">
            <v>Trương Văn Minh</v>
          </cell>
          <cell r="B82">
            <v>273017840</v>
          </cell>
          <cell r="C82" t="str">
            <v>Tân Phước - Long Điền</v>
          </cell>
          <cell r="D82" t="str">
            <v>Vũng Tàu</v>
          </cell>
          <cell r="E82" t="str">
            <v>Cá chỉ vàng</v>
          </cell>
        </row>
        <row r="83">
          <cell r="A83" t="str">
            <v>Quang Minh</v>
          </cell>
          <cell r="B83">
            <v>370902819</v>
          </cell>
          <cell r="C83" t="str">
            <v>Rạch Giá - Kiên Giang</v>
          </cell>
          <cell r="D83" t="str">
            <v>Kiên Giang</v>
          </cell>
          <cell r="E83" t="str">
            <v>Cá chỉ vàng</v>
          </cell>
        </row>
        <row r="84">
          <cell r="A84" t="str">
            <v>Nguyễn Thị Thơm</v>
          </cell>
          <cell r="B84">
            <v>320892578</v>
          </cell>
          <cell r="C84" t="str">
            <v>Chợ Lách - Bến tre</v>
          </cell>
          <cell r="D84" t="str">
            <v>Bến Tre</v>
          </cell>
        </row>
        <row r="85">
          <cell r="A85" t="str">
            <v>Nguyễn Thị Tuyết</v>
          </cell>
          <cell r="B85">
            <v>310703480</v>
          </cell>
          <cell r="C85" t="str">
            <v>Cai Lậy - Tiền Giang</v>
          </cell>
          <cell r="D85" t="str">
            <v>Tiền Giang</v>
          </cell>
        </row>
        <row r="86">
          <cell r="A86" t="str">
            <v>Lương Âm</v>
          </cell>
          <cell r="B86">
            <v>211161439</v>
          </cell>
          <cell r="C86" t="str">
            <v>Vũng Tàu</v>
          </cell>
          <cell r="D86" t="str">
            <v>Vũng Tàu</v>
          </cell>
          <cell r="E86" t="str">
            <v>Mực</v>
          </cell>
        </row>
        <row r="87">
          <cell r="A87" t="str">
            <v>Nguyễn Minh Trí</v>
          </cell>
          <cell r="B87">
            <v>381156256</v>
          </cell>
          <cell r="C87" t="str">
            <v>Ngọc Hiển - Cà Mau</v>
          </cell>
          <cell r="D87" t="str">
            <v>Cà Mau</v>
          </cell>
        </row>
        <row r="88">
          <cell r="A88" t="str">
            <v>Nguyễn Văn Lâm</v>
          </cell>
          <cell r="B88">
            <v>320892452</v>
          </cell>
          <cell r="C88" t="str">
            <v>Bình Đại - Bến Tre</v>
          </cell>
          <cell r="D88" t="str">
            <v>Bến Tre</v>
          </cell>
        </row>
        <row r="89">
          <cell r="A89" t="str">
            <v>Trần Thị Mộng Điềm</v>
          </cell>
          <cell r="B89">
            <v>271645628</v>
          </cell>
          <cell r="C89" t="str">
            <v>Vũng Tàu</v>
          </cell>
          <cell r="D89" t="str">
            <v>Vũng Tàu</v>
          </cell>
          <cell r="E89" t="str">
            <v>Cá bò</v>
          </cell>
        </row>
        <row r="90">
          <cell r="A90" t="str">
            <v>Đỗ Tư</v>
          </cell>
          <cell r="B90">
            <v>270065116</v>
          </cell>
          <cell r="C90" t="str">
            <v>Vũng Tàu</v>
          </cell>
          <cell r="D90" t="str">
            <v>Vũng Tàu</v>
          </cell>
          <cell r="E90" t="str">
            <v>Cá bò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AI 03"/>
      <sheetName val="HUNAM"/>
      <sheetName val="PV 60.000"/>
      <sheetName val="OSUNG 01"/>
      <sheetName val="TOKAI 04"/>
      <sheetName val="PV 122.600"/>
      <sheetName val="BAYON 01"/>
      <sheetName val="PV 189.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11" sqref="I11:I12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 ht="17.25" customHeight="1">
      <c r="A1" s="47" t="s">
        <v>4</v>
      </c>
      <c r="B1" s="47"/>
      <c r="C1" s="47"/>
      <c r="D1" s="47"/>
      <c r="E1" s="47"/>
      <c r="F1" s="47"/>
      <c r="G1" s="48"/>
      <c r="H1" s="49" t="s">
        <v>5</v>
      </c>
      <c r="I1" s="50"/>
    </row>
    <row r="2" spans="1:11" ht="17.25" customHeight="1">
      <c r="A2" s="47"/>
      <c r="B2" s="47"/>
      <c r="C2" s="47"/>
      <c r="D2" s="47"/>
      <c r="E2" s="47"/>
      <c r="F2" s="47"/>
      <c r="G2" s="48"/>
      <c r="H2" s="51"/>
      <c r="I2" s="52"/>
    </row>
    <row r="3" spans="1:11" ht="17.25" customHeight="1">
      <c r="A3" s="47"/>
      <c r="B3" s="47"/>
      <c r="C3" s="47"/>
      <c r="D3" s="47"/>
      <c r="E3" s="47"/>
      <c r="F3" s="47"/>
      <c r="G3" s="48"/>
      <c r="H3" s="51"/>
      <c r="I3" s="52"/>
    </row>
    <row r="4" spans="1:11">
      <c r="A4" s="55" t="s">
        <v>31</v>
      </c>
      <c r="B4" s="55"/>
      <c r="C4" s="55"/>
      <c r="D4" s="55"/>
      <c r="E4" s="55"/>
      <c r="F4" s="55"/>
      <c r="G4" s="56"/>
      <c r="H4" s="53"/>
      <c r="I4" s="54"/>
    </row>
    <row r="5" spans="1:11" ht="20.25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57" t="s">
        <v>11</v>
      </c>
      <c r="B11" s="59" t="s">
        <v>0</v>
      </c>
      <c r="C11" s="60"/>
      <c r="D11" s="61"/>
      <c r="E11" s="62" t="s">
        <v>12</v>
      </c>
      <c r="F11" s="62"/>
      <c r="G11" s="62"/>
      <c r="H11" s="62"/>
      <c r="I11" s="63" t="s">
        <v>40</v>
      </c>
    </row>
    <row r="12" spans="1:11" ht="28.5">
      <c r="A12" s="58"/>
      <c r="B12" s="34" t="s">
        <v>13</v>
      </c>
      <c r="C12" s="34" t="s">
        <v>3</v>
      </c>
      <c r="D12" s="34" t="s">
        <v>14</v>
      </c>
      <c r="E12" s="34" t="s">
        <v>1</v>
      </c>
      <c r="F12" s="6" t="s">
        <v>15</v>
      </c>
      <c r="G12" s="6" t="s">
        <v>2</v>
      </c>
      <c r="H12" s="7" t="s">
        <v>16</v>
      </c>
      <c r="I12" s="64"/>
    </row>
    <row r="13" spans="1:1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ht="18.75" customHeight="1">
      <c r="A14" s="23">
        <v>43210</v>
      </c>
      <c r="B14" s="22" t="s">
        <v>27</v>
      </c>
      <c r="C14" s="24" t="str">
        <f>VLOOKUP(B14,[1]Vine!$A$12:$E$90,3,0)</f>
        <v>Giồng Trôm - Bến Tre</v>
      </c>
      <c r="D14" s="24">
        <f>VLOOKUP(B14,[1]Vine!$A$12:$E$90,2,0)</f>
        <v>320878054</v>
      </c>
      <c r="E14" s="11" t="s">
        <v>26</v>
      </c>
      <c r="F14" s="25">
        <v>5767</v>
      </c>
      <c r="G14" s="26">
        <v>16000</v>
      </c>
      <c r="H14" s="27">
        <f t="shared" ref="H14:H19" si="0">F14*G14</f>
        <v>92272000</v>
      </c>
      <c r="I14" s="28"/>
      <c r="J14" s="29"/>
      <c r="K14" s="30"/>
    </row>
    <row r="15" spans="1:11" ht="18.75" customHeight="1">
      <c r="A15" s="23">
        <v>43210</v>
      </c>
      <c r="B15" s="1" t="s">
        <v>28</v>
      </c>
      <c r="C15" s="24" t="str">
        <f>VLOOKUP(B15,[1]Vine!$A$12:$E$90,3,0)</f>
        <v>Giồng Trôm - Bến Tre</v>
      </c>
      <c r="D15" s="24">
        <f>VLOOKUP(B15,[1]Vine!$A$12:$E$90,2,0)</f>
        <v>320878272</v>
      </c>
      <c r="E15" s="11" t="s">
        <v>26</v>
      </c>
      <c r="F15" s="25">
        <v>4987</v>
      </c>
      <c r="G15" s="26">
        <v>16000</v>
      </c>
      <c r="H15" s="27">
        <f t="shared" si="0"/>
        <v>79792000</v>
      </c>
      <c r="I15" s="28"/>
    </row>
    <row r="16" spans="1:11" ht="18.75" customHeight="1">
      <c r="A16" s="23">
        <v>43210</v>
      </c>
      <c r="B16" s="22" t="s">
        <v>25</v>
      </c>
      <c r="C16" s="24" t="str">
        <f>VLOOKUP(B16,[1]Vine!$A$12:$E$90,3,0)</f>
        <v>Ba Tri - Bến Tre</v>
      </c>
      <c r="D16" s="24">
        <f>VLOOKUP(B16,[1]Vine!$A$12:$E$90,2,0)</f>
        <v>320807672</v>
      </c>
      <c r="E16" s="11" t="s">
        <v>26</v>
      </c>
      <c r="F16" s="25">
        <v>4694</v>
      </c>
      <c r="G16" s="26">
        <v>16000</v>
      </c>
      <c r="H16" s="27">
        <f t="shared" si="0"/>
        <v>75104000</v>
      </c>
      <c r="I16" s="28"/>
    </row>
    <row r="17" spans="1:11" ht="18.75" customHeight="1">
      <c r="A17" s="23">
        <v>43215</v>
      </c>
      <c r="B17" s="22" t="s">
        <v>27</v>
      </c>
      <c r="C17" s="24" t="str">
        <f>VLOOKUP(B17,[1]Vine!$A$12:$E$90,3,0)</f>
        <v>Giồng Trôm - Bến Tre</v>
      </c>
      <c r="D17" s="24">
        <f>VLOOKUP(B17,[1]Vine!$A$12:$E$90,2,0)</f>
        <v>320878054</v>
      </c>
      <c r="E17" s="11" t="s">
        <v>26</v>
      </c>
      <c r="F17" s="25">
        <v>5546</v>
      </c>
      <c r="G17" s="26">
        <v>16000</v>
      </c>
      <c r="H17" s="27">
        <f t="shared" si="0"/>
        <v>88736000</v>
      </c>
      <c r="I17" s="28"/>
    </row>
    <row r="18" spans="1:11" ht="18.75" customHeight="1">
      <c r="A18" s="23">
        <v>43215</v>
      </c>
      <c r="B18" s="1" t="s">
        <v>28</v>
      </c>
      <c r="C18" s="24" t="str">
        <f>VLOOKUP(B18,[1]Vine!$A$12:$E$90,3,0)</f>
        <v>Giồng Trôm - Bến Tre</v>
      </c>
      <c r="D18" s="24">
        <f>VLOOKUP(B18,[1]Vine!$A$12:$E$90,2,0)</f>
        <v>320878272</v>
      </c>
      <c r="E18" s="11" t="s">
        <v>26</v>
      </c>
      <c r="F18" s="25">
        <v>5148</v>
      </c>
      <c r="G18" s="26">
        <v>16000</v>
      </c>
      <c r="H18" s="27">
        <f t="shared" si="0"/>
        <v>82368000</v>
      </c>
      <c r="I18" s="28"/>
    </row>
    <row r="19" spans="1:11" ht="18.75" customHeight="1">
      <c r="A19" s="23">
        <v>43215</v>
      </c>
      <c r="B19" s="22" t="s">
        <v>25</v>
      </c>
      <c r="C19" s="24" t="str">
        <f>VLOOKUP(B19,[1]Vine!$A$12:$E$90,3,0)</f>
        <v>Ba Tri - Bến Tre</v>
      </c>
      <c r="D19" s="24">
        <f>VLOOKUP(B19,[1]Vine!$A$12:$E$90,2,0)</f>
        <v>320807672</v>
      </c>
      <c r="E19" s="11" t="s">
        <v>26</v>
      </c>
      <c r="F19" s="25">
        <f>2880*11-SUM(F14:F18)</f>
        <v>5538</v>
      </c>
      <c r="G19" s="26">
        <v>16000</v>
      </c>
      <c r="H19" s="27">
        <f t="shared" si="0"/>
        <v>88608000</v>
      </c>
      <c r="I19" s="28"/>
    </row>
    <row r="20" spans="1:11" ht="12.75" customHeight="1">
      <c r="A20" s="31"/>
      <c r="B20" s="32"/>
      <c r="C20" s="24"/>
      <c r="D20" s="24"/>
      <c r="E20" s="25"/>
      <c r="F20" s="25"/>
      <c r="G20" s="26"/>
      <c r="H20" s="27"/>
      <c r="I20" s="27"/>
      <c r="K20" s="33"/>
    </row>
    <row r="21" spans="1:11" ht="24" customHeight="1">
      <c r="A21" s="3" t="s">
        <v>20</v>
      </c>
      <c r="C21" s="12">
        <f>SUM(H14:H20)</f>
        <v>506880000</v>
      </c>
      <c r="D21" s="12"/>
      <c r="K21" s="33"/>
    </row>
    <row r="22" spans="1:11" ht="15.75" customHeight="1">
      <c r="C22" s="13"/>
      <c r="D22" s="5"/>
      <c r="G22" s="14" t="s">
        <v>30</v>
      </c>
      <c r="H22" s="15"/>
      <c r="I22" s="15"/>
      <c r="K22" s="33"/>
    </row>
    <row r="23" spans="1:11">
      <c r="B23" s="16" t="s">
        <v>21</v>
      </c>
      <c r="G23" s="17" t="s">
        <v>22</v>
      </c>
      <c r="K23" s="33"/>
    </row>
    <row r="24" spans="1:11">
      <c r="B24" s="18" t="s">
        <v>23</v>
      </c>
      <c r="D24" s="19"/>
      <c r="G24" s="20" t="s">
        <v>24</v>
      </c>
      <c r="K24" s="33"/>
    </row>
    <row r="25" spans="1:11">
      <c r="B25" s="18"/>
      <c r="D25" s="19"/>
      <c r="G25" s="20"/>
      <c r="K25" s="33"/>
    </row>
    <row r="26" spans="1:11" ht="22.5" customHeight="1">
      <c r="B26" s="21"/>
      <c r="D26" s="19"/>
      <c r="G26" s="20"/>
    </row>
    <row r="27" spans="1:11" ht="22.5" customHeight="1">
      <c r="B27" s="21"/>
      <c r="D27" s="19"/>
      <c r="G27" s="20"/>
    </row>
    <row r="28" spans="1:11" ht="22.5" customHeight="1">
      <c r="B28" s="21"/>
      <c r="D28" s="19"/>
      <c r="G28" s="20"/>
    </row>
    <row r="29" spans="1:11">
      <c r="B29" s="21" t="s">
        <v>29</v>
      </c>
      <c r="D29" s="19"/>
      <c r="G29" s="20"/>
    </row>
    <row r="30" spans="1:11" ht="12" customHeight="1">
      <c r="B30" s="18"/>
      <c r="D30" s="19"/>
      <c r="G30" s="20"/>
    </row>
    <row r="31" spans="1:11">
      <c r="B31" s="18"/>
      <c r="D31" s="19"/>
      <c r="G31" s="20"/>
    </row>
    <row r="32" spans="1:11">
      <c r="B32" s="21"/>
      <c r="C32" s="21"/>
      <c r="F32" s="46"/>
      <c r="G32" s="46"/>
      <c r="H32" s="46"/>
    </row>
    <row r="33" spans="2:8">
      <c r="B33" s="21"/>
      <c r="C33" s="21"/>
      <c r="F33" s="35"/>
      <c r="G33" s="35"/>
      <c r="H33" s="35"/>
    </row>
  </sheetData>
  <mergeCells count="8">
    <mergeCell ref="F32:H32"/>
    <mergeCell ref="A1:G3"/>
    <mergeCell ref="H1:I4"/>
    <mergeCell ref="A4:G4"/>
    <mergeCell ref="A11:A12"/>
    <mergeCell ref="B11:D11"/>
    <mergeCell ref="E11:H11"/>
    <mergeCell ref="I11:I12"/>
  </mergeCells>
  <conditionalFormatting sqref="C5:E6 F6">
    <cfRule type="cellIs" dxfId="5" priority="1" stopIfTrue="1" operator="equal">
      <formula>"Döõ lieäu sai"</formula>
    </cfRule>
  </conditionalFormatting>
  <printOptions horizontalCentered="1"/>
  <pageMargins left="0.2" right="0.2" top="0.25" bottom="0.16" header="0.22" footer="0.1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C14" sqref="C14:D14"/>
    </sheetView>
  </sheetViews>
  <sheetFormatPr defaultRowHeight="17.25"/>
  <cols>
    <col min="1" max="1" width="11" style="3" customWidth="1"/>
    <col min="2" max="2" width="21" style="2" customWidth="1"/>
    <col min="3" max="3" width="25.375" style="2" customWidth="1"/>
    <col min="4" max="4" width="12.75" style="2" customWidth="1"/>
    <col min="5" max="5" width="13.375" style="2" customWidth="1"/>
    <col min="6" max="7" width="11.625" style="5" customWidth="1"/>
    <col min="8" max="8" width="15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>
      <c r="A1" s="47" t="s">
        <v>4</v>
      </c>
      <c r="B1" s="47"/>
      <c r="C1" s="47"/>
      <c r="D1" s="47"/>
      <c r="E1" s="47"/>
      <c r="F1" s="47"/>
      <c r="G1" s="48"/>
      <c r="H1" s="49" t="s">
        <v>5</v>
      </c>
      <c r="I1" s="50"/>
    </row>
    <row r="2" spans="1:11">
      <c r="A2" s="47"/>
      <c r="B2" s="47"/>
      <c r="C2" s="47"/>
      <c r="D2" s="47"/>
      <c r="E2" s="47"/>
      <c r="F2" s="47"/>
      <c r="G2" s="48"/>
      <c r="H2" s="51"/>
      <c r="I2" s="52"/>
    </row>
    <row r="3" spans="1:11">
      <c r="A3" s="47"/>
      <c r="B3" s="47"/>
      <c r="C3" s="47"/>
      <c r="D3" s="47"/>
      <c r="E3" s="47"/>
      <c r="F3" s="47"/>
      <c r="G3" s="48"/>
      <c r="H3" s="51"/>
      <c r="I3" s="52"/>
    </row>
    <row r="4" spans="1:11">
      <c r="A4" s="55" t="s">
        <v>37</v>
      </c>
      <c r="B4" s="55"/>
      <c r="C4" s="55"/>
      <c r="D4" s="55"/>
      <c r="E4" s="55"/>
      <c r="F4" s="55"/>
      <c r="G4" s="56"/>
      <c r="H4" s="53"/>
      <c r="I4" s="54"/>
    </row>
    <row r="5" spans="1:11" ht="20.25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57" t="s">
        <v>11</v>
      </c>
      <c r="B11" s="59" t="s">
        <v>0</v>
      </c>
      <c r="C11" s="60"/>
      <c r="D11" s="61"/>
      <c r="E11" s="62" t="s">
        <v>12</v>
      </c>
      <c r="F11" s="62"/>
      <c r="G11" s="62"/>
      <c r="H11" s="62"/>
      <c r="I11" s="63" t="s">
        <v>40</v>
      </c>
    </row>
    <row r="12" spans="1:11" ht="28.5">
      <c r="A12" s="58"/>
      <c r="B12" s="36" t="s">
        <v>13</v>
      </c>
      <c r="C12" s="36" t="s">
        <v>3</v>
      </c>
      <c r="D12" s="36" t="s">
        <v>14</v>
      </c>
      <c r="E12" s="36" t="s">
        <v>1</v>
      </c>
      <c r="F12" s="6" t="s">
        <v>15</v>
      </c>
      <c r="G12" s="6" t="s">
        <v>2</v>
      </c>
      <c r="H12" s="7" t="s">
        <v>16</v>
      </c>
      <c r="I12" s="64"/>
    </row>
    <row r="13" spans="1:11" ht="13.5" customHeight="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s="29" customFormat="1" ht="21.75" customHeight="1">
      <c r="A14" s="23">
        <v>43215</v>
      </c>
      <c r="B14" s="1" t="s">
        <v>32</v>
      </c>
      <c r="C14" s="24" t="str">
        <f>VLOOKUP(B14,[1]Vine!$A$12:$E$90,3,0)</f>
        <v>Phan Thiết - Bình Thuận</v>
      </c>
      <c r="D14" s="24">
        <f>VLOOKUP(B14,[1]Vine!$A$12:$E$90,2,0)</f>
        <v>260178873</v>
      </c>
      <c r="E14" s="25" t="s">
        <v>33</v>
      </c>
      <c r="F14" s="25">
        <v>12693</v>
      </c>
      <c r="G14" s="26">
        <v>15500</v>
      </c>
      <c r="H14" s="27">
        <f t="shared" ref="H14:H23" si="0">F14*G14</f>
        <v>196741500</v>
      </c>
      <c r="I14" s="28"/>
      <c r="K14" s="30"/>
    </row>
    <row r="15" spans="1:11" ht="21.75" customHeight="1">
      <c r="A15" s="23">
        <v>43215</v>
      </c>
      <c r="B15" s="1" t="s">
        <v>34</v>
      </c>
      <c r="C15" s="24" t="str">
        <f>VLOOKUP(B15,[1]Vine!$A$12:$E$90,3,0)</f>
        <v>Hàm Tân - Bình Thuận</v>
      </c>
      <c r="D15" s="24">
        <f>VLOOKUP(B15,[1]Vine!$A$12:$E$90,2,0)</f>
        <v>260690910</v>
      </c>
      <c r="E15" s="25" t="s">
        <v>33</v>
      </c>
      <c r="F15" s="25">
        <v>12693</v>
      </c>
      <c r="G15" s="26">
        <v>15500</v>
      </c>
      <c r="H15" s="27">
        <f t="shared" si="0"/>
        <v>196741500</v>
      </c>
      <c r="I15" s="28"/>
    </row>
    <row r="16" spans="1:11" ht="21.75" customHeight="1">
      <c r="A16" s="23">
        <v>43215</v>
      </c>
      <c r="B16" s="1" t="s">
        <v>35</v>
      </c>
      <c r="C16" s="24" t="str">
        <f>VLOOKUP(B16,[1]Vine!$A$12:$E$90,3,0)</f>
        <v>Long Hương - Bình Thuận</v>
      </c>
      <c r="D16" s="24" t="str">
        <f>VLOOKUP(B16,[1]Vine!$A$12:$E$90,2,0)</f>
        <v>020714486</v>
      </c>
      <c r="E16" s="25" t="s">
        <v>33</v>
      </c>
      <c r="F16" s="25">
        <v>13065</v>
      </c>
      <c r="G16" s="26">
        <v>15500</v>
      </c>
      <c r="H16" s="27">
        <f t="shared" si="0"/>
        <v>202507500</v>
      </c>
      <c r="I16" s="28"/>
    </row>
    <row r="17" spans="1:13" ht="21.75" customHeight="1">
      <c r="A17" s="23">
        <v>43215</v>
      </c>
      <c r="B17" s="1" t="s">
        <v>36</v>
      </c>
      <c r="C17" s="24" t="str">
        <f>VLOOKUP(B17,[1]Vine!$A$12:$E$90,3,0)</f>
        <v>Phan Thiết - Bình Thuận</v>
      </c>
      <c r="D17" s="24">
        <f>VLOOKUP(B17,[1]Vine!$A$12:$E$90,2,0)</f>
        <v>260850613</v>
      </c>
      <c r="E17" s="25" t="s">
        <v>33</v>
      </c>
      <c r="F17" s="25">
        <v>13654</v>
      </c>
      <c r="G17" s="26">
        <v>15500</v>
      </c>
      <c r="H17" s="27">
        <f t="shared" si="0"/>
        <v>211637000</v>
      </c>
      <c r="I17" s="28"/>
    </row>
    <row r="18" spans="1:13" ht="21.75" customHeight="1">
      <c r="A18" s="23">
        <v>43221</v>
      </c>
      <c r="B18" s="1" t="s">
        <v>32</v>
      </c>
      <c r="C18" s="24" t="str">
        <f>VLOOKUP(B18,[1]Vine!$A$12:$E$90,3,0)</f>
        <v>Phan Thiết - Bình Thuận</v>
      </c>
      <c r="D18" s="24">
        <f>VLOOKUP(B18,[1]Vine!$A$12:$E$90,2,0)</f>
        <v>260178873</v>
      </c>
      <c r="E18" s="25" t="s">
        <v>33</v>
      </c>
      <c r="F18" s="25">
        <v>12354</v>
      </c>
      <c r="G18" s="26">
        <v>15500</v>
      </c>
      <c r="H18" s="27">
        <f t="shared" si="0"/>
        <v>191487000</v>
      </c>
      <c r="I18" s="28"/>
      <c r="L18" s="40"/>
    </row>
    <row r="19" spans="1:13" ht="21.75" customHeight="1">
      <c r="A19" s="23">
        <v>43221</v>
      </c>
      <c r="B19" s="1" t="s">
        <v>34</v>
      </c>
      <c r="C19" s="24" t="str">
        <f>VLOOKUP(B19,[1]Vine!$A$12:$E$90,3,0)</f>
        <v>Hàm Tân - Bình Thuận</v>
      </c>
      <c r="D19" s="24">
        <f>VLOOKUP(B19,[1]Vine!$A$12:$E$90,2,0)</f>
        <v>260690910</v>
      </c>
      <c r="E19" s="25" t="s">
        <v>33</v>
      </c>
      <c r="F19" s="25">
        <v>11465</v>
      </c>
      <c r="G19" s="26">
        <v>15500</v>
      </c>
      <c r="H19" s="27">
        <f t="shared" si="0"/>
        <v>177707500</v>
      </c>
      <c r="I19" s="28"/>
    </row>
    <row r="20" spans="1:13" ht="21.75" customHeight="1">
      <c r="A20" s="23">
        <v>43221</v>
      </c>
      <c r="B20" s="1" t="s">
        <v>35</v>
      </c>
      <c r="C20" s="24" t="str">
        <f>VLOOKUP(B20,[1]Vine!$A$12:$E$90,3,0)</f>
        <v>Long Hương - Bình Thuận</v>
      </c>
      <c r="D20" s="24" t="str">
        <f>VLOOKUP(B20,[1]Vine!$A$12:$E$90,2,0)</f>
        <v>020714486</v>
      </c>
      <c r="E20" s="25" t="s">
        <v>33</v>
      </c>
      <c r="F20" s="25">
        <v>12693</v>
      </c>
      <c r="G20" s="26">
        <v>15500</v>
      </c>
      <c r="H20" s="27">
        <f t="shared" si="0"/>
        <v>196741500</v>
      </c>
      <c r="I20" s="28"/>
    </row>
    <row r="21" spans="1:13" ht="21.75" customHeight="1">
      <c r="A21" s="23">
        <v>43227</v>
      </c>
      <c r="B21" s="1" t="s">
        <v>36</v>
      </c>
      <c r="C21" s="24" t="str">
        <f>VLOOKUP(B21,[1]Vine!$A$12:$E$90,3,0)</f>
        <v>Phan Thiết - Bình Thuận</v>
      </c>
      <c r="D21" s="24">
        <f>VLOOKUP(B21,[1]Vine!$A$12:$E$90,2,0)</f>
        <v>260850613</v>
      </c>
      <c r="E21" s="25" t="s">
        <v>33</v>
      </c>
      <c r="F21" s="25">
        <v>13598</v>
      </c>
      <c r="G21" s="26">
        <v>15500</v>
      </c>
      <c r="H21" s="27">
        <f t="shared" si="0"/>
        <v>210769000</v>
      </c>
      <c r="I21" s="28"/>
    </row>
    <row r="22" spans="1:13" ht="21.75" customHeight="1">
      <c r="A22" s="23">
        <v>43227</v>
      </c>
      <c r="B22" s="1" t="s">
        <v>32</v>
      </c>
      <c r="C22" s="24" t="str">
        <f>VLOOKUP(B22,[1]Vine!$A$12:$E$90,3,0)</f>
        <v>Phan Thiết - Bình Thuận</v>
      </c>
      <c r="D22" s="24">
        <f>VLOOKUP(B22,[1]Vine!$A$12:$E$90,2,0)</f>
        <v>260178873</v>
      </c>
      <c r="E22" s="25" t="s">
        <v>33</v>
      </c>
      <c r="F22" s="25">
        <v>11978</v>
      </c>
      <c r="G22" s="26">
        <v>15500</v>
      </c>
      <c r="H22" s="27">
        <f t="shared" si="0"/>
        <v>185659000</v>
      </c>
      <c r="I22" s="28"/>
    </row>
    <row r="23" spans="1:13" ht="21.75" customHeight="1">
      <c r="A23" s="23">
        <v>43227</v>
      </c>
      <c r="B23" s="1" t="s">
        <v>34</v>
      </c>
      <c r="C23" s="24" t="str">
        <f>VLOOKUP(B23,[1]Vine!$A$12:$E$90,3,0)</f>
        <v>Hàm Tân - Bình Thuận</v>
      </c>
      <c r="D23" s="24">
        <f>VLOOKUP(B23,[1]Vine!$A$12:$E$90,2,0)</f>
        <v>260690910</v>
      </c>
      <c r="E23" s="25" t="s">
        <v>33</v>
      </c>
      <c r="F23" s="25">
        <v>13047</v>
      </c>
      <c r="G23" s="26">
        <v>15500</v>
      </c>
      <c r="H23" s="27">
        <f t="shared" si="0"/>
        <v>202228500</v>
      </c>
      <c r="I23" s="28"/>
    </row>
    <row r="24" spans="1:13" ht="12.75" customHeight="1">
      <c r="A24" s="31"/>
      <c r="B24" s="32"/>
      <c r="C24" s="24"/>
      <c r="D24" s="24"/>
      <c r="E24" s="25"/>
      <c r="F24" s="25"/>
      <c r="G24" s="26"/>
      <c r="H24" s="27"/>
      <c r="I24" s="27"/>
      <c r="K24" s="33"/>
      <c r="L24" s="40"/>
    </row>
    <row r="25" spans="1:13" ht="24" customHeight="1">
      <c r="A25" s="3" t="s">
        <v>20</v>
      </c>
      <c r="C25" s="12">
        <f>SUM(H14:H24)</f>
        <v>1972220000</v>
      </c>
      <c r="D25" s="12"/>
      <c r="K25" s="33"/>
      <c r="L25" s="33"/>
    </row>
    <row r="26" spans="1:13" ht="15.75" customHeight="1">
      <c r="C26" s="13"/>
      <c r="D26" s="5"/>
      <c r="G26" s="14" t="s">
        <v>38</v>
      </c>
      <c r="H26" s="15"/>
      <c r="I26" s="15"/>
      <c r="K26" s="33"/>
      <c r="L26" s="33"/>
      <c r="M26" s="33"/>
    </row>
    <row r="27" spans="1:13">
      <c r="B27" s="16" t="s">
        <v>21</v>
      </c>
      <c r="G27" s="17" t="s">
        <v>22</v>
      </c>
      <c r="K27" s="33"/>
      <c r="L27" s="41"/>
    </row>
    <row r="28" spans="1:13">
      <c r="B28" s="18" t="s">
        <v>23</v>
      </c>
      <c r="D28" s="19"/>
      <c r="G28" s="20" t="s">
        <v>24</v>
      </c>
      <c r="K28" s="33"/>
      <c r="L28" s="42"/>
      <c r="M28" s="33"/>
    </row>
    <row r="29" spans="1:13">
      <c r="B29" s="18"/>
      <c r="D29" s="19"/>
      <c r="G29" s="20"/>
      <c r="K29" s="33"/>
      <c r="L29" s="42"/>
    </row>
    <row r="30" spans="1:13">
      <c r="B30" s="21"/>
      <c r="D30" s="19"/>
      <c r="G30" s="20"/>
    </row>
    <row r="31" spans="1:13">
      <c r="B31" s="21"/>
      <c r="D31" s="19"/>
      <c r="G31" s="20"/>
    </row>
    <row r="32" spans="1:13" ht="12" customHeight="1">
      <c r="B32" s="18"/>
      <c r="D32" s="19"/>
      <c r="G32" s="20"/>
    </row>
    <row r="33" spans="1:13" s="2" customFormat="1" ht="4.5" hidden="1" customHeight="1">
      <c r="A33" s="3"/>
      <c r="B33" s="18"/>
      <c r="D33" s="19"/>
      <c r="F33" s="5"/>
      <c r="G33" s="20"/>
      <c r="J33"/>
      <c r="K33"/>
      <c r="L33"/>
      <c r="M33"/>
    </row>
    <row r="34" spans="1:13" s="2" customFormat="1">
      <c r="A34" s="3"/>
      <c r="B34" s="21" t="s">
        <v>39</v>
      </c>
      <c r="C34" s="21"/>
      <c r="F34" s="46"/>
      <c r="G34" s="46"/>
      <c r="H34" s="46"/>
      <c r="J34"/>
      <c r="K34"/>
      <c r="L34"/>
      <c r="M34"/>
    </row>
    <row r="35" spans="1:13" s="2" customFormat="1">
      <c r="A35" s="3"/>
      <c r="B35" s="21"/>
      <c r="C35" s="21"/>
      <c r="F35" s="37"/>
      <c r="G35" s="37"/>
      <c r="H35" s="37"/>
      <c r="J35"/>
      <c r="K35"/>
      <c r="L35"/>
      <c r="M35"/>
    </row>
  </sheetData>
  <mergeCells count="8">
    <mergeCell ref="F34:H34"/>
    <mergeCell ref="I11:I12"/>
    <mergeCell ref="A1:G3"/>
    <mergeCell ref="H1:I4"/>
    <mergeCell ref="A4:G4"/>
    <mergeCell ref="A11:A12"/>
    <mergeCell ref="B11:D11"/>
    <mergeCell ref="E11:H11"/>
  </mergeCells>
  <conditionalFormatting sqref="C5:E6 F6">
    <cfRule type="cellIs" dxfId="4" priority="1" stopIfTrue="1" operator="equal">
      <formula>"Döõ lieäu sai"</formula>
    </cfRule>
  </conditionalFormatting>
  <printOptions horizontalCentered="1"/>
  <pageMargins left="0.45" right="0.45" top="0.22" bottom="0.16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B33" sqref="B33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>
      <c r="A1" s="47" t="s">
        <v>4</v>
      </c>
      <c r="B1" s="47"/>
      <c r="C1" s="47"/>
      <c r="D1" s="47"/>
      <c r="E1" s="47"/>
      <c r="F1" s="47"/>
      <c r="G1" s="48"/>
      <c r="H1" s="49" t="s">
        <v>5</v>
      </c>
      <c r="I1" s="50"/>
    </row>
    <row r="2" spans="1:11">
      <c r="A2" s="47"/>
      <c r="B2" s="47"/>
      <c r="C2" s="47"/>
      <c r="D2" s="47"/>
      <c r="E2" s="47"/>
      <c r="F2" s="47"/>
      <c r="G2" s="48"/>
      <c r="H2" s="51"/>
      <c r="I2" s="52"/>
    </row>
    <row r="3" spans="1:11">
      <c r="A3" s="47"/>
      <c r="B3" s="47"/>
      <c r="C3" s="47"/>
      <c r="D3" s="47"/>
      <c r="E3" s="47"/>
      <c r="F3" s="47"/>
      <c r="G3" s="48"/>
      <c r="H3" s="51"/>
      <c r="I3" s="52"/>
    </row>
    <row r="4" spans="1:11">
      <c r="A4" s="55" t="s">
        <v>46</v>
      </c>
      <c r="B4" s="55"/>
      <c r="C4" s="55"/>
      <c r="D4" s="55"/>
      <c r="E4" s="55"/>
      <c r="F4" s="55"/>
      <c r="G4" s="56"/>
      <c r="H4" s="53"/>
      <c r="I4" s="54"/>
    </row>
    <row r="5" spans="1:11" ht="17.25" customHeight="1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57" t="s">
        <v>11</v>
      </c>
      <c r="B11" s="59" t="s">
        <v>0</v>
      </c>
      <c r="C11" s="60"/>
      <c r="D11" s="61"/>
      <c r="E11" s="62" t="s">
        <v>12</v>
      </c>
      <c r="F11" s="62"/>
      <c r="G11" s="62"/>
      <c r="H11" s="62"/>
      <c r="I11" s="39" t="s">
        <v>41</v>
      </c>
    </row>
    <row r="12" spans="1:11" ht="28.5">
      <c r="A12" s="58"/>
      <c r="B12" s="39" t="s">
        <v>13</v>
      </c>
      <c r="C12" s="39" t="s">
        <v>3</v>
      </c>
      <c r="D12" s="39" t="s">
        <v>14</v>
      </c>
      <c r="E12" s="39" t="s">
        <v>1</v>
      </c>
      <c r="F12" s="6" t="s">
        <v>15</v>
      </c>
      <c r="G12" s="6" t="s">
        <v>2</v>
      </c>
      <c r="H12" s="7" t="s">
        <v>16</v>
      </c>
      <c r="I12" s="39"/>
    </row>
    <row r="13" spans="1:11" ht="12.75" customHeight="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s="29" customFormat="1" ht="22.5" customHeight="1">
      <c r="A14" s="23">
        <v>43205</v>
      </c>
      <c r="B14" s="1" t="s">
        <v>32</v>
      </c>
      <c r="C14" s="24" t="str">
        <f>VLOOKUP(B14,[1]Vine!$A$12:$E$90,3,0)</f>
        <v>Phan Thiết - Bình Thuận</v>
      </c>
      <c r="D14" s="24">
        <f>VLOOKUP(B14,[1]Vine!$A$12:$E$90,2,0)</f>
        <v>260178873</v>
      </c>
      <c r="E14" s="25" t="s">
        <v>33</v>
      </c>
      <c r="F14" s="25">
        <v>13089</v>
      </c>
      <c r="G14" s="26">
        <v>15500</v>
      </c>
      <c r="H14" s="27">
        <f t="shared" ref="H14:H34" si="0">F14*G14</f>
        <v>202879500</v>
      </c>
      <c r="I14" s="28"/>
      <c r="K14" s="30"/>
    </row>
    <row r="15" spans="1:11" ht="22.5" customHeight="1">
      <c r="A15" s="23">
        <v>43205</v>
      </c>
      <c r="B15" s="1" t="s">
        <v>34</v>
      </c>
      <c r="C15" s="24" t="str">
        <f>VLOOKUP(B15,[1]Vine!$A$12:$E$90,3,0)</f>
        <v>Hàm Tân - Bình Thuận</v>
      </c>
      <c r="D15" s="24">
        <f>VLOOKUP(B15,[1]Vine!$A$12:$E$90,2,0)</f>
        <v>260690910</v>
      </c>
      <c r="E15" s="25" t="s">
        <v>33</v>
      </c>
      <c r="F15" s="25">
        <v>12465</v>
      </c>
      <c r="G15" s="26">
        <v>15500</v>
      </c>
      <c r="H15" s="27">
        <f t="shared" si="0"/>
        <v>193207500</v>
      </c>
      <c r="I15" s="28"/>
    </row>
    <row r="16" spans="1:11" ht="22.5" customHeight="1">
      <c r="A16" s="23">
        <v>43205</v>
      </c>
      <c r="B16" s="1" t="s">
        <v>35</v>
      </c>
      <c r="C16" s="24" t="str">
        <f>VLOOKUP(B16,[1]Vine!$A$12:$E$90,3,0)</f>
        <v>Long Hương - Bình Thuận</v>
      </c>
      <c r="D16" s="24" t="str">
        <f>VLOOKUP(B16,[1]Vine!$A$12:$E$90,2,0)</f>
        <v>020714486</v>
      </c>
      <c r="E16" s="25" t="s">
        <v>33</v>
      </c>
      <c r="F16" s="25">
        <v>13789</v>
      </c>
      <c r="G16" s="26">
        <v>15500</v>
      </c>
      <c r="H16" s="27">
        <f t="shared" si="0"/>
        <v>213729500</v>
      </c>
      <c r="I16" s="28"/>
    </row>
    <row r="17" spans="1:12" ht="22.5" customHeight="1">
      <c r="A17" s="23">
        <v>43205</v>
      </c>
      <c r="B17" s="1" t="s">
        <v>36</v>
      </c>
      <c r="C17" s="24" t="str">
        <f>VLOOKUP(B17,[1]Vine!$A$12:$E$90,3,0)</f>
        <v>Phan Thiết - Bình Thuận</v>
      </c>
      <c r="D17" s="24">
        <f>VLOOKUP(B17,[1]Vine!$A$12:$E$90,2,0)</f>
        <v>260850613</v>
      </c>
      <c r="E17" s="25" t="s">
        <v>33</v>
      </c>
      <c r="F17" s="25">
        <v>12478</v>
      </c>
      <c r="G17" s="26">
        <v>15500</v>
      </c>
      <c r="H17" s="27">
        <f t="shared" si="0"/>
        <v>193409000</v>
      </c>
      <c r="I17" s="28"/>
    </row>
    <row r="18" spans="1:12" ht="22.5" customHeight="1">
      <c r="A18" s="23">
        <v>43205</v>
      </c>
      <c r="B18" s="1" t="s">
        <v>42</v>
      </c>
      <c r="C18" s="24" t="str">
        <f>VLOOKUP(B18,[1]Vine!$A$12:$E$90,3,0)</f>
        <v>Kiên lương - Kiên Giang</v>
      </c>
      <c r="D18" s="24">
        <f>VLOOKUP(B18,[1]Vine!$A$12:$E$90,2,0)</f>
        <v>370803567</v>
      </c>
      <c r="E18" s="25" t="s">
        <v>33</v>
      </c>
      <c r="F18" s="25">
        <v>13486</v>
      </c>
      <c r="G18" s="26">
        <v>15500</v>
      </c>
      <c r="H18" s="27">
        <f t="shared" si="0"/>
        <v>209033000</v>
      </c>
      <c r="I18" s="28"/>
      <c r="L18" s="40"/>
    </row>
    <row r="19" spans="1:12" ht="22.5" customHeight="1">
      <c r="A19" s="23">
        <v>43205</v>
      </c>
      <c r="B19" s="1" t="s">
        <v>43</v>
      </c>
      <c r="C19" s="24" t="str">
        <f>VLOOKUP(B19,[1]Vine!$A$12:$E$90,3,0)</f>
        <v>Châu Thành - Tiền Giang</v>
      </c>
      <c r="D19" s="24">
        <f>VLOOKUP(B19,[1]Vine!$A$12:$E$90,2,0)</f>
        <v>311514350</v>
      </c>
      <c r="E19" s="25" t="s">
        <v>33</v>
      </c>
      <c r="F19" s="25">
        <v>12589</v>
      </c>
      <c r="G19" s="26">
        <v>15500</v>
      </c>
      <c r="H19" s="27">
        <f t="shared" si="0"/>
        <v>195129500</v>
      </c>
      <c r="I19" s="28"/>
    </row>
    <row r="20" spans="1:12" ht="22.5" customHeight="1">
      <c r="A20" s="23">
        <v>43205</v>
      </c>
      <c r="B20" s="1" t="s">
        <v>44</v>
      </c>
      <c r="C20" s="24" t="str">
        <f>VLOOKUP(B20,[1]Vine!$A$12:$E$90,3,0)</f>
        <v>Đức Linh - Bình Thuận</v>
      </c>
      <c r="D20" s="24">
        <f>VLOOKUP(B20,[1]Vine!$A$12:$E$90,2,0)</f>
        <v>260682094</v>
      </c>
      <c r="E20" s="25" t="s">
        <v>33</v>
      </c>
      <c r="F20" s="25">
        <v>13047</v>
      </c>
      <c r="G20" s="26">
        <v>15500</v>
      </c>
      <c r="H20" s="27">
        <f t="shared" si="0"/>
        <v>202228500</v>
      </c>
      <c r="I20" s="28"/>
    </row>
    <row r="21" spans="1:12" ht="22.5" customHeight="1">
      <c r="A21" s="23">
        <v>43205</v>
      </c>
      <c r="B21" s="1" t="s">
        <v>45</v>
      </c>
      <c r="C21" s="24" t="str">
        <f>VLOOKUP(B21,[1]Vine!$A$12:$E$90,3,0)</f>
        <v>Phan Thiết - Bình Thuận</v>
      </c>
      <c r="D21" s="24">
        <f>VLOOKUP(B21,[1]Vine!$A$12:$E$90,2,0)</f>
        <v>280853616</v>
      </c>
      <c r="E21" s="25" t="s">
        <v>33</v>
      </c>
      <c r="F21" s="25">
        <v>12836</v>
      </c>
      <c r="G21" s="26">
        <v>15500</v>
      </c>
      <c r="H21" s="27">
        <f t="shared" si="0"/>
        <v>198958000</v>
      </c>
      <c r="I21" s="28"/>
    </row>
    <row r="22" spans="1:12" ht="22.5" customHeight="1">
      <c r="A22" s="23">
        <v>43208</v>
      </c>
      <c r="B22" s="1" t="s">
        <v>32</v>
      </c>
      <c r="C22" s="24" t="str">
        <f>VLOOKUP(B22,[1]Vine!$A$12:$E$90,3,0)</f>
        <v>Phan Thiết - Bình Thuận</v>
      </c>
      <c r="D22" s="24">
        <f>VLOOKUP(B22,[1]Vine!$A$12:$E$90,2,0)</f>
        <v>260178873</v>
      </c>
      <c r="E22" s="25" t="s">
        <v>33</v>
      </c>
      <c r="F22" s="25">
        <v>12954</v>
      </c>
      <c r="G22" s="26">
        <v>15500</v>
      </c>
      <c r="H22" s="27">
        <f t="shared" si="0"/>
        <v>200787000</v>
      </c>
      <c r="I22" s="28"/>
    </row>
    <row r="23" spans="1:12" ht="22.5" customHeight="1">
      <c r="A23" s="23">
        <v>43208</v>
      </c>
      <c r="B23" s="1" t="s">
        <v>34</v>
      </c>
      <c r="C23" s="24" t="str">
        <f>VLOOKUP(B23,[1]Vine!$A$12:$E$90,3,0)</f>
        <v>Hàm Tân - Bình Thuận</v>
      </c>
      <c r="D23" s="24">
        <f>VLOOKUP(B23,[1]Vine!$A$12:$E$90,2,0)</f>
        <v>260690910</v>
      </c>
      <c r="E23" s="25" t="s">
        <v>33</v>
      </c>
      <c r="F23" s="25">
        <v>12053</v>
      </c>
      <c r="G23" s="26">
        <v>15500</v>
      </c>
      <c r="H23" s="27">
        <f t="shared" si="0"/>
        <v>186821500</v>
      </c>
      <c r="I23" s="28"/>
    </row>
    <row r="24" spans="1:12" ht="22.5" customHeight="1">
      <c r="A24" s="23">
        <v>43208</v>
      </c>
      <c r="B24" s="1" t="s">
        <v>35</v>
      </c>
      <c r="C24" s="24" t="str">
        <f>VLOOKUP(B24,[1]Vine!$A$12:$E$90,3,0)</f>
        <v>Long Hương - Bình Thuận</v>
      </c>
      <c r="D24" s="24" t="str">
        <f>VLOOKUP(B24,[1]Vine!$A$12:$E$90,2,0)</f>
        <v>020714486</v>
      </c>
      <c r="E24" s="25" t="s">
        <v>33</v>
      </c>
      <c r="F24" s="25">
        <v>12879</v>
      </c>
      <c r="G24" s="26">
        <v>15500</v>
      </c>
      <c r="H24" s="27">
        <f t="shared" si="0"/>
        <v>199624500</v>
      </c>
      <c r="I24" s="28"/>
    </row>
    <row r="25" spans="1:12" ht="22.5" customHeight="1">
      <c r="A25" s="23">
        <v>43208</v>
      </c>
      <c r="B25" s="1" t="s">
        <v>36</v>
      </c>
      <c r="C25" s="24" t="str">
        <f>VLOOKUP(B25,[1]Vine!$A$12:$E$90,3,0)</f>
        <v>Phan Thiết - Bình Thuận</v>
      </c>
      <c r="D25" s="24">
        <f>VLOOKUP(B25,[1]Vine!$A$12:$E$90,2,0)</f>
        <v>260850613</v>
      </c>
      <c r="E25" s="25" t="s">
        <v>33</v>
      </c>
      <c r="F25" s="25">
        <v>12473</v>
      </c>
      <c r="G25" s="26">
        <v>15500</v>
      </c>
      <c r="H25" s="27">
        <f t="shared" si="0"/>
        <v>193331500</v>
      </c>
      <c r="I25" s="28"/>
    </row>
    <row r="26" spans="1:12" ht="22.5" customHeight="1">
      <c r="A26" s="23">
        <v>43208</v>
      </c>
      <c r="B26" s="1" t="s">
        <v>42</v>
      </c>
      <c r="C26" s="24" t="str">
        <f>VLOOKUP(B26,[1]Vine!$A$12:$E$90,3,0)</f>
        <v>Kiên lương - Kiên Giang</v>
      </c>
      <c r="D26" s="24">
        <f>VLOOKUP(B26,[1]Vine!$A$12:$E$90,2,0)</f>
        <v>370803567</v>
      </c>
      <c r="E26" s="25" t="s">
        <v>33</v>
      </c>
      <c r="F26" s="25">
        <v>13586</v>
      </c>
      <c r="G26" s="26">
        <v>15500</v>
      </c>
      <c r="H26" s="27">
        <f t="shared" si="0"/>
        <v>210583000</v>
      </c>
      <c r="I26" s="28"/>
    </row>
    <row r="27" spans="1:12" ht="22.5" customHeight="1">
      <c r="A27" s="23">
        <v>43208</v>
      </c>
      <c r="B27" s="1" t="s">
        <v>43</v>
      </c>
      <c r="C27" s="24" t="str">
        <f>VLOOKUP(B27,[1]Vine!$A$12:$E$90,3,0)</f>
        <v>Châu Thành - Tiền Giang</v>
      </c>
      <c r="D27" s="24">
        <f>VLOOKUP(B27,[1]Vine!$A$12:$E$90,2,0)</f>
        <v>311514350</v>
      </c>
      <c r="E27" s="25" t="s">
        <v>33</v>
      </c>
      <c r="F27" s="25">
        <v>12453</v>
      </c>
      <c r="G27" s="26">
        <v>15500</v>
      </c>
      <c r="H27" s="27">
        <f t="shared" si="0"/>
        <v>193021500</v>
      </c>
      <c r="I27" s="28"/>
    </row>
    <row r="28" spans="1:12" s="29" customFormat="1" ht="22.5" customHeight="1">
      <c r="A28" s="23">
        <v>43213</v>
      </c>
      <c r="B28" s="1" t="s">
        <v>32</v>
      </c>
      <c r="C28" s="24" t="str">
        <f>VLOOKUP(B28,[1]Vine!$A$12:$E$90,3,0)</f>
        <v>Phan Thiết - Bình Thuận</v>
      </c>
      <c r="D28" s="24">
        <f>VLOOKUP(B28,[1]Vine!$A$12:$E$90,2,0)</f>
        <v>260178873</v>
      </c>
      <c r="E28" s="25" t="s">
        <v>33</v>
      </c>
      <c r="F28" s="25">
        <v>11896</v>
      </c>
      <c r="G28" s="26">
        <v>15500</v>
      </c>
      <c r="H28" s="27">
        <f t="shared" si="0"/>
        <v>184388000</v>
      </c>
      <c r="I28" s="28"/>
      <c r="K28" s="30"/>
    </row>
    <row r="29" spans="1:12" ht="22.5" customHeight="1">
      <c r="A29" s="23">
        <v>43213</v>
      </c>
      <c r="B29" s="1" t="s">
        <v>34</v>
      </c>
      <c r="C29" s="24" t="str">
        <f>VLOOKUP(B29,[1]Vine!$A$12:$E$90,3,0)</f>
        <v>Hàm Tân - Bình Thuận</v>
      </c>
      <c r="D29" s="24">
        <f>VLOOKUP(B29,[1]Vine!$A$12:$E$90,2,0)</f>
        <v>260690910</v>
      </c>
      <c r="E29" s="25" t="s">
        <v>33</v>
      </c>
      <c r="F29" s="25">
        <v>12087</v>
      </c>
      <c r="G29" s="26">
        <v>15500</v>
      </c>
      <c r="H29" s="27">
        <f t="shared" si="0"/>
        <v>187348500</v>
      </c>
      <c r="I29" s="28"/>
    </row>
    <row r="30" spans="1:12" ht="22.5" customHeight="1">
      <c r="A30" s="23">
        <v>43213</v>
      </c>
      <c r="B30" s="1" t="s">
        <v>35</v>
      </c>
      <c r="C30" s="24" t="str">
        <f>VLOOKUP(B30,[1]Vine!$A$12:$E$90,3,0)</f>
        <v>Long Hương - Bình Thuận</v>
      </c>
      <c r="D30" s="24" t="str">
        <f>VLOOKUP(B30,[1]Vine!$A$12:$E$90,2,0)</f>
        <v>020714486</v>
      </c>
      <c r="E30" s="25" t="s">
        <v>33</v>
      </c>
      <c r="F30" s="25">
        <v>13042</v>
      </c>
      <c r="G30" s="26">
        <v>15500</v>
      </c>
      <c r="H30" s="27">
        <f t="shared" si="0"/>
        <v>202151000</v>
      </c>
      <c r="I30" s="28"/>
    </row>
    <row r="31" spans="1:12" ht="22.5" customHeight="1">
      <c r="A31" s="23">
        <v>43213</v>
      </c>
      <c r="B31" s="1" t="s">
        <v>42</v>
      </c>
      <c r="C31" s="24" t="str">
        <f>VLOOKUP(B31,[1]Vine!$A$12:$E$90,3,0)</f>
        <v>Kiên lương - Kiên Giang</v>
      </c>
      <c r="D31" s="24">
        <f>VLOOKUP(B31,[1]Vine!$A$12:$E$90,2,0)</f>
        <v>370803567</v>
      </c>
      <c r="E31" s="25" t="s">
        <v>33</v>
      </c>
      <c r="F31" s="25">
        <v>12964</v>
      </c>
      <c r="G31" s="26">
        <v>15500</v>
      </c>
      <c r="H31" s="27">
        <f t="shared" si="0"/>
        <v>200942000</v>
      </c>
      <c r="I31" s="28"/>
      <c r="L31" s="40"/>
    </row>
    <row r="32" spans="1:12" ht="22.5" customHeight="1">
      <c r="A32" s="23">
        <v>43213</v>
      </c>
      <c r="B32" s="1" t="s">
        <v>43</v>
      </c>
      <c r="C32" s="24" t="str">
        <f>VLOOKUP(B32,[1]Vine!$A$12:$E$90,3,0)</f>
        <v>Châu Thành - Tiền Giang</v>
      </c>
      <c r="D32" s="24">
        <f>VLOOKUP(B32,[1]Vine!$A$12:$E$90,2,0)</f>
        <v>311514350</v>
      </c>
      <c r="E32" s="25" t="s">
        <v>33</v>
      </c>
      <c r="F32" s="25">
        <v>11453</v>
      </c>
      <c r="G32" s="26">
        <v>15500</v>
      </c>
      <c r="H32" s="27">
        <f t="shared" si="0"/>
        <v>177521500</v>
      </c>
      <c r="I32" s="28"/>
      <c r="L32" s="40"/>
    </row>
    <row r="33" spans="1:13" ht="22.5" customHeight="1">
      <c r="A33" s="23">
        <v>43213</v>
      </c>
      <c r="B33" s="1" t="s">
        <v>44</v>
      </c>
      <c r="C33" s="24" t="str">
        <f>VLOOKUP(B33,[1]Vine!$A$12:$E$90,3,0)</f>
        <v>Đức Linh - Bình Thuận</v>
      </c>
      <c r="D33" s="24">
        <f>VLOOKUP(B33,[1]Vine!$A$12:$E$90,2,0)</f>
        <v>260682094</v>
      </c>
      <c r="E33" s="25" t="s">
        <v>33</v>
      </c>
      <c r="F33" s="25">
        <v>11243</v>
      </c>
      <c r="G33" s="26">
        <v>15500</v>
      </c>
      <c r="H33" s="27">
        <f t="shared" si="0"/>
        <v>174266500</v>
      </c>
      <c r="I33" s="28"/>
      <c r="L33" s="40"/>
    </row>
    <row r="34" spans="1:13" ht="22.5" customHeight="1">
      <c r="A34" s="23">
        <v>43213</v>
      </c>
      <c r="B34" s="1" t="s">
        <v>45</v>
      </c>
      <c r="C34" s="24" t="str">
        <f>VLOOKUP(B34,[1]Vine!$A$12:$E$90,3,0)</f>
        <v>Phan Thiết - Bình Thuận</v>
      </c>
      <c r="D34" s="24">
        <f>VLOOKUP(B34,[1]Vine!$A$12:$E$90,2,0)</f>
        <v>280853616</v>
      </c>
      <c r="E34" s="25" t="s">
        <v>33</v>
      </c>
      <c r="F34" s="25">
        <f>105560*2.5-SUM(F1:F33)</f>
        <v>11038</v>
      </c>
      <c r="G34" s="26">
        <v>15500</v>
      </c>
      <c r="H34" s="27">
        <f t="shared" si="0"/>
        <v>171089000</v>
      </c>
      <c r="I34" s="28"/>
      <c r="L34" s="40"/>
    </row>
    <row r="35" spans="1:13" ht="12.75" customHeight="1">
      <c r="A35" s="31"/>
      <c r="B35" s="32"/>
      <c r="C35" s="24"/>
      <c r="D35" s="24"/>
      <c r="E35" s="25"/>
      <c r="F35" s="25"/>
      <c r="G35" s="26"/>
      <c r="H35" s="27"/>
      <c r="I35" s="27"/>
      <c r="K35" s="33"/>
      <c r="L35" s="40"/>
    </row>
    <row r="36" spans="1:13" ht="24" customHeight="1">
      <c r="A36" s="3" t="s">
        <v>20</v>
      </c>
      <c r="C36" s="12">
        <f>SUM(H14:H35)</f>
        <v>4090450000</v>
      </c>
      <c r="D36" s="12"/>
      <c r="K36" s="33"/>
      <c r="L36" s="33"/>
    </row>
    <row r="37" spans="1:13" ht="15.75" customHeight="1">
      <c r="C37" s="13"/>
      <c r="D37" s="5"/>
      <c r="G37" s="14" t="s">
        <v>47</v>
      </c>
      <c r="H37" s="15"/>
      <c r="I37" s="15"/>
      <c r="K37" s="33"/>
      <c r="L37" s="33"/>
      <c r="M37" s="33"/>
    </row>
    <row r="38" spans="1:13">
      <c r="B38" s="16" t="s">
        <v>21</v>
      </c>
      <c r="G38" s="17" t="s">
        <v>22</v>
      </c>
      <c r="K38" s="33"/>
      <c r="L38" s="41"/>
    </row>
    <row r="39" spans="1:13">
      <c r="B39" s="18" t="s">
        <v>23</v>
      </c>
      <c r="D39" s="19"/>
      <c r="G39" s="20" t="s">
        <v>24</v>
      </c>
      <c r="K39" s="33"/>
      <c r="L39" s="42"/>
      <c r="M39" s="33"/>
    </row>
    <row r="40" spans="1:13">
      <c r="B40" s="18"/>
      <c r="D40" s="19"/>
      <c r="G40" s="20"/>
      <c r="K40" s="33"/>
      <c r="L40" s="42"/>
    </row>
    <row r="41" spans="1:13">
      <c r="B41" s="21"/>
      <c r="D41" s="19"/>
      <c r="G41" s="20"/>
    </row>
    <row r="42" spans="1:13">
      <c r="B42" s="21"/>
      <c r="D42" s="19"/>
      <c r="G42" s="20"/>
    </row>
    <row r="43" spans="1:13" ht="12" customHeight="1">
      <c r="B43" s="18"/>
      <c r="D43" s="19"/>
      <c r="G43" s="20"/>
    </row>
    <row r="44" spans="1:13" s="2" customFormat="1" ht="4.5" customHeight="1">
      <c r="A44" s="3"/>
      <c r="B44" s="18"/>
      <c r="D44" s="19"/>
      <c r="F44" s="5"/>
      <c r="G44" s="20"/>
      <c r="J44"/>
      <c r="K44"/>
      <c r="L44"/>
      <c r="M44"/>
    </row>
    <row r="45" spans="1:13" s="2" customFormat="1">
      <c r="A45" s="3"/>
      <c r="B45" s="21" t="s">
        <v>29</v>
      </c>
      <c r="C45" s="21"/>
      <c r="F45" s="46"/>
      <c r="G45" s="46"/>
      <c r="H45" s="46"/>
      <c r="J45"/>
      <c r="K45"/>
      <c r="L45"/>
      <c r="M45"/>
    </row>
    <row r="46" spans="1:13" s="2" customFormat="1">
      <c r="A46" s="3"/>
      <c r="B46" s="21"/>
      <c r="C46" s="21"/>
      <c r="F46" s="38"/>
      <c r="G46" s="38"/>
      <c r="H46" s="38"/>
      <c r="J46"/>
      <c r="K46"/>
      <c r="L46"/>
      <c r="M46"/>
    </row>
  </sheetData>
  <mergeCells count="7">
    <mergeCell ref="F45:H45"/>
    <mergeCell ref="A1:G3"/>
    <mergeCell ref="H1:I4"/>
    <mergeCell ref="A4:G4"/>
    <mergeCell ref="A11:A12"/>
    <mergeCell ref="B11:D11"/>
    <mergeCell ref="E11:H11"/>
  </mergeCells>
  <conditionalFormatting sqref="C5:E6 F6">
    <cfRule type="cellIs" dxfId="3" priority="1" stopIfTrue="1" operator="equal">
      <formula>"Döõ lieäu sai"</formula>
    </cfRule>
  </conditionalFormatting>
  <printOptions horizontalCentered="1"/>
  <pageMargins left="0.16" right="0.2" top="0.25" bottom="0.25" header="0.3" footer="0.3"/>
  <pageSetup paperSize="9" scale="9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L30" sqref="L30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>
      <c r="A1" s="47" t="s">
        <v>4</v>
      </c>
      <c r="B1" s="47"/>
      <c r="C1" s="47"/>
      <c r="D1" s="47"/>
      <c r="E1" s="47"/>
      <c r="F1" s="47"/>
      <c r="G1" s="48"/>
      <c r="H1" s="49" t="s">
        <v>5</v>
      </c>
      <c r="I1" s="50"/>
    </row>
    <row r="2" spans="1:11">
      <c r="A2" s="47"/>
      <c r="B2" s="47"/>
      <c r="C2" s="47"/>
      <c r="D2" s="47"/>
      <c r="E2" s="47"/>
      <c r="F2" s="47"/>
      <c r="G2" s="48"/>
      <c r="H2" s="51"/>
      <c r="I2" s="52"/>
    </row>
    <row r="3" spans="1:11">
      <c r="A3" s="47"/>
      <c r="B3" s="47"/>
      <c r="C3" s="47"/>
      <c r="D3" s="47"/>
      <c r="E3" s="47"/>
      <c r="F3" s="47"/>
      <c r="G3" s="48"/>
      <c r="H3" s="51"/>
      <c r="I3" s="52"/>
    </row>
    <row r="4" spans="1:11">
      <c r="A4" s="55" t="s">
        <v>48</v>
      </c>
      <c r="B4" s="55"/>
      <c r="C4" s="55"/>
      <c r="D4" s="55"/>
      <c r="E4" s="55"/>
      <c r="F4" s="55"/>
      <c r="G4" s="56"/>
      <c r="H4" s="53"/>
      <c r="I4" s="54"/>
    </row>
    <row r="5" spans="1:11" ht="20.25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57" t="s">
        <v>11</v>
      </c>
      <c r="B11" s="59" t="s">
        <v>0</v>
      </c>
      <c r="C11" s="60"/>
      <c r="D11" s="61"/>
      <c r="E11" s="62" t="s">
        <v>12</v>
      </c>
      <c r="F11" s="62"/>
      <c r="G11" s="62"/>
      <c r="H11" s="62"/>
      <c r="I11" s="39" t="s">
        <v>41</v>
      </c>
    </row>
    <row r="12" spans="1:11" ht="28.5">
      <c r="A12" s="58"/>
      <c r="B12" s="39" t="s">
        <v>13</v>
      </c>
      <c r="C12" s="39" t="s">
        <v>3</v>
      </c>
      <c r="D12" s="39" t="s">
        <v>14</v>
      </c>
      <c r="E12" s="39" t="s">
        <v>1</v>
      </c>
      <c r="F12" s="6" t="s">
        <v>15</v>
      </c>
      <c r="G12" s="6" t="s">
        <v>2</v>
      </c>
      <c r="H12" s="7" t="s">
        <v>16</v>
      </c>
      <c r="I12" s="39"/>
    </row>
    <row r="13" spans="1:1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s="29" customFormat="1" ht="22.5" customHeight="1">
      <c r="A14" s="23">
        <v>43215</v>
      </c>
      <c r="B14" s="1" t="s">
        <v>32</v>
      </c>
      <c r="C14" s="24" t="str">
        <f>VLOOKUP(B14,[1]Vine!$A$12:$E$90,3,0)</f>
        <v>Phan Thiết - Bình Thuận</v>
      </c>
      <c r="D14" s="24">
        <f>VLOOKUP(B14,[1]Vine!$A$12:$E$90,2,0)</f>
        <v>260178873</v>
      </c>
      <c r="E14" s="25" t="s">
        <v>33</v>
      </c>
      <c r="F14" s="25">
        <v>13041</v>
      </c>
      <c r="G14" s="26">
        <v>15500</v>
      </c>
      <c r="H14" s="27">
        <f t="shared" ref="H14:H34" si="0">F14*G14</f>
        <v>202135500</v>
      </c>
      <c r="I14" s="28"/>
      <c r="K14" s="30"/>
    </row>
    <row r="15" spans="1:11" ht="22.5" customHeight="1">
      <c r="A15" s="23">
        <v>43215</v>
      </c>
      <c r="B15" s="1" t="s">
        <v>34</v>
      </c>
      <c r="C15" s="24" t="str">
        <f>VLOOKUP(B15,[1]Vine!$A$12:$E$90,3,0)</f>
        <v>Hàm Tân - Bình Thuận</v>
      </c>
      <c r="D15" s="24">
        <f>VLOOKUP(B15,[1]Vine!$A$12:$E$90,2,0)</f>
        <v>260690910</v>
      </c>
      <c r="E15" s="25" t="s">
        <v>33</v>
      </c>
      <c r="F15" s="25">
        <v>12512</v>
      </c>
      <c r="G15" s="26">
        <v>15500</v>
      </c>
      <c r="H15" s="27">
        <f t="shared" si="0"/>
        <v>193936000</v>
      </c>
      <c r="I15" s="28"/>
    </row>
    <row r="16" spans="1:11" ht="22.5" customHeight="1">
      <c r="A16" s="23">
        <v>43215</v>
      </c>
      <c r="B16" s="1" t="s">
        <v>35</v>
      </c>
      <c r="C16" s="24" t="str">
        <f>VLOOKUP(B16,[1]Vine!$A$12:$E$90,3,0)</f>
        <v>Long Hương - Bình Thuận</v>
      </c>
      <c r="D16" s="24" t="str">
        <f>VLOOKUP(B16,[1]Vine!$A$12:$E$90,2,0)</f>
        <v>020714486</v>
      </c>
      <c r="E16" s="25" t="s">
        <v>33</v>
      </c>
      <c r="F16" s="25">
        <v>12478</v>
      </c>
      <c r="G16" s="26">
        <v>15500</v>
      </c>
      <c r="H16" s="27">
        <f t="shared" si="0"/>
        <v>193409000</v>
      </c>
      <c r="I16" s="28"/>
    </row>
    <row r="17" spans="1:12" ht="22.5" customHeight="1">
      <c r="A17" s="23">
        <v>43215</v>
      </c>
      <c r="B17" s="1" t="s">
        <v>36</v>
      </c>
      <c r="C17" s="24" t="str">
        <f>VLOOKUP(B17,[1]Vine!$A$12:$E$90,3,0)</f>
        <v>Phan Thiết - Bình Thuận</v>
      </c>
      <c r="D17" s="24">
        <f>VLOOKUP(B17,[1]Vine!$A$12:$E$90,2,0)</f>
        <v>260850613</v>
      </c>
      <c r="E17" s="25" t="s">
        <v>33</v>
      </c>
      <c r="F17" s="25">
        <v>12465</v>
      </c>
      <c r="G17" s="26">
        <v>15500</v>
      </c>
      <c r="H17" s="27">
        <f t="shared" si="0"/>
        <v>193207500</v>
      </c>
      <c r="I17" s="28"/>
    </row>
    <row r="18" spans="1:12" ht="22.5" customHeight="1">
      <c r="A18" s="23">
        <v>43215</v>
      </c>
      <c r="B18" s="1" t="s">
        <v>42</v>
      </c>
      <c r="C18" s="24" t="str">
        <f>VLOOKUP(B18,[1]Vine!$A$12:$E$90,3,0)</f>
        <v>Kiên lương - Kiên Giang</v>
      </c>
      <c r="D18" s="24">
        <f>VLOOKUP(B18,[1]Vine!$A$12:$E$90,2,0)</f>
        <v>370803567</v>
      </c>
      <c r="E18" s="25" t="s">
        <v>33</v>
      </c>
      <c r="F18" s="25">
        <v>11989</v>
      </c>
      <c r="G18" s="26">
        <v>15500</v>
      </c>
      <c r="H18" s="27">
        <f t="shared" si="0"/>
        <v>185829500</v>
      </c>
      <c r="I18" s="28"/>
      <c r="L18" s="40"/>
    </row>
    <row r="19" spans="1:12" ht="22.5" customHeight="1">
      <c r="A19" s="23">
        <v>43215</v>
      </c>
      <c r="B19" s="1" t="s">
        <v>43</v>
      </c>
      <c r="C19" s="24" t="str">
        <f>VLOOKUP(B19,[1]Vine!$A$12:$E$90,3,0)</f>
        <v>Châu Thành - Tiền Giang</v>
      </c>
      <c r="D19" s="24">
        <f>VLOOKUP(B19,[1]Vine!$A$12:$E$90,2,0)</f>
        <v>311514350</v>
      </c>
      <c r="E19" s="25" t="s">
        <v>33</v>
      </c>
      <c r="F19" s="25">
        <v>12765</v>
      </c>
      <c r="G19" s="26">
        <v>15500</v>
      </c>
      <c r="H19" s="27">
        <f t="shared" si="0"/>
        <v>197857500</v>
      </c>
      <c r="I19" s="28"/>
    </row>
    <row r="20" spans="1:12" ht="22.5" customHeight="1">
      <c r="A20" s="23">
        <v>43215</v>
      </c>
      <c r="B20" s="1" t="s">
        <v>44</v>
      </c>
      <c r="C20" s="24" t="str">
        <f>VLOOKUP(B20,[1]Vine!$A$12:$E$90,3,0)</f>
        <v>Đức Linh - Bình Thuận</v>
      </c>
      <c r="D20" s="24">
        <f>VLOOKUP(B20,[1]Vine!$A$12:$E$90,2,0)</f>
        <v>260682094</v>
      </c>
      <c r="E20" s="25" t="s">
        <v>33</v>
      </c>
      <c r="F20" s="25">
        <v>11874</v>
      </c>
      <c r="G20" s="26">
        <v>15500</v>
      </c>
      <c r="H20" s="27">
        <f t="shared" si="0"/>
        <v>184047000</v>
      </c>
      <c r="I20" s="28"/>
    </row>
    <row r="21" spans="1:12" ht="22.5" customHeight="1">
      <c r="A21" s="23">
        <v>43215</v>
      </c>
      <c r="B21" s="1" t="s">
        <v>45</v>
      </c>
      <c r="C21" s="24" t="str">
        <f>VLOOKUP(B21,[1]Vine!$A$12:$E$90,3,0)</f>
        <v>Phan Thiết - Bình Thuận</v>
      </c>
      <c r="D21" s="24">
        <f>VLOOKUP(B21,[1]Vine!$A$12:$E$90,2,0)</f>
        <v>280853616</v>
      </c>
      <c r="E21" s="25" t="s">
        <v>33</v>
      </c>
      <c r="F21" s="25">
        <v>12634</v>
      </c>
      <c r="G21" s="26">
        <v>15500</v>
      </c>
      <c r="H21" s="27">
        <f t="shared" si="0"/>
        <v>195827000</v>
      </c>
      <c r="I21" s="28"/>
    </row>
    <row r="22" spans="1:12" ht="22.5" customHeight="1">
      <c r="A22" s="23">
        <v>43218</v>
      </c>
      <c r="B22" s="1" t="s">
        <v>32</v>
      </c>
      <c r="C22" s="24" t="str">
        <f>VLOOKUP(B22,[1]Vine!$A$12:$E$90,3,0)</f>
        <v>Phan Thiết - Bình Thuận</v>
      </c>
      <c r="D22" s="24">
        <f>VLOOKUP(B22,[1]Vine!$A$12:$E$90,2,0)</f>
        <v>260178873</v>
      </c>
      <c r="E22" s="25" t="s">
        <v>33</v>
      </c>
      <c r="F22" s="25">
        <v>12025</v>
      </c>
      <c r="G22" s="26">
        <v>15500</v>
      </c>
      <c r="H22" s="27">
        <f t="shared" si="0"/>
        <v>186387500</v>
      </c>
      <c r="I22" s="28"/>
    </row>
    <row r="23" spans="1:12" ht="22.5" customHeight="1">
      <c r="A23" s="23">
        <v>43218</v>
      </c>
      <c r="B23" s="1" t="s">
        <v>34</v>
      </c>
      <c r="C23" s="24" t="str">
        <f>VLOOKUP(B23,[1]Vine!$A$12:$E$90,3,0)</f>
        <v>Hàm Tân - Bình Thuận</v>
      </c>
      <c r="D23" s="24">
        <f>VLOOKUP(B23,[1]Vine!$A$12:$E$90,2,0)</f>
        <v>260690910</v>
      </c>
      <c r="E23" s="25" t="s">
        <v>33</v>
      </c>
      <c r="F23" s="25">
        <v>12243</v>
      </c>
      <c r="G23" s="26">
        <v>15500</v>
      </c>
      <c r="H23" s="27">
        <f t="shared" si="0"/>
        <v>189766500</v>
      </c>
      <c r="I23" s="28"/>
    </row>
    <row r="24" spans="1:12" ht="22.5" customHeight="1">
      <c r="A24" s="23">
        <v>43218</v>
      </c>
      <c r="B24" s="1" t="s">
        <v>35</v>
      </c>
      <c r="C24" s="24" t="str">
        <f>VLOOKUP(B24,[1]Vine!$A$12:$E$90,3,0)</f>
        <v>Long Hương - Bình Thuận</v>
      </c>
      <c r="D24" s="24" t="str">
        <f>VLOOKUP(B24,[1]Vine!$A$12:$E$90,2,0)</f>
        <v>020714486</v>
      </c>
      <c r="E24" s="25" t="s">
        <v>33</v>
      </c>
      <c r="F24" s="25">
        <v>11945</v>
      </c>
      <c r="G24" s="26">
        <v>15500</v>
      </c>
      <c r="H24" s="27">
        <f t="shared" si="0"/>
        <v>185147500</v>
      </c>
      <c r="I24" s="28"/>
    </row>
    <row r="25" spans="1:12" ht="22.5" customHeight="1">
      <c r="A25" s="23">
        <v>43218</v>
      </c>
      <c r="B25" s="1" t="s">
        <v>36</v>
      </c>
      <c r="C25" s="24" t="str">
        <f>VLOOKUP(B25,[1]Vine!$A$12:$E$90,3,0)</f>
        <v>Phan Thiết - Bình Thuận</v>
      </c>
      <c r="D25" s="24">
        <f>VLOOKUP(B25,[1]Vine!$A$12:$E$90,2,0)</f>
        <v>260850613</v>
      </c>
      <c r="E25" s="25" t="s">
        <v>33</v>
      </c>
      <c r="F25" s="25">
        <v>13475</v>
      </c>
      <c r="G25" s="26">
        <v>15500</v>
      </c>
      <c r="H25" s="27">
        <f t="shared" si="0"/>
        <v>208862500</v>
      </c>
      <c r="I25" s="28"/>
    </row>
    <row r="26" spans="1:12" ht="22.5" customHeight="1">
      <c r="A26" s="23">
        <v>43218</v>
      </c>
      <c r="B26" s="1" t="s">
        <v>42</v>
      </c>
      <c r="C26" s="24" t="str">
        <f>VLOOKUP(B26,[1]Vine!$A$12:$E$90,3,0)</f>
        <v>Kiên lương - Kiên Giang</v>
      </c>
      <c r="D26" s="24">
        <f>VLOOKUP(B26,[1]Vine!$A$12:$E$90,2,0)</f>
        <v>370803567</v>
      </c>
      <c r="E26" s="25" t="s">
        <v>33</v>
      </c>
      <c r="F26" s="25">
        <v>12469</v>
      </c>
      <c r="G26" s="26">
        <v>15500</v>
      </c>
      <c r="H26" s="27">
        <f t="shared" si="0"/>
        <v>193269500</v>
      </c>
      <c r="I26" s="28"/>
    </row>
    <row r="27" spans="1:12" ht="22.5" customHeight="1">
      <c r="A27" s="23">
        <v>43218</v>
      </c>
      <c r="B27" s="1" t="s">
        <v>43</v>
      </c>
      <c r="C27" s="24" t="str">
        <f>VLOOKUP(B27,[1]Vine!$A$12:$E$90,3,0)</f>
        <v>Châu Thành - Tiền Giang</v>
      </c>
      <c r="D27" s="24">
        <f>VLOOKUP(B27,[1]Vine!$A$12:$E$90,2,0)</f>
        <v>311514350</v>
      </c>
      <c r="E27" s="25" t="s">
        <v>33</v>
      </c>
      <c r="F27" s="25">
        <v>12841</v>
      </c>
      <c r="G27" s="26">
        <v>15500</v>
      </c>
      <c r="H27" s="27">
        <f t="shared" si="0"/>
        <v>199035500</v>
      </c>
      <c r="I27" s="28"/>
    </row>
    <row r="28" spans="1:12" s="29" customFormat="1" ht="22.5" customHeight="1">
      <c r="A28" s="23">
        <v>43224</v>
      </c>
      <c r="B28" s="1" t="s">
        <v>32</v>
      </c>
      <c r="C28" s="24" t="str">
        <f>VLOOKUP(B28,[1]Vine!$A$12:$E$90,3,0)</f>
        <v>Phan Thiết - Bình Thuận</v>
      </c>
      <c r="D28" s="24">
        <f>VLOOKUP(B28,[1]Vine!$A$12:$E$90,2,0)</f>
        <v>260178873</v>
      </c>
      <c r="E28" s="25" t="s">
        <v>33</v>
      </c>
      <c r="F28" s="25">
        <v>12865</v>
      </c>
      <c r="G28" s="26">
        <v>15500</v>
      </c>
      <c r="H28" s="27">
        <f t="shared" si="0"/>
        <v>199407500</v>
      </c>
      <c r="I28" s="28"/>
      <c r="K28" s="30"/>
    </row>
    <row r="29" spans="1:12" ht="22.5" customHeight="1">
      <c r="A29" s="23">
        <v>43224</v>
      </c>
      <c r="B29" s="1" t="s">
        <v>34</v>
      </c>
      <c r="C29" s="24" t="str">
        <f>VLOOKUP(B29,[1]Vine!$A$12:$E$90,3,0)</f>
        <v>Hàm Tân - Bình Thuận</v>
      </c>
      <c r="D29" s="24">
        <f>VLOOKUP(B29,[1]Vine!$A$12:$E$90,2,0)</f>
        <v>260690910</v>
      </c>
      <c r="E29" s="25" t="s">
        <v>33</v>
      </c>
      <c r="F29" s="25">
        <v>11889</v>
      </c>
      <c r="G29" s="26">
        <v>15500</v>
      </c>
      <c r="H29" s="27">
        <f t="shared" si="0"/>
        <v>184279500</v>
      </c>
      <c r="I29" s="28"/>
    </row>
    <row r="30" spans="1:12" ht="22.5" customHeight="1">
      <c r="A30" s="23">
        <v>43224</v>
      </c>
      <c r="B30" s="1" t="s">
        <v>35</v>
      </c>
      <c r="C30" s="24" t="str">
        <f>VLOOKUP(B30,[1]Vine!$A$12:$E$90,3,0)</f>
        <v>Long Hương - Bình Thuận</v>
      </c>
      <c r="D30" s="24" t="str">
        <f>VLOOKUP(B30,[1]Vine!$A$12:$E$90,2,0)</f>
        <v>020714486</v>
      </c>
      <c r="E30" s="25" t="s">
        <v>33</v>
      </c>
      <c r="F30" s="25">
        <v>12741</v>
      </c>
      <c r="G30" s="26">
        <v>15500</v>
      </c>
      <c r="H30" s="27">
        <f t="shared" si="0"/>
        <v>197485500</v>
      </c>
      <c r="I30" s="28"/>
    </row>
    <row r="31" spans="1:12" ht="22.5" customHeight="1">
      <c r="A31" s="23">
        <v>43224</v>
      </c>
      <c r="B31" s="1" t="s">
        <v>42</v>
      </c>
      <c r="C31" s="24" t="str">
        <f>VLOOKUP(B31,[1]Vine!$A$12:$E$90,3,0)</f>
        <v>Kiên lương - Kiên Giang</v>
      </c>
      <c r="D31" s="24">
        <f>VLOOKUP(B31,[1]Vine!$A$12:$E$90,2,0)</f>
        <v>370803567</v>
      </c>
      <c r="E31" s="25" t="s">
        <v>33</v>
      </c>
      <c r="F31" s="25">
        <v>12364</v>
      </c>
      <c r="G31" s="26">
        <v>15500</v>
      </c>
      <c r="H31" s="27">
        <f t="shared" si="0"/>
        <v>191642000</v>
      </c>
      <c r="I31" s="28"/>
    </row>
    <row r="32" spans="1:12" ht="22.5" customHeight="1">
      <c r="A32" s="23">
        <v>43224</v>
      </c>
      <c r="B32" s="1" t="s">
        <v>43</v>
      </c>
      <c r="C32" s="24" t="str">
        <f>VLOOKUP(B32,[1]Vine!$A$12:$E$90,3,0)</f>
        <v>Châu Thành - Tiền Giang</v>
      </c>
      <c r="D32" s="24">
        <f>VLOOKUP(B32,[1]Vine!$A$12:$E$90,2,0)</f>
        <v>311514350</v>
      </c>
      <c r="E32" s="25" t="s">
        <v>33</v>
      </c>
      <c r="F32" s="25">
        <v>13070</v>
      </c>
      <c r="G32" s="26">
        <v>15500</v>
      </c>
      <c r="H32" s="27">
        <f t="shared" si="0"/>
        <v>202585000</v>
      </c>
      <c r="I32" s="28"/>
    </row>
    <row r="33" spans="1:13" ht="22.5" customHeight="1">
      <c r="A33" s="23">
        <v>43224</v>
      </c>
      <c r="B33" s="1" t="s">
        <v>44</v>
      </c>
      <c r="C33" s="24" t="str">
        <f>VLOOKUP(B33,[1]Vine!$A$12:$E$90,3,0)</f>
        <v>Đức Linh - Bình Thuận</v>
      </c>
      <c r="D33" s="24">
        <f>VLOOKUP(B33,[1]Vine!$A$12:$E$90,2,0)</f>
        <v>260682094</v>
      </c>
      <c r="E33" s="25" t="s">
        <v>33</v>
      </c>
      <c r="F33" s="25">
        <v>13043</v>
      </c>
      <c r="G33" s="26">
        <v>15500</v>
      </c>
      <c r="H33" s="27">
        <f t="shared" si="0"/>
        <v>202166500</v>
      </c>
      <c r="I33" s="28"/>
    </row>
    <row r="34" spans="1:13" ht="22.5" customHeight="1">
      <c r="A34" s="23">
        <v>43224</v>
      </c>
      <c r="B34" s="1" t="s">
        <v>45</v>
      </c>
      <c r="C34" s="24" t="str">
        <f>VLOOKUP(B34,[1]Vine!$A$12:$E$90,3,0)</f>
        <v>Phan Thiết - Bình Thuận</v>
      </c>
      <c r="D34" s="24">
        <f>VLOOKUP(B34,[1]Vine!$A$12:$E$90,2,0)</f>
        <v>280853616</v>
      </c>
      <c r="E34" s="25" t="s">
        <v>33</v>
      </c>
      <c r="F34" s="25">
        <f>105560*2.5-SUM(F1:F33)</f>
        <v>13172</v>
      </c>
      <c r="G34" s="26">
        <v>15500</v>
      </c>
      <c r="H34" s="27">
        <f t="shared" si="0"/>
        <v>204166000</v>
      </c>
      <c r="I34" s="28"/>
    </row>
    <row r="35" spans="1:13" ht="12.75" customHeight="1">
      <c r="A35" s="31"/>
      <c r="B35" s="32"/>
      <c r="C35" s="24"/>
      <c r="D35" s="24"/>
      <c r="E35" s="25"/>
      <c r="F35" s="25"/>
      <c r="G35" s="26"/>
      <c r="H35" s="27"/>
      <c r="I35" s="27"/>
      <c r="K35" s="33"/>
      <c r="L35" s="40"/>
    </row>
    <row r="36" spans="1:13" ht="24" customHeight="1">
      <c r="A36" s="3" t="s">
        <v>20</v>
      </c>
      <c r="C36" s="12">
        <f>SUM(H14:H35)</f>
        <v>4090450000</v>
      </c>
      <c r="D36" s="12"/>
      <c r="K36" s="33"/>
      <c r="L36" s="33"/>
    </row>
    <row r="37" spans="1:13" ht="15.75" customHeight="1">
      <c r="C37" s="13"/>
      <c r="D37" s="5"/>
      <c r="G37" s="14" t="s">
        <v>49</v>
      </c>
      <c r="H37" s="15"/>
      <c r="I37" s="15"/>
      <c r="K37" s="33"/>
      <c r="L37" s="33"/>
      <c r="M37" s="33"/>
    </row>
    <row r="38" spans="1:13">
      <c r="B38" s="16" t="s">
        <v>21</v>
      </c>
      <c r="G38" s="17" t="s">
        <v>22</v>
      </c>
      <c r="K38" s="33"/>
      <c r="L38" s="41"/>
    </row>
    <row r="39" spans="1:13">
      <c r="B39" s="18" t="s">
        <v>23</v>
      </c>
      <c r="D39" s="19"/>
      <c r="G39" s="20" t="s">
        <v>24</v>
      </c>
      <c r="K39" s="33"/>
      <c r="L39" s="42"/>
      <c r="M39" s="33"/>
    </row>
    <row r="40" spans="1:13">
      <c r="B40" s="18"/>
      <c r="D40" s="19"/>
      <c r="G40" s="20"/>
      <c r="K40" s="33"/>
      <c r="L40" s="42"/>
    </row>
    <row r="41" spans="1:13">
      <c r="B41" s="21"/>
      <c r="D41" s="19"/>
      <c r="G41" s="20"/>
    </row>
    <row r="42" spans="1:13">
      <c r="B42" s="21"/>
      <c r="D42" s="19"/>
      <c r="G42" s="20"/>
    </row>
    <row r="43" spans="1:13" ht="12" customHeight="1">
      <c r="B43" s="18"/>
      <c r="D43" s="19"/>
      <c r="G43" s="20"/>
    </row>
    <row r="44" spans="1:13" s="2" customFormat="1" ht="4.5" customHeight="1">
      <c r="A44" s="3"/>
      <c r="B44" s="18"/>
      <c r="D44" s="19"/>
      <c r="F44" s="5"/>
      <c r="G44" s="20"/>
      <c r="J44"/>
      <c r="K44"/>
      <c r="L44"/>
      <c r="M44"/>
    </row>
    <row r="45" spans="1:13" s="2" customFormat="1">
      <c r="A45" s="3"/>
      <c r="B45" s="21" t="s">
        <v>29</v>
      </c>
      <c r="C45" s="21"/>
      <c r="F45" s="46"/>
      <c r="G45" s="46"/>
      <c r="H45" s="46"/>
      <c r="J45"/>
      <c r="K45"/>
      <c r="L45"/>
      <c r="M45"/>
    </row>
    <row r="46" spans="1:13" s="2" customFormat="1">
      <c r="A46" s="3"/>
      <c r="B46" s="21"/>
      <c r="C46" s="21"/>
      <c r="F46" s="38"/>
      <c r="G46" s="38"/>
      <c r="H46" s="38"/>
      <c r="J46"/>
      <c r="K46"/>
      <c r="L46"/>
      <c r="M46"/>
    </row>
  </sheetData>
  <mergeCells count="7">
    <mergeCell ref="F45:H45"/>
    <mergeCell ref="A1:G3"/>
    <mergeCell ref="H1:I4"/>
    <mergeCell ref="A4:G4"/>
    <mergeCell ref="A11:A12"/>
    <mergeCell ref="B11:D11"/>
    <mergeCell ref="E11:H11"/>
  </mergeCells>
  <conditionalFormatting sqref="C5:E6 F6">
    <cfRule type="cellIs" dxfId="2" priority="1" stopIfTrue="1" operator="equal">
      <formula>"Döõ lieäu sai"</formula>
    </cfRule>
  </conditionalFormatting>
  <printOptions horizontalCentered="1"/>
  <pageMargins left="0.2" right="0.2" top="0.25" bottom="0.25" header="0.3" footer="0.3"/>
  <pageSetup paperSize="9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9" workbookViewId="0">
      <selection activeCell="B34" sqref="B34"/>
    </sheetView>
  </sheetViews>
  <sheetFormatPr defaultRowHeight="17.25"/>
  <cols>
    <col min="1" max="1" width="11" style="3" customWidth="1"/>
    <col min="2" max="2" width="21" style="2" customWidth="1"/>
    <col min="3" max="3" width="25.375" style="2" customWidth="1"/>
    <col min="4" max="4" width="12.75" style="2" customWidth="1"/>
    <col min="5" max="5" width="13.375" style="2" customWidth="1"/>
    <col min="6" max="7" width="11.625" style="5" customWidth="1"/>
    <col min="8" max="8" width="15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>
      <c r="A1" s="47" t="s">
        <v>4</v>
      </c>
      <c r="B1" s="47"/>
      <c r="C1" s="47"/>
      <c r="D1" s="47"/>
      <c r="E1" s="47"/>
      <c r="F1" s="47"/>
      <c r="G1" s="48"/>
      <c r="H1" s="49" t="s">
        <v>5</v>
      </c>
      <c r="I1" s="50"/>
    </row>
    <row r="2" spans="1:11">
      <c r="A2" s="47"/>
      <c r="B2" s="47"/>
      <c r="C2" s="47"/>
      <c r="D2" s="47"/>
      <c r="E2" s="47"/>
      <c r="F2" s="47"/>
      <c r="G2" s="48"/>
      <c r="H2" s="51"/>
      <c r="I2" s="52"/>
    </row>
    <row r="3" spans="1:11">
      <c r="A3" s="47"/>
      <c r="B3" s="47"/>
      <c r="C3" s="47"/>
      <c r="D3" s="47"/>
      <c r="E3" s="47"/>
      <c r="F3" s="47"/>
      <c r="G3" s="48"/>
      <c r="H3" s="51"/>
      <c r="I3" s="52"/>
    </row>
    <row r="4" spans="1:11">
      <c r="A4" s="55" t="s">
        <v>50</v>
      </c>
      <c r="B4" s="55"/>
      <c r="C4" s="55"/>
      <c r="D4" s="55"/>
      <c r="E4" s="55"/>
      <c r="F4" s="55"/>
      <c r="G4" s="56"/>
      <c r="H4" s="53"/>
      <c r="I4" s="54"/>
    </row>
    <row r="5" spans="1:11" ht="20.25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57" t="s">
        <v>11</v>
      </c>
      <c r="B11" s="59" t="s">
        <v>0</v>
      </c>
      <c r="C11" s="60"/>
      <c r="D11" s="61"/>
      <c r="E11" s="62" t="s">
        <v>12</v>
      </c>
      <c r="F11" s="62"/>
      <c r="G11" s="62"/>
      <c r="H11" s="62"/>
      <c r="I11" s="63" t="s">
        <v>40</v>
      </c>
    </row>
    <row r="12" spans="1:11" ht="28.5">
      <c r="A12" s="58"/>
      <c r="B12" s="44" t="s">
        <v>13</v>
      </c>
      <c r="C12" s="44" t="s">
        <v>3</v>
      </c>
      <c r="D12" s="44" t="s">
        <v>14</v>
      </c>
      <c r="E12" s="44" t="s">
        <v>1</v>
      </c>
      <c r="F12" s="6" t="s">
        <v>15</v>
      </c>
      <c r="G12" s="6" t="s">
        <v>2</v>
      </c>
      <c r="H12" s="7" t="s">
        <v>16</v>
      </c>
      <c r="I12" s="64"/>
    </row>
    <row r="13" spans="1:11" ht="13.5" customHeight="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s="29" customFormat="1" ht="21.75" customHeight="1">
      <c r="A14" s="23">
        <v>43222</v>
      </c>
      <c r="B14" s="1" t="s">
        <v>35</v>
      </c>
      <c r="C14" s="24" t="str">
        <f>VLOOKUP(B14,[1]Vine!$A$12:$E$90,3,0)</f>
        <v>Long Hương - Bình Thuận</v>
      </c>
      <c r="D14" s="24" t="str">
        <f>VLOOKUP(B14,[1]Vine!$A$12:$E$90,2,0)</f>
        <v>020714486</v>
      </c>
      <c r="E14" s="25" t="s">
        <v>33</v>
      </c>
      <c r="F14" s="25">
        <v>13520</v>
      </c>
      <c r="G14" s="26">
        <v>16000</v>
      </c>
      <c r="H14" s="27">
        <f t="shared" ref="H14:H23" si="0">F14*G14</f>
        <v>216320000</v>
      </c>
      <c r="I14" s="28"/>
      <c r="K14" s="30"/>
    </row>
    <row r="15" spans="1:11" ht="21.75" customHeight="1">
      <c r="A15" s="23">
        <v>43222</v>
      </c>
      <c r="B15" s="1" t="s">
        <v>36</v>
      </c>
      <c r="C15" s="24" t="str">
        <f>VLOOKUP(B15,[1]Vine!$A$12:$E$90,3,0)</f>
        <v>Phan Thiết - Bình Thuận</v>
      </c>
      <c r="D15" s="24">
        <f>VLOOKUP(B15,[1]Vine!$A$12:$E$90,2,0)</f>
        <v>260850613</v>
      </c>
      <c r="E15" s="25" t="s">
        <v>33</v>
      </c>
      <c r="F15" s="25">
        <v>13560</v>
      </c>
      <c r="G15" s="26">
        <v>16000</v>
      </c>
      <c r="H15" s="27">
        <f t="shared" si="0"/>
        <v>216960000</v>
      </c>
      <c r="I15" s="28"/>
    </row>
    <row r="16" spans="1:11" ht="21.75" customHeight="1">
      <c r="A16" s="23">
        <v>43222</v>
      </c>
      <c r="B16" s="1" t="s">
        <v>32</v>
      </c>
      <c r="C16" s="24" t="str">
        <f>VLOOKUP(B16,[1]Vine!$A$12:$E$90,3,0)</f>
        <v>Phan Thiết - Bình Thuận</v>
      </c>
      <c r="D16" s="24">
        <f>VLOOKUP(B16,[1]Vine!$A$12:$E$90,2,0)</f>
        <v>260178873</v>
      </c>
      <c r="E16" s="25" t="s">
        <v>33</v>
      </c>
      <c r="F16" s="25">
        <v>13210</v>
      </c>
      <c r="G16" s="26">
        <v>16000</v>
      </c>
      <c r="H16" s="27">
        <f t="shared" si="0"/>
        <v>211360000</v>
      </c>
      <c r="I16" s="28"/>
    </row>
    <row r="17" spans="1:13" ht="21.75" customHeight="1">
      <c r="A17" s="23">
        <v>43222</v>
      </c>
      <c r="B17" s="1" t="s">
        <v>34</v>
      </c>
      <c r="C17" s="24" t="str">
        <f>VLOOKUP(B17,[1]Vine!$A$12:$E$90,3,0)</f>
        <v>Hàm Tân - Bình Thuận</v>
      </c>
      <c r="D17" s="24">
        <f>VLOOKUP(B17,[1]Vine!$A$12:$E$90,2,0)</f>
        <v>260690910</v>
      </c>
      <c r="E17" s="25" t="s">
        <v>33</v>
      </c>
      <c r="F17" s="25">
        <v>13420</v>
      </c>
      <c r="G17" s="26">
        <v>16000</v>
      </c>
      <c r="H17" s="27">
        <f t="shared" si="0"/>
        <v>214720000</v>
      </c>
      <c r="I17" s="28"/>
    </row>
    <row r="18" spans="1:13" ht="21.75" customHeight="1">
      <c r="A18" s="23">
        <v>43228</v>
      </c>
      <c r="B18" s="1" t="s">
        <v>35</v>
      </c>
      <c r="C18" s="24" t="str">
        <f>VLOOKUP(B18,[1]Vine!$A$12:$E$90,3,0)</f>
        <v>Long Hương - Bình Thuận</v>
      </c>
      <c r="D18" s="24" t="str">
        <f>VLOOKUP(B18,[1]Vine!$A$12:$E$90,2,0)</f>
        <v>020714486</v>
      </c>
      <c r="E18" s="25" t="s">
        <v>33</v>
      </c>
      <c r="F18" s="25">
        <v>13100</v>
      </c>
      <c r="G18" s="26">
        <v>16000</v>
      </c>
      <c r="H18" s="27">
        <f t="shared" si="0"/>
        <v>209600000</v>
      </c>
      <c r="I18" s="28"/>
      <c r="L18" s="40"/>
    </row>
    <row r="19" spans="1:13" ht="21.75" customHeight="1">
      <c r="A19" s="23">
        <v>43228</v>
      </c>
      <c r="B19" s="1" t="s">
        <v>36</v>
      </c>
      <c r="C19" s="24" t="str">
        <f>VLOOKUP(B19,[1]Vine!$A$12:$E$90,3,0)</f>
        <v>Phan Thiết - Bình Thuận</v>
      </c>
      <c r="D19" s="24">
        <f>VLOOKUP(B19,[1]Vine!$A$12:$E$90,2,0)</f>
        <v>260850613</v>
      </c>
      <c r="E19" s="25" t="s">
        <v>33</v>
      </c>
      <c r="F19" s="25">
        <v>13850</v>
      </c>
      <c r="G19" s="26">
        <v>16000</v>
      </c>
      <c r="H19" s="27">
        <f t="shared" si="0"/>
        <v>221600000</v>
      </c>
      <c r="I19" s="28"/>
    </row>
    <row r="20" spans="1:13" ht="21.75" customHeight="1">
      <c r="A20" s="23">
        <v>43228</v>
      </c>
      <c r="B20" s="1" t="s">
        <v>32</v>
      </c>
      <c r="C20" s="24" t="str">
        <f>VLOOKUP(B20,[1]Vine!$A$12:$E$90,3,0)</f>
        <v>Phan Thiết - Bình Thuận</v>
      </c>
      <c r="D20" s="24">
        <f>VLOOKUP(B20,[1]Vine!$A$12:$E$90,2,0)</f>
        <v>260178873</v>
      </c>
      <c r="E20" s="25" t="s">
        <v>33</v>
      </c>
      <c r="F20" s="25">
        <v>13650</v>
      </c>
      <c r="G20" s="26">
        <v>16000</v>
      </c>
      <c r="H20" s="27">
        <f t="shared" si="0"/>
        <v>218400000</v>
      </c>
      <c r="I20" s="28"/>
    </row>
    <row r="21" spans="1:13" ht="21.75" customHeight="1">
      <c r="A21" s="23">
        <v>43231</v>
      </c>
      <c r="B21" s="1" t="s">
        <v>34</v>
      </c>
      <c r="C21" s="24" t="str">
        <f>VLOOKUP(B21,[1]Vine!$A$12:$E$90,3,0)</f>
        <v>Hàm Tân - Bình Thuận</v>
      </c>
      <c r="D21" s="24">
        <f>VLOOKUP(B21,[1]Vine!$A$12:$E$90,2,0)</f>
        <v>260690910</v>
      </c>
      <c r="E21" s="25" t="s">
        <v>33</v>
      </c>
      <c r="F21" s="25">
        <v>13240</v>
      </c>
      <c r="G21" s="26">
        <v>16000</v>
      </c>
      <c r="H21" s="27">
        <f t="shared" si="0"/>
        <v>211840000</v>
      </c>
      <c r="I21" s="28"/>
    </row>
    <row r="22" spans="1:13" ht="21.75" customHeight="1">
      <c r="A22" s="23">
        <v>43231</v>
      </c>
      <c r="B22" s="1" t="s">
        <v>32</v>
      </c>
      <c r="C22" s="24" t="str">
        <f>VLOOKUP(B22,[1]Vine!$A$12:$E$90,3,0)</f>
        <v>Phan Thiết - Bình Thuận</v>
      </c>
      <c r="D22" s="24">
        <f>VLOOKUP(B22,[1]Vine!$A$12:$E$90,2,0)</f>
        <v>260178873</v>
      </c>
      <c r="E22" s="25" t="s">
        <v>33</v>
      </c>
      <c r="F22" s="25">
        <v>13860</v>
      </c>
      <c r="G22" s="26">
        <v>16000</v>
      </c>
      <c r="H22" s="27">
        <f t="shared" si="0"/>
        <v>221760000</v>
      </c>
      <c r="I22" s="28"/>
    </row>
    <row r="23" spans="1:13" ht="21.75" customHeight="1">
      <c r="A23" s="23">
        <v>43231</v>
      </c>
      <c r="B23" s="1" t="s">
        <v>36</v>
      </c>
      <c r="C23" s="24" t="str">
        <f>VLOOKUP(B23,[1]Vine!$A$12:$E$90,3,0)</f>
        <v>Phan Thiết - Bình Thuận</v>
      </c>
      <c r="D23" s="24">
        <f>VLOOKUP(B23,[1]Vine!$A$12:$E$90,2,0)</f>
        <v>260850613</v>
      </c>
      <c r="E23" s="25" t="s">
        <v>33</v>
      </c>
      <c r="F23" s="25">
        <f>135000-SUM(F14:F22)</f>
        <v>13590</v>
      </c>
      <c r="G23" s="26">
        <v>16000</v>
      </c>
      <c r="H23" s="27">
        <f t="shared" si="0"/>
        <v>217440000</v>
      </c>
      <c r="I23" s="28"/>
    </row>
    <row r="24" spans="1:13" ht="12.75" customHeight="1">
      <c r="A24" s="31"/>
      <c r="B24" s="32"/>
      <c r="C24" s="24"/>
      <c r="D24" s="24"/>
      <c r="E24" s="25"/>
      <c r="F24" s="25"/>
      <c r="G24" s="26"/>
      <c r="H24" s="27"/>
      <c r="I24" s="27"/>
      <c r="K24" s="33"/>
      <c r="L24" s="40"/>
    </row>
    <row r="25" spans="1:13" ht="24" customHeight="1">
      <c r="A25" s="3" t="s">
        <v>20</v>
      </c>
      <c r="C25" s="12">
        <f>SUM(H14:H24)</f>
        <v>2160000000</v>
      </c>
      <c r="D25" s="12"/>
      <c r="K25" s="33"/>
      <c r="L25" s="33"/>
    </row>
    <row r="26" spans="1:13" ht="15.75" customHeight="1">
      <c r="C26" s="13"/>
      <c r="D26" s="5"/>
      <c r="G26" s="14" t="s">
        <v>51</v>
      </c>
      <c r="H26" s="15"/>
      <c r="I26" s="15"/>
      <c r="K26" s="33"/>
      <c r="L26" s="33"/>
      <c r="M26" s="33"/>
    </row>
    <row r="27" spans="1:13">
      <c r="B27" s="16" t="s">
        <v>21</v>
      </c>
      <c r="G27" s="17" t="s">
        <v>22</v>
      </c>
      <c r="K27" s="33"/>
      <c r="L27" s="41"/>
    </row>
    <row r="28" spans="1:13">
      <c r="B28" s="18" t="s">
        <v>23</v>
      </c>
      <c r="D28" s="19"/>
      <c r="G28" s="20" t="s">
        <v>24</v>
      </c>
      <c r="K28" s="33"/>
      <c r="L28" s="42"/>
      <c r="M28" s="33"/>
    </row>
    <row r="29" spans="1:13">
      <c r="B29" s="18"/>
      <c r="D29" s="19"/>
      <c r="G29" s="20"/>
      <c r="K29" s="33"/>
      <c r="L29" s="42"/>
    </row>
    <row r="30" spans="1:13">
      <c r="B30" s="21"/>
      <c r="D30" s="19"/>
      <c r="G30" s="20"/>
    </row>
    <row r="31" spans="1:13">
      <c r="B31" s="21"/>
      <c r="D31" s="19"/>
      <c r="G31" s="20"/>
    </row>
    <row r="32" spans="1:13" ht="12" customHeight="1">
      <c r="B32" s="18"/>
      <c r="D32" s="19"/>
      <c r="G32" s="20"/>
    </row>
    <row r="33" spans="1:13" s="2" customFormat="1" ht="4.5" hidden="1" customHeight="1">
      <c r="A33" s="3"/>
      <c r="B33" s="18"/>
      <c r="D33" s="19"/>
      <c r="F33" s="5"/>
      <c r="G33" s="20"/>
      <c r="J33"/>
      <c r="K33"/>
      <c r="L33"/>
      <c r="M33"/>
    </row>
    <row r="34" spans="1:13" s="2" customFormat="1">
      <c r="A34" s="3"/>
      <c r="B34" s="21" t="s">
        <v>39</v>
      </c>
      <c r="C34" s="21"/>
      <c r="F34" s="46"/>
      <c r="G34" s="46"/>
      <c r="H34" s="46"/>
      <c r="J34"/>
      <c r="K34"/>
      <c r="L34"/>
      <c r="M34"/>
    </row>
    <row r="35" spans="1:13" s="2" customFormat="1">
      <c r="A35" s="3"/>
      <c r="B35" s="21"/>
      <c r="C35" s="21"/>
      <c r="F35" s="43"/>
      <c r="G35" s="43"/>
      <c r="H35" s="43"/>
      <c r="J35"/>
      <c r="K35"/>
      <c r="L35"/>
      <c r="M35"/>
    </row>
  </sheetData>
  <autoFilter ref="A13:M23"/>
  <mergeCells count="8">
    <mergeCell ref="F34:H34"/>
    <mergeCell ref="A1:G3"/>
    <mergeCell ref="H1:I4"/>
    <mergeCell ref="A4:G4"/>
    <mergeCell ref="A11:A12"/>
    <mergeCell ref="B11:D11"/>
    <mergeCell ref="E11:H11"/>
    <mergeCell ref="I11:I12"/>
  </mergeCells>
  <conditionalFormatting sqref="C5:E6 F6">
    <cfRule type="cellIs" dxfId="1" priority="1" stopIfTrue="1" operator="equal">
      <formula>"Döõ lieäu sai"</formula>
    </cfRule>
  </conditionalFormatting>
  <printOptions horizontalCentered="1"/>
  <pageMargins left="0.45" right="0.45" top="0.22" bottom="0.16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topLeftCell="A10" workbookViewId="0">
      <selection activeCell="D23" sqref="D23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2" spans="1:10" ht="15.95" customHeight="1">
      <c r="A2" s="47" t="s">
        <v>4</v>
      </c>
      <c r="B2" s="47"/>
      <c r="C2" s="47"/>
      <c r="D2" s="47"/>
      <c r="E2" s="47"/>
      <c r="F2" s="47"/>
      <c r="G2" s="48"/>
      <c r="H2" s="49" t="s">
        <v>5</v>
      </c>
      <c r="I2" s="50"/>
      <c r="J2" s="65"/>
    </row>
    <row r="3" spans="1:10" ht="15.95" customHeight="1">
      <c r="A3" s="47"/>
      <c r="B3" s="47"/>
      <c r="C3" s="47"/>
      <c r="D3" s="47"/>
      <c r="E3" s="47"/>
      <c r="F3" s="47"/>
      <c r="G3" s="48"/>
      <c r="H3" s="51"/>
      <c r="I3" s="52"/>
      <c r="J3" s="65"/>
    </row>
    <row r="4" spans="1:10" ht="15.95" customHeight="1">
      <c r="A4" s="47"/>
      <c r="B4" s="47"/>
      <c r="C4" s="47"/>
      <c r="D4" s="47"/>
      <c r="E4" s="47"/>
      <c r="F4" s="47"/>
      <c r="G4" s="48"/>
      <c r="H4" s="51"/>
      <c r="I4" s="52"/>
      <c r="J4" s="65"/>
    </row>
    <row r="5" spans="1:10" ht="15.95" customHeight="1">
      <c r="A5" s="55" t="s">
        <v>50</v>
      </c>
      <c r="B5" s="55"/>
      <c r="C5" s="55"/>
      <c r="D5" s="55"/>
      <c r="E5" s="55"/>
      <c r="F5" s="55"/>
      <c r="G5" s="56"/>
      <c r="H5" s="53"/>
      <c r="I5" s="54"/>
      <c r="J5" s="65"/>
    </row>
    <row r="6" spans="1:10" ht="15" customHeight="1">
      <c r="A6" s="66"/>
      <c r="B6" s="65"/>
      <c r="C6" s="67"/>
      <c r="D6" s="67"/>
      <c r="E6" s="65"/>
      <c r="F6" s="68"/>
      <c r="G6" s="68"/>
      <c r="H6" s="65"/>
      <c r="I6" s="65"/>
      <c r="J6" s="65"/>
    </row>
    <row r="7" spans="1:10" ht="18.75" customHeight="1">
      <c r="A7" s="66" t="s">
        <v>6</v>
      </c>
      <c r="B7" s="65"/>
      <c r="C7" s="65"/>
      <c r="D7" s="65"/>
      <c r="E7" s="65" t="s">
        <v>7</v>
      </c>
      <c r="F7" s="68"/>
      <c r="G7" s="68"/>
      <c r="H7" s="65"/>
      <c r="I7" s="65"/>
      <c r="J7" s="65"/>
    </row>
    <row r="8" spans="1:10" ht="18.75" customHeight="1">
      <c r="A8" s="66" t="s">
        <v>8</v>
      </c>
      <c r="B8" s="65"/>
      <c r="C8" s="65"/>
      <c r="D8" s="65"/>
      <c r="E8" s="65"/>
      <c r="F8" s="68"/>
      <c r="G8" s="68"/>
      <c r="H8" s="65"/>
      <c r="I8" s="65"/>
      <c r="J8" s="65"/>
    </row>
    <row r="9" spans="1:10" ht="18.75" customHeight="1">
      <c r="A9" s="66" t="s">
        <v>9</v>
      </c>
      <c r="B9" s="65"/>
      <c r="C9" s="65"/>
      <c r="D9" s="65"/>
      <c r="E9" s="65"/>
      <c r="F9" s="68"/>
      <c r="G9" s="68"/>
      <c r="H9" s="65"/>
      <c r="I9" s="65"/>
      <c r="J9" s="65"/>
    </row>
    <row r="10" spans="1:10" ht="18.75" customHeight="1">
      <c r="A10" s="66" t="s">
        <v>10</v>
      </c>
      <c r="B10" s="65"/>
      <c r="C10" s="65"/>
      <c r="D10" s="65"/>
      <c r="E10" s="65"/>
      <c r="F10" s="68"/>
      <c r="G10" s="68"/>
      <c r="H10" s="65"/>
      <c r="I10" s="65"/>
      <c r="J10" s="65"/>
    </row>
    <row r="11" spans="1:10" ht="6.75" customHeight="1">
      <c r="A11" s="66"/>
      <c r="B11" s="65"/>
      <c r="C11" s="65"/>
      <c r="D11" s="65"/>
      <c r="E11" s="65"/>
      <c r="F11" s="68"/>
      <c r="G11" s="68"/>
      <c r="H11" s="65"/>
      <c r="I11" s="65"/>
      <c r="J11" s="65"/>
    </row>
    <row r="12" spans="1:10" ht="19.5" customHeight="1">
      <c r="A12" s="57" t="s">
        <v>11</v>
      </c>
      <c r="B12" s="59" t="s">
        <v>0</v>
      </c>
      <c r="C12" s="60"/>
      <c r="D12" s="61"/>
      <c r="E12" s="62" t="s">
        <v>12</v>
      </c>
      <c r="F12" s="62"/>
      <c r="G12" s="62"/>
      <c r="H12" s="62"/>
      <c r="I12" s="45" t="s">
        <v>40</v>
      </c>
      <c r="J12" s="69"/>
    </row>
    <row r="13" spans="1:10" ht="35.25" customHeight="1">
      <c r="A13" s="58"/>
      <c r="B13" s="45" t="s">
        <v>13</v>
      </c>
      <c r="C13" s="45" t="s">
        <v>3</v>
      </c>
      <c r="D13" s="45" t="s">
        <v>14</v>
      </c>
      <c r="E13" s="45" t="s">
        <v>1</v>
      </c>
      <c r="F13" s="6" t="s">
        <v>15</v>
      </c>
      <c r="G13" s="6" t="s">
        <v>2</v>
      </c>
      <c r="H13" s="7" t="s">
        <v>16</v>
      </c>
      <c r="I13" s="45"/>
      <c r="J13" s="69"/>
    </row>
    <row r="14" spans="1:10" ht="10.5" customHeight="1">
      <c r="A14" s="70" t="s">
        <v>17</v>
      </c>
      <c r="B14" s="71">
        <v>2</v>
      </c>
      <c r="C14" s="71">
        <v>3</v>
      </c>
      <c r="D14" s="71">
        <v>4</v>
      </c>
      <c r="E14" s="71">
        <v>5</v>
      </c>
      <c r="F14" s="72" t="s">
        <v>18</v>
      </c>
      <c r="G14" s="72" t="s">
        <v>19</v>
      </c>
      <c r="H14" s="71">
        <v>8</v>
      </c>
      <c r="I14" s="71">
        <v>9</v>
      </c>
      <c r="J14" s="73"/>
    </row>
    <row r="15" spans="1:10" ht="21.75" customHeight="1">
      <c r="A15" s="74">
        <v>43221</v>
      </c>
      <c r="B15" s="1" t="s">
        <v>52</v>
      </c>
      <c r="C15" s="24" t="str">
        <f>VLOOKUP(B15,[1]Vine!$A$12:$E$90,3,0)</f>
        <v>Vũng Tàu</v>
      </c>
      <c r="D15" s="24">
        <f>VLOOKUP(B15,[1]Vine!$A$12:$E$90,2,0)</f>
        <v>261183075</v>
      </c>
      <c r="E15" s="25" t="s">
        <v>53</v>
      </c>
      <c r="F15" s="75">
        <v>13450</v>
      </c>
      <c r="G15" s="28">
        <v>18500</v>
      </c>
      <c r="H15" s="28">
        <f t="shared" ref="H15:H19" si="0">F15*G15</f>
        <v>248825000</v>
      </c>
      <c r="I15" s="28"/>
      <c r="J15" s="76"/>
    </row>
    <row r="16" spans="1:10" ht="21.75" customHeight="1">
      <c r="A16" s="74">
        <v>43221</v>
      </c>
      <c r="B16" s="1" t="s">
        <v>54</v>
      </c>
      <c r="C16" s="24" t="str">
        <f>VLOOKUP(B16,[1]Vine!$A$12:$E$90,3,0)</f>
        <v>Vũng Tàu</v>
      </c>
      <c r="D16" s="24">
        <f>VLOOKUP(B16,[1]Vine!$A$12:$E$90,2,0)</f>
        <v>260456563</v>
      </c>
      <c r="E16" s="25" t="s">
        <v>53</v>
      </c>
      <c r="F16" s="75">
        <v>12540</v>
      </c>
      <c r="G16" s="28">
        <v>18500</v>
      </c>
      <c r="H16" s="27">
        <f t="shared" si="0"/>
        <v>231990000</v>
      </c>
      <c r="I16" s="27"/>
      <c r="J16" s="76"/>
    </row>
    <row r="17" spans="1:10" ht="21.75" customHeight="1">
      <c r="A17" s="74">
        <v>43226</v>
      </c>
      <c r="B17" s="1" t="s">
        <v>52</v>
      </c>
      <c r="C17" s="24" t="str">
        <f>VLOOKUP(B17,[1]Vine!$A$12:$E$90,3,0)</f>
        <v>Vũng Tàu</v>
      </c>
      <c r="D17" s="24">
        <f>VLOOKUP(B17,[1]Vine!$A$12:$E$90,2,0)</f>
        <v>261183075</v>
      </c>
      <c r="E17" s="25" t="s">
        <v>53</v>
      </c>
      <c r="F17" s="75">
        <v>13120</v>
      </c>
      <c r="G17" s="28">
        <v>18500</v>
      </c>
      <c r="H17" s="27">
        <f t="shared" si="0"/>
        <v>242720000</v>
      </c>
      <c r="I17" s="27"/>
      <c r="J17" s="65"/>
    </row>
    <row r="18" spans="1:10" ht="21.75" customHeight="1">
      <c r="A18" s="74">
        <v>43226</v>
      </c>
      <c r="B18" s="1" t="s">
        <v>54</v>
      </c>
      <c r="C18" s="24" t="str">
        <f>VLOOKUP(B18,[1]Vine!$A$12:$E$90,3,0)</f>
        <v>Vũng Tàu</v>
      </c>
      <c r="D18" s="24">
        <f>VLOOKUP(B18,[1]Vine!$A$12:$E$90,2,0)</f>
        <v>260456563</v>
      </c>
      <c r="E18" s="25" t="s">
        <v>53</v>
      </c>
      <c r="F18" s="75">
        <v>13520</v>
      </c>
      <c r="G18" s="28">
        <v>18500</v>
      </c>
      <c r="H18" s="27">
        <f t="shared" si="0"/>
        <v>250120000</v>
      </c>
      <c r="I18" s="27"/>
      <c r="J18" s="76"/>
    </row>
    <row r="19" spans="1:10" ht="21.75" customHeight="1">
      <c r="A19" s="74">
        <v>43231</v>
      </c>
      <c r="B19" s="1" t="s">
        <v>52</v>
      </c>
      <c r="C19" s="24" t="str">
        <f>VLOOKUP(B19,[1]Vine!$A$12:$E$90,3,0)</f>
        <v>Vũng Tàu</v>
      </c>
      <c r="D19" s="24">
        <f>VLOOKUP(B19,[1]Vine!$A$12:$E$90,2,0)</f>
        <v>261183075</v>
      </c>
      <c r="E19" s="25" t="s">
        <v>53</v>
      </c>
      <c r="F19" s="25">
        <f>6000*11-SUM(F15:F18)</f>
        <v>13370</v>
      </c>
      <c r="G19" s="28">
        <v>18500</v>
      </c>
      <c r="H19" s="27">
        <f t="shared" si="0"/>
        <v>247345000</v>
      </c>
      <c r="I19" s="27"/>
      <c r="J19" s="65"/>
    </row>
    <row r="20" spans="1:10" ht="15" customHeight="1">
      <c r="A20" s="31"/>
      <c r="B20" s="32"/>
      <c r="C20" s="77"/>
      <c r="D20" s="24"/>
      <c r="E20" s="25"/>
      <c r="F20" s="25"/>
      <c r="G20" s="27"/>
      <c r="H20" s="27"/>
      <c r="I20" s="27"/>
      <c r="J20" s="76"/>
    </row>
    <row r="21" spans="1:10" ht="7.5" customHeight="1">
      <c r="A21" s="78"/>
      <c r="B21" s="79"/>
      <c r="C21" s="80"/>
      <c r="D21" s="80"/>
      <c r="E21" s="81"/>
      <c r="F21" s="81"/>
      <c r="G21" s="82"/>
      <c r="H21" s="83"/>
      <c r="I21" s="83"/>
      <c r="J21" s="76"/>
    </row>
    <row r="22" spans="1:10" ht="16.5" customHeight="1">
      <c r="A22" s="66" t="s">
        <v>20</v>
      </c>
      <c r="B22" s="65"/>
      <c r="C22" s="84">
        <f>SUM(H15:H20)</f>
        <v>1221000000</v>
      </c>
      <c r="D22" s="84"/>
      <c r="E22" s="65"/>
      <c r="F22" s="68"/>
      <c r="G22" s="68"/>
      <c r="H22" s="65"/>
      <c r="I22" s="65"/>
      <c r="J22" s="65"/>
    </row>
    <row r="23" spans="1:10">
      <c r="A23" s="66"/>
      <c r="B23" s="65"/>
      <c r="C23" s="68"/>
      <c r="D23" s="65"/>
      <c r="E23" s="65"/>
      <c r="F23" s="68"/>
      <c r="G23" s="68"/>
      <c r="H23" s="85"/>
      <c r="I23" s="65"/>
      <c r="J23" s="65"/>
    </row>
    <row r="24" spans="1:10">
      <c r="A24" s="66"/>
      <c r="B24" s="65"/>
      <c r="C24" s="85"/>
      <c r="D24" s="68"/>
      <c r="E24" s="65"/>
      <c r="F24" s="68"/>
      <c r="G24" s="86" t="s">
        <v>55</v>
      </c>
      <c r="H24" s="87"/>
      <c r="I24" s="87"/>
      <c r="J24" s="65"/>
    </row>
    <row r="25" spans="1:10">
      <c r="A25" s="66"/>
      <c r="B25" s="88" t="s">
        <v>21</v>
      </c>
      <c r="C25" s="65"/>
      <c r="D25" s="65"/>
      <c r="E25" s="65"/>
      <c r="F25" s="68"/>
      <c r="G25" s="89" t="s">
        <v>22</v>
      </c>
      <c r="H25" s="65"/>
      <c r="I25" s="65"/>
      <c r="J25" s="65"/>
    </row>
    <row r="26" spans="1:10">
      <c r="A26" s="66"/>
      <c r="B26" s="90" t="s">
        <v>23</v>
      </c>
      <c r="C26" s="65"/>
      <c r="D26" s="91"/>
      <c r="E26" s="65"/>
      <c r="F26" s="68"/>
      <c r="G26" s="92" t="s">
        <v>24</v>
      </c>
      <c r="H26" s="65"/>
      <c r="I26" s="65"/>
      <c r="J26" s="65"/>
    </row>
    <row r="27" spans="1:10">
      <c r="A27" s="66"/>
      <c r="B27" s="90"/>
      <c r="C27" s="65"/>
      <c r="D27" s="91"/>
      <c r="E27" s="65"/>
      <c r="F27" s="68"/>
      <c r="G27" s="92"/>
      <c r="H27" s="65"/>
      <c r="I27" s="65"/>
      <c r="J27" s="65"/>
    </row>
    <row r="28" spans="1:10">
      <c r="A28" s="66"/>
      <c r="B28" s="90"/>
      <c r="C28" s="65"/>
      <c r="D28" s="91"/>
      <c r="E28" s="65"/>
      <c r="F28" s="68"/>
      <c r="G28" s="92"/>
      <c r="H28" s="65"/>
      <c r="I28" s="65"/>
      <c r="J28" s="65"/>
    </row>
    <row r="29" spans="1:10">
      <c r="A29" s="66"/>
      <c r="B29" s="93"/>
      <c r="C29" s="65"/>
      <c r="D29" s="91"/>
      <c r="E29" s="65"/>
      <c r="F29" s="68"/>
      <c r="G29" s="92"/>
      <c r="H29" s="65"/>
      <c r="I29" s="65"/>
      <c r="J29" s="65"/>
    </row>
    <row r="30" spans="1:10">
      <c r="A30" s="66"/>
      <c r="B30" s="93"/>
      <c r="C30" s="65"/>
      <c r="D30" s="91"/>
      <c r="E30" s="65"/>
      <c r="F30" s="68"/>
      <c r="G30" s="92"/>
      <c r="H30" s="65"/>
      <c r="I30" s="65"/>
      <c r="J30" s="65"/>
    </row>
    <row r="31" spans="1:10">
      <c r="A31" s="66"/>
      <c r="B31" s="21" t="s">
        <v>39</v>
      </c>
      <c r="C31" s="65"/>
      <c r="D31" s="91"/>
      <c r="E31" s="65"/>
      <c r="F31" s="68"/>
      <c r="G31" s="92"/>
      <c r="H31" s="65"/>
      <c r="I31" s="65"/>
      <c r="J31" s="65"/>
    </row>
    <row r="32" spans="1:10">
      <c r="A32" s="66"/>
      <c r="B32" s="93"/>
      <c r="C32" s="65"/>
      <c r="D32" s="91"/>
      <c r="E32" s="65"/>
      <c r="F32" s="68"/>
      <c r="G32" s="92"/>
      <c r="H32" s="65"/>
      <c r="I32" s="65"/>
      <c r="J32" s="65"/>
    </row>
  </sheetData>
  <mergeCells count="6">
    <mergeCell ref="A2:G4"/>
    <mergeCell ref="H2:I5"/>
    <mergeCell ref="A5:G5"/>
    <mergeCell ref="A12:A13"/>
    <mergeCell ref="B12:D12"/>
    <mergeCell ref="E12:H12"/>
  </mergeCells>
  <conditionalFormatting sqref="C6:E7 F7">
    <cfRule type="cellIs" dxfId="0" priority="1" stopIfTrue="1" operator="equal">
      <formula>"Döõ lieäu sai"</formula>
    </cfRule>
  </conditionalFormatting>
  <printOptions horizontalCentered="1"/>
  <pageMargins left="0.2" right="0.2" top="0.25" bottom="0.2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TOKAI 06</vt:lpstr>
      <vt:lpstr>PV 82.000</vt:lpstr>
      <vt:lpstr>HUNAN 25 - 28</vt:lpstr>
      <vt:lpstr>HUNAN 29 -32</vt:lpstr>
      <vt:lpstr>PV 89.000</vt:lpstr>
      <vt:lpstr>PV 52.000</vt:lpstr>
      <vt:lpstr>'HUNAN 25 - 28'!Print_Area</vt:lpstr>
      <vt:lpstr>'HUNAN 29 -32'!Print_Area</vt:lpstr>
      <vt:lpstr>'HUNAN 25 - 28'!Print_Titles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2018-05-11T08:36:45Z</cp:lastPrinted>
  <dcterms:created xsi:type="dcterms:W3CDTF">2018-01-03T08:08:08Z</dcterms:created>
  <dcterms:modified xsi:type="dcterms:W3CDTF">2018-05-11T08:39:56Z</dcterms:modified>
</cp:coreProperties>
</file>