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35" windowWidth="14820" windowHeight="7785" tabRatio="894" activeTab="1"/>
  </bookViews>
  <sheets>
    <sheet name="331" sheetId="12" r:id="rId1"/>
    <sheet name="131" sheetId="62" r:id="rId2"/>
    <sheet name="NXT" sheetId="55" r:id="rId3"/>
  </sheets>
  <definedNames>
    <definedName name="_C111">#REF!</definedName>
    <definedName name="_C112">#REF!</definedName>
    <definedName name="_xlnm._FilterDatabase" localSheetId="1" hidden="1">'131'!$A$1:$N$32</definedName>
    <definedName name="_xlnm._FilterDatabase" localSheetId="0" hidden="1">'331'!$A$3:$H$73</definedName>
    <definedName name="_N111">#REF!</definedName>
    <definedName name="_N112">#REF!</definedName>
    <definedName name="_TH">#REF!</definedName>
    <definedName name="Bột_ngọt" localSheetId="2">NXT!$C$12:$C$100</definedName>
    <definedName name="DG">#REF!</definedName>
    <definedName name="Dong">IF(Loai="x",ROW(Loai)-1,"")</definedName>
    <definedName name="Dong1">IF(!Loai1="x",ROW(Loai1)-1,"")</definedName>
    <definedName name="Dong10">IF(!Loai7="x",ROW(Loai7)-1,"")</definedName>
    <definedName name="Dong11">IF(!Loai8="x",ROW(Loai8)-1,"")</definedName>
    <definedName name="Dong12">IF(!Loai9="x",ROW(Loai9)-1,"")</definedName>
    <definedName name="Dong13">IF(!Loai10="x",ROW(Loai10)-1,"")</definedName>
    <definedName name="Dong14">IF(!Loai11="x",ROW(Loai11)-1,"")</definedName>
    <definedName name="Dong2">IF(!Loai2="x",ROW(Loai2)-1,"")</definedName>
    <definedName name="Dong3">IF(!Loai3="x",ROW(Loai3)-1,"")</definedName>
    <definedName name="Dong4">IF(!Loai4="x",ROW(Loai4)-1,"")</definedName>
    <definedName name="Dong5">IF(!Loai5="x",ROW(Loai5)-1,"")</definedName>
    <definedName name="Dong6">IF(!Loai6="1",ROW(Loai6)-1,"")</definedName>
    <definedName name="Dong7">IF(!Loai6="2",ROW(Loai6)-1,"")</definedName>
    <definedName name="Dong8">IF(!Loai6="3",ROW(Loai6)-1,"")</definedName>
    <definedName name="Dong9">IF(!Loai6="4",ROW(Loai6)-1,"")</definedName>
    <definedName name="DS_131">'131'!$B$5:$B$27</definedName>
    <definedName name="DSGT1">#REF!</definedName>
    <definedName name="DSGT10">#REF!</definedName>
    <definedName name="DSGT11">#REF!</definedName>
    <definedName name="DSGT12">#REF!</definedName>
    <definedName name="DSGT2">#REF!</definedName>
    <definedName name="DSGT3">#REF!</definedName>
    <definedName name="DSGT4">#REF!</definedName>
    <definedName name="DSGT5">#REF!</definedName>
    <definedName name="DSGT6">#REF!</definedName>
    <definedName name="DSGT7">#REF!</definedName>
    <definedName name="DSGT8">#REF!</definedName>
    <definedName name="DSGT9">#REF!</definedName>
    <definedName name="DSKH">'331'!$B$4:$B$72</definedName>
    <definedName name="DSKU">#REF!</definedName>
    <definedName name="DSNL">NXT!#REF!</definedName>
    <definedName name="DSSP1">#REF!</definedName>
    <definedName name="DSSP10">#REF!</definedName>
    <definedName name="DSSP11">#REF!</definedName>
    <definedName name="DSSP12">#REF!</definedName>
    <definedName name="DSSP2">#REF!</definedName>
    <definedName name="DSSP3">#REF!</definedName>
    <definedName name="DSSP4">#REF!</definedName>
    <definedName name="DSSP5">#REF!</definedName>
    <definedName name="DSSP6">#REF!</definedName>
    <definedName name="DSSP7">#REF!</definedName>
    <definedName name="DSSP8">#REF!</definedName>
    <definedName name="DSSP9">#REF!</definedName>
    <definedName name="DSTK">#REF!</definedName>
    <definedName name="DSTS1">#REF!</definedName>
    <definedName name="DSTS2">#REF!</definedName>
    <definedName name="KH">#REF!</definedName>
    <definedName name="KHC">#REF!</definedName>
    <definedName name="KHN">#REF!</definedName>
    <definedName name="Loai">OFFSET(#REF!,,,COUNTA(#REF!))</definedName>
    <definedName name="Loai1">OFFSET(#REF!,,,COUNTA(#REF!))</definedName>
    <definedName name="Loai10">OFFSET(#REF!,,,COUNTA(#REF!))</definedName>
    <definedName name="Loai11">OFFSET(#REF!,,,COUNTA(#REF!))</definedName>
    <definedName name="Loai2">OFFSET(#REF!,,,COUNTA(#REF!))</definedName>
    <definedName name="Loai3">OFFSET(#REF!,,,COUNTA(#REF!))</definedName>
    <definedName name="Loai4">OFFSET(#REF!,,,COUNTA(#REF!))</definedName>
    <definedName name="Loai5">OFFSET(#REF!,,,COUNTA(#REF!))</definedName>
    <definedName name="Loai6">OFFSET(#REF!,,,COUNTA(#REF!))</definedName>
    <definedName name="Loai7">OFFSET(#REF!,,,COUNTA(#REF!))</definedName>
    <definedName name="Loai8">OFFSET(#REF!,,,COUNTA(#REF!))</definedName>
    <definedName name="Loai9">OFFSET(#REF!,,,COUNTA(#REF!))</definedName>
    <definedName name="MH">#REF!</definedName>
    <definedName name="NXT">NXT!$A$12:$A$420</definedName>
    <definedName name="_xlnm.Print_Area" localSheetId="0">'331'!$A$1:$H$78</definedName>
    <definedName name="_xlnm.Print_Area" localSheetId="2">NXT!$A$1:$L$105</definedName>
    <definedName name="_xlnm.Print_Titles" localSheetId="0">'331'!$2:$3</definedName>
    <definedName name="_xlnm.Print_Titles" localSheetId="2">NXT!$8:$11</definedName>
    <definedName name="SL">#REF!</definedName>
    <definedName name="TH">#REF!</definedName>
    <definedName name="TM">#REF!</definedName>
  </definedNames>
  <calcPr calcId="124519"/>
</workbook>
</file>

<file path=xl/calcChain.xml><?xml version="1.0" encoding="utf-8"?>
<calcChain xmlns="http://schemas.openxmlformats.org/spreadsheetml/2006/main">
  <c r="L57" i="55"/>
  <c r="K53"/>
  <c r="L53"/>
  <c r="K54"/>
  <c r="L54"/>
  <c r="K55"/>
  <c r="L55"/>
  <c r="K56"/>
  <c r="L56"/>
  <c r="K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K69"/>
  <c r="L69"/>
  <c r="L68"/>
  <c r="J101"/>
  <c r="H101"/>
  <c r="K73"/>
  <c r="L73"/>
  <c r="K74"/>
  <c r="L74"/>
  <c r="K75"/>
  <c r="L75"/>
  <c r="K76"/>
  <c r="L76"/>
  <c r="K77"/>
  <c r="L77"/>
  <c r="K78"/>
  <c r="L78"/>
  <c r="K79"/>
  <c r="L79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72"/>
  <c r="K72"/>
  <c r="A96"/>
  <c r="A97"/>
  <c r="A98"/>
  <c r="A99"/>
  <c r="H71" l="1"/>
  <c r="L80"/>
  <c r="K80"/>
  <c r="L99"/>
  <c r="L101" l="1"/>
  <c r="A17" i="12" l="1"/>
  <c r="A7" l="1"/>
  <c r="A39" l="1"/>
  <c r="K49" i="55" l="1"/>
  <c r="K48"/>
  <c r="A79" l="1"/>
  <c r="F101"/>
  <c r="E101"/>
  <c r="A100"/>
  <c r="A94"/>
  <c r="A101"/>
  <c r="F71"/>
  <c r="E71"/>
  <c r="A70"/>
  <c r="A71"/>
  <c r="A93" l="1"/>
  <c r="A95"/>
  <c r="F51"/>
  <c r="E51"/>
  <c r="D32" i="62"/>
  <c r="E32"/>
  <c r="F32"/>
  <c r="C32"/>
  <c r="A27"/>
  <c r="A28"/>
  <c r="A29"/>
  <c r="A30"/>
  <c r="A31"/>
  <c r="A23" i="12" l="1"/>
  <c r="A16" l="1"/>
  <c r="A72" i="55" l="1"/>
  <c r="A8" i="12"/>
  <c r="A6"/>
  <c r="A40"/>
  <c r="A73" i="55" l="1"/>
  <c r="A74" l="1"/>
  <c r="A75" l="1"/>
  <c r="A38" i="12" l="1"/>
  <c r="A76" i="55" l="1"/>
  <c r="A25" i="12" l="1"/>
  <c r="A77" i="55" l="1"/>
  <c r="A78" l="1"/>
  <c r="A80" l="1"/>
  <c r="A81" l="1"/>
  <c r="A82" l="1"/>
  <c r="A83" l="1"/>
  <c r="A84" l="1"/>
  <c r="A68" i="12"/>
  <c r="A67"/>
  <c r="A66"/>
  <c r="A65"/>
  <c r="A64"/>
  <c r="A63"/>
  <c r="A62"/>
  <c r="A61"/>
  <c r="A60"/>
  <c r="A59"/>
  <c r="A71"/>
  <c r="A70"/>
  <c r="A69"/>
  <c r="A58"/>
  <c r="A85" i="55" l="1"/>
  <c r="A86" l="1"/>
  <c r="A87" l="1"/>
  <c r="A26" i="62"/>
  <c r="A88" i="55" l="1"/>
  <c r="A89" l="1"/>
  <c r="A90" l="1"/>
  <c r="A91" l="1"/>
  <c r="A92" l="1"/>
  <c r="A15" i="12" l="1"/>
  <c r="A25" i="62"/>
  <c r="B49" i="55"/>
  <c r="A49" s="1"/>
  <c r="A24" i="62"/>
  <c r="A23" l="1"/>
  <c r="A11" l="1"/>
  <c r="A13"/>
  <c r="A14"/>
  <c r="A15"/>
  <c r="A5"/>
  <c r="A16"/>
  <c r="A17"/>
  <c r="A6"/>
  <c r="A8"/>
  <c r="A7"/>
  <c r="A18"/>
  <c r="A9"/>
  <c r="A19"/>
  <c r="A20"/>
  <c r="A21"/>
  <c r="A22"/>
  <c r="I101" i="55" l="1"/>
  <c r="G101"/>
  <c r="K101" l="1"/>
  <c r="A32" i="12"/>
  <c r="B48" i="55" l="1"/>
  <c r="A48" s="1"/>
  <c r="B44"/>
  <c r="A44" s="1"/>
  <c r="B47"/>
  <c r="A47" s="1"/>
  <c r="K22" l="1"/>
  <c r="K43"/>
  <c r="D73" i="12" l="1"/>
  <c r="B46" i="55" l="1"/>
  <c r="A46" s="1"/>
  <c r="M29" i="62" l="1"/>
  <c r="K28"/>
  <c r="M30"/>
  <c r="M28"/>
  <c r="K30"/>
  <c r="K29"/>
  <c r="K27"/>
  <c r="M27"/>
  <c r="K26"/>
  <c r="M26"/>
  <c r="K25"/>
  <c r="M25"/>
  <c r="M24"/>
  <c r="K24"/>
  <c r="M23"/>
  <c r="K23"/>
  <c r="K22"/>
  <c r="M22"/>
  <c r="K21"/>
  <c r="M21"/>
  <c r="M20"/>
  <c r="K20"/>
  <c r="K19"/>
  <c r="M19"/>
  <c r="M9"/>
  <c r="K9"/>
  <c r="K18"/>
  <c r="M18"/>
  <c r="K42" i="55"/>
  <c r="A51" l="1"/>
  <c r="B13"/>
  <c r="A13" s="1"/>
  <c r="B14"/>
  <c r="A14" s="1"/>
  <c r="B15"/>
  <c r="A15" s="1"/>
  <c r="B16"/>
  <c r="A16" s="1"/>
  <c r="B17"/>
  <c r="A17" s="1"/>
  <c r="B18"/>
  <c r="A18" s="1"/>
  <c r="B19"/>
  <c r="A19" s="1"/>
  <c r="B20"/>
  <c r="A20" s="1"/>
  <c r="B21"/>
  <c r="A21" s="1"/>
  <c r="B22"/>
  <c r="A22" s="1"/>
  <c r="B23"/>
  <c r="A23" s="1"/>
  <c r="B24"/>
  <c r="A24" s="1"/>
  <c r="B25"/>
  <c r="A25" s="1"/>
  <c r="A31" i="12" l="1"/>
  <c r="A18" l="1"/>
  <c r="C73" l="1"/>
  <c r="A13" l="1"/>
  <c r="A14"/>
  <c r="A34" l="1"/>
  <c r="A36" l="1"/>
  <c r="A57" l="1"/>
  <c r="A55"/>
  <c r="A56"/>
  <c r="A53"/>
  <c r="A35" l="1"/>
  <c r="B37" i="55" l="1"/>
  <c r="A37" s="1"/>
  <c r="B32"/>
  <c r="A32" s="1"/>
  <c r="B31"/>
  <c r="A31" s="1"/>
  <c r="A43" i="12" l="1"/>
  <c r="A41"/>
  <c r="A48"/>
  <c r="A42"/>
  <c r="A44"/>
  <c r="A47"/>
  <c r="A54"/>
  <c r="A30" l="1"/>
  <c r="A20"/>
  <c r="B43" i="55"/>
  <c r="A43" s="1"/>
  <c r="B45"/>
  <c r="A45" s="1"/>
  <c r="B41"/>
  <c r="A41" s="1"/>
  <c r="B42"/>
  <c r="A42" s="1"/>
  <c r="B39"/>
  <c r="A39" s="1"/>
  <c r="B38"/>
  <c r="A38" s="1"/>
  <c r="B36"/>
  <c r="A36" s="1"/>
  <c r="A37" i="12"/>
  <c r="B29" i="55" l="1"/>
  <c r="A29" s="1"/>
  <c r="B30"/>
  <c r="A30" s="1"/>
  <c r="B33"/>
  <c r="A33" s="1"/>
  <c r="B34"/>
  <c r="A34" s="1"/>
  <c r="B35"/>
  <c r="A35" s="1"/>
  <c r="B40"/>
  <c r="A40" s="1"/>
  <c r="A33" i="12" l="1"/>
  <c r="A10" i="62" l="1"/>
  <c r="A12"/>
  <c r="K15" i="55" l="1"/>
  <c r="K39"/>
  <c r="K41"/>
  <c r="K45"/>
  <c r="K44"/>
  <c r="K25"/>
  <c r="K27"/>
  <c r="K36"/>
  <c r="K46"/>
  <c r="K28"/>
  <c r="K40"/>
  <c r="K32"/>
  <c r="K26"/>
  <c r="K33"/>
  <c r="K47"/>
  <c r="K34"/>
  <c r="K38"/>
  <c r="K7" i="62" l="1"/>
  <c r="M7"/>
  <c r="K8"/>
  <c r="M8"/>
  <c r="K6"/>
  <c r="M6"/>
  <c r="K17"/>
  <c r="M17"/>
  <c r="K5"/>
  <c r="M16"/>
  <c r="K16"/>
  <c r="M5"/>
  <c r="M15"/>
  <c r="M14"/>
  <c r="K15"/>
  <c r="K14"/>
  <c r="A5" i="12" l="1"/>
  <c r="A10"/>
  <c r="A11"/>
  <c r="A12"/>
  <c r="A19"/>
  <c r="A24"/>
  <c r="A26"/>
  <c r="A27"/>
  <c r="A28"/>
  <c r="A21"/>
  <c r="A4"/>
  <c r="A22"/>
  <c r="A51"/>
  <c r="A52"/>
  <c r="A29"/>
  <c r="A49"/>
  <c r="A45"/>
  <c r="A46"/>
  <c r="A50"/>
  <c r="A9"/>
  <c r="B26" i="55" l="1"/>
  <c r="A26" s="1"/>
  <c r="B27"/>
  <c r="A27" s="1"/>
  <c r="B28"/>
  <c r="A28" s="1"/>
  <c r="B12"/>
  <c r="A12" s="1"/>
  <c r="G71" l="1"/>
  <c r="A52"/>
  <c r="I71" l="1"/>
  <c r="G51"/>
  <c r="I51"/>
  <c r="I32" i="62"/>
  <c r="G32"/>
  <c r="M12"/>
  <c r="K12"/>
  <c r="M13"/>
  <c r="K13"/>
  <c r="M11"/>
  <c r="K11"/>
  <c r="A53" i="55"/>
  <c r="K16"/>
  <c r="K23"/>
  <c r="K20"/>
  <c r="K37"/>
  <c r="K31"/>
  <c r="K14"/>
  <c r="K18"/>
  <c r="K19"/>
  <c r="K29"/>
  <c r="K30"/>
  <c r="K13"/>
  <c r="K17"/>
  <c r="K21"/>
  <c r="K35"/>
  <c r="K12"/>
  <c r="K24"/>
  <c r="K52"/>
  <c r="M10" i="62"/>
  <c r="K10"/>
  <c r="K71" i="55" l="1"/>
  <c r="K51"/>
  <c r="K32" i="62"/>
  <c r="M32"/>
  <c r="A54" i="55"/>
  <c r="A55" l="1"/>
  <c r="A56" l="1"/>
  <c r="A57" l="1"/>
  <c r="A58" l="1"/>
  <c r="A59" l="1"/>
  <c r="A60" l="1"/>
  <c r="A61" l="1"/>
  <c r="A62" l="1"/>
  <c r="A63" l="1"/>
  <c r="A64" l="1"/>
  <c r="A65" l="1"/>
  <c r="A66" l="1"/>
  <c r="A67" l="1"/>
  <c r="A69" l="1"/>
  <c r="A68"/>
  <c r="L49" l="1"/>
  <c r="L13"/>
  <c r="L48"/>
  <c r="L18"/>
  <c r="L21"/>
  <c r="L15"/>
  <c r="L35"/>
  <c r="L41"/>
  <c r="G66" i="12"/>
  <c r="G44"/>
  <c r="H23"/>
  <c r="G10"/>
  <c r="L28" i="55"/>
  <c r="G59" i="12"/>
  <c r="G47"/>
  <c r="G63"/>
  <c r="H50"/>
  <c r="G32"/>
  <c r="G22"/>
  <c r="N16" i="62"/>
  <c r="L8"/>
  <c r="H11" i="12"/>
  <c r="L23" i="62"/>
  <c r="L15"/>
  <c r="L7"/>
  <c r="L16" i="55"/>
  <c r="G48" i="12"/>
  <c r="H33"/>
  <c r="G12"/>
  <c r="N18" i="62"/>
  <c r="L44" i="55"/>
  <c r="L33"/>
  <c r="L34"/>
  <c r="H58" i="12"/>
  <c r="G62"/>
  <c r="G42"/>
  <c r="G31"/>
  <c r="G14"/>
  <c r="H5"/>
  <c r="L25" i="55"/>
  <c r="G55" i="12"/>
  <c r="G45"/>
  <c r="G24"/>
  <c r="H35"/>
  <c r="L30" i="62"/>
  <c r="N29"/>
  <c r="L24"/>
  <c r="L12"/>
  <c r="H15" i="12"/>
  <c r="H6"/>
  <c r="N19" i="62"/>
  <c r="L11"/>
  <c r="L36" i="55"/>
  <c r="L46"/>
  <c r="L29"/>
  <c r="G17" i="12"/>
  <c r="H56"/>
  <c r="G25"/>
  <c r="H16"/>
  <c r="G8"/>
  <c r="H71"/>
  <c r="L20" i="55"/>
  <c r="L19"/>
  <c r="L31"/>
  <c r="H39" i="12"/>
  <c r="G57"/>
  <c r="H68"/>
  <c r="H43"/>
  <c r="H21"/>
  <c r="H19"/>
  <c r="L14" i="62"/>
  <c r="L9"/>
  <c r="G20" i="12"/>
  <c r="G69"/>
  <c r="H67"/>
  <c r="L22" i="55"/>
  <c r="H70" i="12"/>
  <c r="H65"/>
  <c r="L39" i="55"/>
  <c r="L24"/>
  <c r="L40"/>
  <c r="L42"/>
  <c r="L37"/>
  <c r="J71"/>
  <c r="G51" i="12"/>
  <c r="H54"/>
  <c r="G38"/>
  <c r="H34"/>
  <c r="L28" i="62"/>
  <c r="L6"/>
  <c r="L17"/>
  <c r="L32" i="55"/>
  <c r="L45"/>
  <c r="G7" i="12"/>
  <c r="N27" i="62"/>
  <c r="H52" i="12"/>
  <c r="H61"/>
  <c r="H29"/>
  <c r="H41"/>
  <c r="G64"/>
  <c r="H49"/>
  <c r="H46"/>
  <c r="G30"/>
  <c r="N25" i="62"/>
  <c r="H26" i="12"/>
  <c r="L22" i="62"/>
  <c r="H18" i="12"/>
  <c r="N10" i="62"/>
  <c r="H13" i="12"/>
  <c r="L21" i="62"/>
  <c r="L13"/>
  <c r="L52" i="55"/>
  <c r="L5" i="62"/>
  <c r="F73" i="12" l="1"/>
  <c r="H60"/>
  <c r="G53"/>
  <c r="H27"/>
  <c r="H36"/>
  <c r="G37"/>
  <c r="N20" i="62"/>
  <c r="H25" i="12"/>
  <c r="L23" i="55"/>
  <c r="L27"/>
  <c r="G4" i="12"/>
  <c r="L47" i="55"/>
  <c r="L43"/>
  <c r="L38"/>
  <c r="H51"/>
  <c r="N5" i="62"/>
  <c r="L17" i="55"/>
  <c r="N28" i="62"/>
  <c r="G9" i="12"/>
  <c r="G56"/>
  <c r="G29"/>
  <c r="G71"/>
  <c r="H69"/>
  <c r="G67"/>
  <c r="L27" i="62"/>
  <c r="L26"/>
  <c r="G28" i="12"/>
  <c r="L30" i="55"/>
  <c r="G60" i="12"/>
  <c r="H53"/>
  <c r="G36"/>
  <c r="L26" i="55"/>
  <c r="J51"/>
  <c r="H20" i="12"/>
  <c r="L14" i="55"/>
  <c r="J32" i="62"/>
  <c r="G52" i="12"/>
  <c r="G35"/>
  <c r="H22"/>
  <c r="H63"/>
  <c r="H55"/>
  <c r="H42"/>
  <c r="L25" i="62"/>
  <c r="H10" i="12"/>
  <c r="N7" i="62"/>
  <c r="H7" i="12"/>
  <c r="G50"/>
  <c r="G15"/>
  <c r="H48"/>
  <c r="G26"/>
  <c r="H47"/>
  <c r="H44"/>
  <c r="H14"/>
  <c r="N11" i="62"/>
  <c r="N8"/>
  <c r="G39" i="12"/>
  <c r="H8"/>
  <c r="L29" i="62"/>
  <c r="G34" i="12"/>
  <c r="N30" i="62"/>
  <c r="H12" i="12"/>
  <c r="N9" i="62"/>
  <c r="H40" i="12"/>
  <c r="G40"/>
  <c r="H4"/>
  <c r="H32" i="62"/>
  <c r="E73" i="12"/>
  <c r="L12" i="55"/>
  <c r="L10" i="62"/>
  <c r="G18" i="12"/>
  <c r="G41"/>
  <c r="G61"/>
  <c r="G27"/>
  <c r="H9"/>
  <c r="G43"/>
  <c r="H57"/>
  <c r="L19" i="62"/>
  <c r="N24"/>
  <c r="G5" i="12"/>
  <c r="G58"/>
  <c r="L16" i="62"/>
  <c r="N26"/>
  <c r="G23" i="12"/>
  <c r="G70"/>
  <c r="H28"/>
  <c r="H62"/>
  <c r="H37"/>
  <c r="H59"/>
  <c r="L18" i="62"/>
  <c r="H66" i="12"/>
  <c r="G65"/>
  <c r="G49"/>
  <c r="H31"/>
  <c r="H30"/>
  <c r="G21"/>
  <c r="L20" i="62"/>
  <c r="N15"/>
  <c r="N12"/>
  <c r="H45" i="12"/>
  <c r="N23" i="62"/>
  <c r="G68" i="12"/>
  <c r="H38"/>
  <c r="G6"/>
  <c r="H64"/>
  <c r="N21" i="62"/>
  <c r="N14"/>
  <c r="H17" i="12"/>
  <c r="G46"/>
  <c r="G19"/>
  <c r="H24"/>
  <c r="H51"/>
  <c r="N13" i="62"/>
  <c r="G54" i="12"/>
  <c r="H32"/>
  <c r="G11"/>
  <c r="G16"/>
  <c r="G33"/>
  <c r="N17" i="62"/>
  <c r="N22"/>
  <c r="N6"/>
  <c r="G13" i="12"/>
  <c r="L71" i="55" l="1"/>
  <c r="L51"/>
  <c r="N32" i="62"/>
  <c r="L32"/>
  <c r="G73" i="12"/>
  <c r="H73"/>
</calcChain>
</file>

<file path=xl/sharedStrings.xml><?xml version="1.0" encoding="utf-8"?>
<sst xmlns="http://schemas.openxmlformats.org/spreadsheetml/2006/main" count="346" uniqueCount="222">
  <si>
    <t>A</t>
  </si>
  <si>
    <t>B</t>
  </si>
  <si>
    <t>Người ghi sổ</t>
  </si>
  <si>
    <t>Kế toán trưởng</t>
  </si>
  <si>
    <t>(Ký, họ tên)</t>
  </si>
  <si>
    <t>STT</t>
  </si>
  <si>
    <t>ĐƠN VỊ</t>
  </si>
  <si>
    <t>ĐẦU KỲ</t>
  </si>
  <si>
    <t>PHÁT SINH</t>
  </si>
  <si>
    <t>TỔNG CỘNG</t>
  </si>
  <si>
    <t>SỐ DƯ CUỐI KỲ</t>
  </si>
  <si>
    <t>NỢ</t>
  </si>
  <si>
    <t>CÓ</t>
  </si>
  <si>
    <t>TỔNG HỢP TÀI KHOẢN 331</t>
  </si>
  <si>
    <t>VNĐ</t>
  </si>
  <si>
    <t>Giám đốc</t>
  </si>
  <si>
    <t>(Ký, họ tên, đóng dấu)</t>
  </si>
  <si>
    <t>Số tiền</t>
  </si>
  <si>
    <t>USD</t>
  </si>
  <si>
    <t>Đơn vị: Công Ty TNHH Hải Sản An Lạc</t>
  </si>
  <si>
    <t>Mẫu số S11-DN</t>
  </si>
  <si>
    <t>Địa chỉ: Lô A14, Đường 4A, KCN Hải Sơn, H. Đức Hoà, T. Long An</t>
  </si>
  <si>
    <t xml:space="preserve">(Ban hành theo Thông tư số 200/2014/TT-BTC </t>
  </si>
  <si>
    <t xml:space="preserve"> Ngày 22/12/2014 của Bộ Tài chính)</t>
  </si>
  <si>
    <t>BẢNG TỔNG HỢP CHI TIẾT 
VẬT LIỆU, DỤNG CỤ, SẢN PHẨM,HÀNG HOÁ</t>
  </si>
  <si>
    <t>Năm: 2014</t>
  </si>
  <si>
    <t>Xuất Nhập Tồn Năm 2014</t>
  </si>
  <si>
    <t>Tên, quy cách vật liệu, dụng cụ, sản phẩm hàng hóa</t>
  </si>
  <si>
    <t>Đơn vị tính</t>
  </si>
  <si>
    <t>Tồn đầu kỳ</t>
  </si>
  <si>
    <t>Nhập trong kỳ</t>
  </si>
  <si>
    <t>Xuất trong kỳ</t>
  </si>
  <si>
    <t>Tồn cuối kỳ</t>
  </si>
  <si>
    <t>SL</t>
  </si>
  <si>
    <t>Tiền</t>
  </si>
  <si>
    <t>Bột ngọt</t>
  </si>
  <si>
    <t>kg</t>
  </si>
  <si>
    <t>Bột biến tính</t>
  </si>
  <si>
    <t>Đường</t>
  </si>
  <si>
    <t>Nguyễn Văn Phong</t>
  </si>
  <si>
    <t>Muối</t>
  </si>
  <si>
    <t>Băng keo</t>
  </si>
  <si>
    <t>cuộn</t>
  </si>
  <si>
    <t>Túi cá chỉ 40g</t>
  </si>
  <si>
    <t>túi</t>
  </si>
  <si>
    <t xml:space="preserve">Túi cá chỉ 90g </t>
  </si>
  <si>
    <t>Lê Thị Diệu</t>
  </si>
  <si>
    <t>cái</t>
  </si>
  <si>
    <t>Lê Thị Thiện Em</t>
  </si>
  <si>
    <t>Trần Văn An</t>
  </si>
  <si>
    <t>Thùng carton 48x35.5x22</t>
  </si>
  <si>
    <t>Nguyễn Thanh Bình</t>
  </si>
  <si>
    <t>Thùng carton 47x37x11</t>
  </si>
  <si>
    <t>Nguyễn Văn Hạnh</t>
  </si>
  <si>
    <t>Thùng carton 45x31x10.5</t>
  </si>
  <si>
    <t>Trần Thị Thu Hiếu</t>
  </si>
  <si>
    <t>Thùng carton 54.5x37.5x32.5</t>
  </si>
  <si>
    <t>Nguyễn Văn Nhân</t>
  </si>
  <si>
    <t>Thùng carton 46.5x34.5x26.5</t>
  </si>
  <si>
    <t>Vũ Thị Lan</t>
  </si>
  <si>
    <t>Trương Quốc Tuấn</t>
  </si>
  <si>
    <t>Lê Thị Kim Liên</t>
  </si>
  <si>
    <t>Nguyễn Thị Mộng Tuyền</t>
  </si>
  <si>
    <t>Tổng cộng VL</t>
  </si>
  <si>
    <t>Lê Thị Kim Thanh</t>
  </si>
  <si>
    <t>Võ Thị Bảy</t>
  </si>
  <si>
    <t>Võ Văn Bá</t>
  </si>
  <si>
    <t>Tổng cộng NL</t>
  </si>
  <si>
    <t>Khô cá cơm TP</t>
  </si>
  <si>
    <t>Trương Văn Minh</t>
  </si>
  <si>
    <t>Mực TP</t>
  </si>
  <si>
    <t>Ghẹ khô tẩm TP</t>
  </si>
  <si>
    <t>Tổng cộng TP</t>
  </si>
  <si>
    <t>Khô cá cơm B TP</t>
  </si>
  <si>
    <t>SAY D.S CO., LTD</t>
  </si>
  <si>
    <t>BIOVITAL COMPANY</t>
  </si>
  <si>
    <t>TOKAI DENPUN</t>
  </si>
  <si>
    <t>MARKOV K.A.</t>
  </si>
  <si>
    <t>DNTN SX TM XNK Khang Thịnh Phước</t>
  </si>
  <si>
    <t>Cty TNHH MTV Muối Tân Thành</t>
  </si>
  <si>
    <t>Cty TNHH SX TM Nghị Hòa</t>
  </si>
  <si>
    <t>Cty TNHH Bao Bì Nhựa Thành Phú</t>
  </si>
  <si>
    <t>Cty TNHH Hóa Chất Thành Phương</t>
  </si>
  <si>
    <t>Trung Tâm Chất Lượng Nông Lâm Thủy Sản Vùng 4</t>
  </si>
  <si>
    <t>Cty CP chiếu xạ An Phú</t>
  </si>
  <si>
    <t>Cty Điện Lực Long An</t>
  </si>
  <si>
    <t>Hộp ghẹ</t>
  </si>
  <si>
    <t>Ghẹ NL</t>
  </si>
  <si>
    <t>Cá bò NL</t>
  </si>
  <si>
    <t>Cty TNHH TM XNK Vận Tải Vĩnh Phát</t>
  </si>
  <si>
    <t>Cty TNHH Giao Nhận Vận Chuyển Ánh Dương</t>
  </si>
  <si>
    <t>Cty TNHH Hải Sản An Lạc Trà Vinh</t>
  </si>
  <si>
    <t>MICHANG COMMERCIAL</t>
  </si>
  <si>
    <t>Cty TNHH Hải Sơn</t>
  </si>
  <si>
    <t>Cty TNHH TM DV SX Bao Bì Giấy Tân Minh Thư</t>
  </si>
  <si>
    <t>Cty TNHH Asia Shiping Logistics And Warehousse Vietnam</t>
  </si>
  <si>
    <t>Thùng carton 50x30x14</t>
  </si>
  <si>
    <t>Thùng carton 50x30x16</t>
  </si>
  <si>
    <t>Thùng carton 49x37x11</t>
  </si>
  <si>
    <t>CHUNG HAE WON CO., LTD</t>
  </si>
  <si>
    <t>Cty CP Bảo Hiểm Viễn Đông (VASS)</t>
  </si>
  <si>
    <t>Cty TNHH TM Dịch Vụ Hải Trung Anh</t>
  </si>
  <si>
    <t>XN Chế Biến Thuỷ Sản Xuất Khẩu III - Chi Nhánh</t>
  </si>
  <si>
    <t>Thùng carton 48x32.5x15</t>
  </si>
  <si>
    <t>Cty TNHH TM Thuỷ Giang Sơn</t>
  </si>
  <si>
    <t>Cty TNHH DV Giao Nhận AAAS</t>
  </si>
  <si>
    <t>ZHOUSHAN FAR EAST NANYANG AQUATIC PRODUCT</t>
  </si>
  <si>
    <t>Cá đổng NL</t>
  </si>
  <si>
    <t>Cá đuối NL</t>
  </si>
  <si>
    <t>Cá đục NL</t>
  </si>
  <si>
    <t>Cá chai NL</t>
  </si>
  <si>
    <t>Mực NL</t>
  </si>
  <si>
    <t>Nguyễn Văn Đức</t>
  </si>
  <si>
    <t>Cá mai NL</t>
  </si>
  <si>
    <t>Cá cơm NL</t>
  </si>
  <si>
    <t>NATIONAL STARCH</t>
  </si>
  <si>
    <t>Thùng carton 47x34x11</t>
  </si>
  <si>
    <t>Thùng carton 47x30x21</t>
  </si>
  <si>
    <t>Thùng carton 49x30x10</t>
  </si>
  <si>
    <t>HAECHEONG FOOD CO., LTD</t>
  </si>
  <si>
    <t>DNTN Hải Sản Kim Châu</t>
  </si>
  <si>
    <t>Cá chỉ vàng NL</t>
  </si>
  <si>
    <t>DNTN Thuỷ Đồng</t>
  </si>
  <si>
    <t>Cty CP XNK Thực Phẩm Sài Gòn</t>
  </si>
  <si>
    <t>Khô cá chai tẩm TP</t>
  </si>
  <si>
    <t>Cty TNHH IFB International Freightbridge Việt Nam</t>
  </si>
  <si>
    <t>Thùng carton 50x29.5x19</t>
  </si>
  <si>
    <t>Cty TNHH Bao Bì Giấy Kim Dung Phát</t>
  </si>
  <si>
    <t xml:space="preserve">Cty TNHH SX TM Kim Dung Phát </t>
  </si>
  <si>
    <t>Cty TNHH TM và DV Mai Phương Huy</t>
  </si>
  <si>
    <t>Khô cá lóc TP</t>
  </si>
  <si>
    <t>Khô cá sặc TP</t>
  </si>
  <si>
    <t>Bánh cá surimi</t>
  </si>
  <si>
    <t>Cty TNHH Thuỷ Sản Việt Kim</t>
  </si>
  <si>
    <t>Cty TNHH TM Thành Long</t>
  </si>
  <si>
    <t>Mè trắng</t>
  </si>
  <si>
    <t>DNTN Anh Long</t>
  </si>
  <si>
    <t>Thùng carton 50x35x25</t>
  </si>
  <si>
    <t>KOJUBU B AND F CO., LTD CHUNGJU BRANCH</t>
  </si>
  <si>
    <t>Thùng carton 54x41x2</t>
  </si>
  <si>
    <t>Công Ty TNHH Bosgaurus Coffee</t>
  </si>
  <si>
    <t>Khô cá đục tẩm TP</t>
  </si>
  <si>
    <t>Cá sặc NL</t>
  </si>
  <si>
    <t>Cá lóc NL</t>
  </si>
  <si>
    <t>Cá đù NL</t>
  </si>
  <si>
    <t>Khô cá cơm tẩm cay</t>
  </si>
  <si>
    <t>SNACK DEPOT, INC.</t>
  </si>
  <si>
    <t>Khô cá cơm tẩm nướng</t>
  </si>
  <si>
    <t>Khô cá cơm tẩm mè</t>
  </si>
  <si>
    <t xml:space="preserve">Sorbitol </t>
  </si>
  <si>
    <t>Khô cá cơm trắng B TP</t>
  </si>
  <si>
    <t>Thùng carton 50x35x12.5</t>
  </si>
  <si>
    <t>Thùng carton 50x30x13</t>
  </si>
  <si>
    <t>Thùng carton 50x35x11</t>
  </si>
  <si>
    <t>BAYON TRADING PTE. LTD</t>
  </si>
  <si>
    <t>Cá cơm trắng NL</t>
  </si>
  <si>
    <t>Khô cá mai tẩm TP</t>
  </si>
  <si>
    <t>WORLD FOODS CORPORATION LTD.</t>
  </si>
  <si>
    <t>Khô cá đù TP</t>
  </si>
  <si>
    <t>Cty TNHH Khoa Kỹ Sinh Vật Thăng Long</t>
  </si>
  <si>
    <t>Thùng carton 54x30x30</t>
  </si>
  <si>
    <t>Khô cá mao ếch tẩm nướng TP</t>
  </si>
  <si>
    <t>Khô cá mối tẩm nướng TP</t>
  </si>
  <si>
    <t>JIN WON CO., LTD</t>
  </si>
  <si>
    <t>TỔNG HỢP TÀI KHOẢN 131 - 2017</t>
  </si>
  <si>
    <t>Khô cá đổng tẩm TP</t>
  </si>
  <si>
    <t>Khô cá đuối tẩm TP</t>
  </si>
  <si>
    <t>DAE YEONG FOOD CO., LTD</t>
  </si>
  <si>
    <t>Tôm khô</t>
  </si>
  <si>
    <t>Tôm mẫu</t>
  </si>
  <si>
    <t>Khô cá chạch TP</t>
  </si>
  <si>
    <t>Khô cá chỉ ngọt TP</t>
  </si>
  <si>
    <t>Xương cá bò TP</t>
  </si>
  <si>
    <t>SEJIN DISTRIBUTION COMPANY</t>
  </si>
  <si>
    <t>Thùng carton 45x31x11</t>
  </si>
  <si>
    <t>GOODSEA .CORP</t>
  </si>
  <si>
    <t>Cty TNHH MTV Khởi Nguyên An</t>
  </si>
  <si>
    <t>Thùng carton 47x35.5x20</t>
  </si>
  <si>
    <t>HUNAN TIANHONG BIOENERGY TECHNOLOGY DEVELOPMENT CO., LTD</t>
  </si>
  <si>
    <t>Nguyễn Thị Ngọc Thanh</t>
  </si>
  <si>
    <t>Hoàng Thăng Thành</t>
  </si>
  <si>
    <t>Nguyễn Đình Nguyên</t>
  </si>
  <si>
    <t>Trần Thị Bích Vân</t>
  </si>
  <si>
    <t>Trần Thanh Hợi</t>
  </si>
  <si>
    <t>Dương Quý Phương</t>
  </si>
  <si>
    <t>Nguyễn Văn Quốc</t>
  </si>
  <si>
    <t>Nguyễn Thị Thanh Thuỷ</t>
  </si>
  <si>
    <t>Hồ Thiên Trang</t>
  </si>
  <si>
    <t>Nguyễn Thị Cúc</t>
  </si>
  <si>
    <t>Long Đức Tâm</t>
  </si>
  <si>
    <t>Đoàn Thị Hằng</t>
  </si>
  <si>
    <t>Nguyễn Minh Tâm</t>
  </si>
  <si>
    <t>Phương Tâm Đan</t>
  </si>
  <si>
    <t>NAMKYUNG FOOD CO., LTD</t>
  </si>
  <si>
    <t>Cá mối NL</t>
  </si>
  <si>
    <t>Cá mao ếch NL</t>
  </si>
  <si>
    <t>Cá chạch NL</t>
  </si>
  <si>
    <t>Tôm NL</t>
  </si>
  <si>
    <t>Thùng carton 49x30x10 5 lớp</t>
  </si>
  <si>
    <t>CQ Quản Lý Chất Lượng Nông Lâm Sản &amp; Thuỷ Sản Nam Bộ</t>
  </si>
  <si>
    <t>Cty TNHH Thanh Phú - La Gi</t>
  </si>
  <si>
    <t>HWA LIM INDUSTRIAL CO</t>
  </si>
  <si>
    <t>Cty TNHH DL Và TM Thành Thành Phát</t>
  </si>
  <si>
    <t>Nhãn 13x10</t>
  </si>
  <si>
    <t>Ngày  31  tháng   12  năm   2017</t>
  </si>
  <si>
    <t>Cty TNHH SX - TM Bao Bì Thiên Thành</t>
  </si>
  <si>
    <t>Cty Bảo Hiểm Bưu Điện Phú Mỹ Hưng</t>
  </si>
  <si>
    <t>Thùng carton 48x35.5x20</t>
  </si>
  <si>
    <t>Thùng carton 50x35x13</t>
  </si>
  <si>
    <t>Thùng carton 50x35x22</t>
  </si>
  <si>
    <t>Khô cá chỉ mặn TP</t>
  </si>
  <si>
    <t>Cty TNHH XK Thuỷ Sản Hải Việt</t>
  </si>
  <si>
    <t>Cty TNHH SX TM Và DV An Xuân Phát</t>
  </si>
  <si>
    <t>Cty TNHH MTV BTFood</t>
  </si>
  <si>
    <t>SEOREA FOOD CO., LTD</t>
  </si>
  <si>
    <t>Thùng carton 46.5x34x26.5</t>
  </si>
  <si>
    <t>Thùng carton 48x33x15</t>
  </si>
  <si>
    <t>LLC SNACK PRODUTION</t>
  </si>
  <si>
    <t>Cá bò khô tẩm TP</t>
  </si>
  <si>
    <t>Ghẹ khô TP</t>
  </si>
  <si>
    <t>Khô cá ngân</t>
  </si>
  <si>
    <t>Tài khoản: 152,155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</si>
</sst>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_(* #,##0.0_);_(* \(#,##0.0\);_(* &quot;-&quot;??_);_(@_)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VNI-Times"/>
    </font>
    <font>
      <b/>
      <sz val="9"/>
      <name val="VNI-Times"/>
    </font>
    <font>
      <sz val="10"/>
      <name val="Arial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sz val="10"/>
      <name val="VNI-Times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8"/>
      <name val="Arial"/>
      <family val="2"/>
    </font>
    <font>
      <sz val="12"/>
      <name val="VNI-Times"/>
    </font>
    <font>
      <sz val="2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9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3" fontId="22" fillId="21" borderId="2"/>
    <xf numFmtId="0" fontId="8" fillId="22" borderId="3" applyNumberFormat="0" applyAlignment="0" applyProtection="0"/>
    <xf numFmtId="43" fontId="3" fillId="0" borderId="0" applyFont="0" applyFill="0" applyBorder="0" applyAlignment="0" applyProtection="0"/>
    <xf numFmtId="3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2" fillId="21" borderId="2">
      <alignment horizontal="centerContinuous" vertical="center" wrapText="1"/>
    </xf>
    <xf numFmtId="3" fontId="22" fillId="21" borderId="2">
      <alignment horizontal="center" vertical="center" wrapText="1"/>
    </xf>
    <xf numFmtId="2" fontId="23" fillId="0" borderId="0" applyFont="0" applyFill="0" applyBorder="0" applyAlignment="0" applyProtection="0"/>
    <xf numFmtId="0" fontId="10" fillId="4" borderId="0" applyNumberFormat="0" applyBorder="0" applyAlignment="0" applyProtection="0"/>
    <xf numFmtId="0" fontId="24" fillId="0" borderId="4" applyNumberFormat="0" applyAlignment="0" applyProtection="0">
      <alignment horizontal="left" vertical="center"/>
    </xf>
    <xf numFmtId="0" fontId="24" fillId="0" borderId="5">
      <alignment horizontal="left" vertical="center"/>
    </xf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3" fontId="22" fillId="0" borderId="9"/>
    <xf numFmtId="3" fontId="25" fillId="0" borderId="10"/>
    <xf numFmtId="3" fontId="22" fillId="0" borderId="2">
      <alignment horizontal="center" vertical="center" wrapText="1"/>
    </xf>
    <xf numFmtId="3" fontId="22" fillId="0" borderId="2">
      <alignment horizontal="centerContinuous" vertical="center"/>
    </xf>
    <xf numFmtId="0" fontId="15" fillId="0" borderId="11" applyNumberFormat="0" applyFill="0" applyAlignment="0" applyProtection="0"/>
    <xf numFmtId="170" fontId="26" fillId="0" borderId="12"/>
    <xf numFmtId="0" fontId="16" fillId="23" borderId="0" applyNumberFormat="0" applyBorder="0" applyAlignment="0" applyProtection="0"/>
    <xf numFmtId="0" fontId="25" fillId="0" borderId="0"/>
    <xf numFmtId="0" fontId="3" fillId="0" borderId="0"/>
    <xf numFmtId="0" fontId="4" fillId="24" borderId="13" applyNumberFormat="0" applyFont="0" applyAlignment="0" applyProtection="0"/>
    <xf numFmtId="0" fontId="17" fillId="20" borderId="14" applyNumberFormat="0" applyAlignment="0" applyProtection="0"/>
    <xf numFmtId="0" fontId="27" fillId="0" borderId="0">
      <alignment horizontal="centerContinuous"/>
    </xf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23" fillId="0" borderId="0" applyFont="0" applyFill="0" applyBorder="0" applyAlignment="0" applyProtection="0"/>
    <xf numFmtId="0" fontId="29" fillId="0" borderId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1" fillId="0" borderId="0"/>
    <xf numFmtId="43" fontId="36" fillId="0" borderId="0" applyFont="0" applyFill="0" applyBorder="0" applyAlignment="0" applyProtection="0"/>
    <xf numFmtId="0" fontId="23" fillId="0" borderId="0"/>
    <xf numFmtId="0" fontId="36" fillId="0" borderId="0"/>
    <xf numFmtId="0" fontId="39" fillId="0" borderId="0">
      <alignment horizontal="center"/>
    </xf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0" fillId="0" borderId="0" applyFont="0" applyFill="0" applyBorder="0" applyAlignment="0" applyProtection="0"/>
    <xf numFmtId="0" fontId="40" fillId="0" borderId="0"/>
    <xf numFmtId="0" fontId="2" fillId="0" borderId="0"/>
    <xf numFmtId="171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6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</cellStyleXfs>
  <cellXfs count="98">
    <xf numFmtId="0" fontId="0" fillId="0" borderId="0" xfId="0"/>
    <xf numFmtId="3" fontId="33" fillId="0" borderId="16" xfId="46" applyFont="1" applyBorder="1" applyAlignment="1">
      <alignment horizontal="center" vertical="center"/>
    </xf>
    <xf numFmtId="3" fontId="33" fillId="0" borderId="16" xfId="46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0" borderId="0" xfId="52" applyFont="1" applyAlignment="1">
      <alignment vertical="center"/>
    </xf>
    <xf numFmtId="0" fontId="33" fillId="21" borderId="2" xfId="52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0" fontId="33" fillId="21" borderId="0" xfId="52" applyFont="1" applyFill="1" applyAlignment="1">
      <alignment vertical="center"/>
    </xf>
    <xf numFmtId="164" fontId="25" fillId="0" borderId="0" xfId="29" applyNumberFormat="1" applyFont="1" applyAlignment="1">
      <alignment vertical="center"/>
    </xf>
    <xf numFmtId="164" fontId="33" fillId="0" borderId="20" xfId="29" applyNumberFormat="1" applyFont="1" applyBorder="1" applyAlignment="1">
      <alignment vertical="center"/>
    </xf>
    <xf numFmtId="49" fontId="33" fillId="0" borderId="16" xfId="72" applyNumberFormat="1" applyFont="1" applyFill="1" applyBorder="1" applyAlignment="1">
      <alignment horizontal="left" vertical="center"/>
    </xf>
    <xf numFmtId="49" fontId="33" fillId="0" borderId="16" xfId="72" quotePrefix="1" applyNumberFormat="1" applyFont="1" applyFill="1" applyBorder="1" applyAlignment="1">
      <alignment horizontal="left" vertical="center"/>
    </xf>
    <xf numFmtId="49" fontId="33" fillId="0" borderId="16" xfId="72" applyNumberFormat="1" applyFont="1" applyFill="1" applyBorder="1" applyAlignment="1">
      <alignment horizontal="left" vertical="center" wrapText="1"/>
    </xf>
    <xf numFmtId="164" fontId="33" fillId="0" borderId="20" xfId="29" applyNumberFormat="1" applyFont="1" applyBorder="1" applyAlignment="1">
      <alignment horizontal="center" vertical="center"/>
    </xf>
    <xf numFmtId="0" fontId="25" fillId="0" borderId="0" xfId="52" applyFont="1" applyAlignment="1">
      <alignment vertical="center"/>
    </xf>
    <xf numFmtId="164" fontId="33" fillId="0" borderId="16" xfId="82" applyNumberFormat="1" applyFont="1" applyFill="1" applyBorder="1" applyAlignment="1">
      <alignment horizontal="left" vertical="center"/>
    </xf>
    <xf numFmtId="49" fontId="33" fillId="0" borderId="16" xfId="82" applyNumberFormat="1" applyFont="1" applyFill="1" applyBorder="1" applyAlignment="1">
      <alignment horizontal="left" vertical="center"/>
    </xf>
    <xf numFmtId="43" fontId="33" fillId="0" borderId="20" xfId="29" applyFont="1" applyBorder="1" applyAlignment="1">
      <alignment vertical="center"/>
    </xf>
    <xf numFmtId="3" fontId="33" fillId="0" borderId="16" xfId="46" applyFont="1" applyFill="1" applyBorder="1" applyAlignment="1">
      <alignment vertical="center"/>
    </xf>
    <xf numFmtId="164" fontId="33" fillId="0" borderId="16" xfId="71" applyNumberFormat="1" applyFont="1" applyBorder="1" applyAlignment="1">
      <alignment horizontal="center" vertical="center"/>
    </xf>
    <xf numFmtId="164" fontId="33" fillId="0" borderId="16" xfId="29" applyNumberFormat="1" applyFont="1" applyFill="1" applyBorder="1" applyAlignment="1">
      <alignment vertical="center"/>
    </xf>
    <xf numFmtId="0" fontId="32" fillId="0" borderId="0" xfId="87" applyFont="1" applyAlignment="1">
      <alignment vertical="center"/>
    </xf>
    <xf numFmtId="0" fontId="32" fillId="0" borderId="0" xfId="88" applyFont="1" applyAlignment="1">
      <alignment vertical="center"/>
    </xf>
    <xf numFmtId="0" fontId="41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64" fontId="33" fillId="0" borderId="0" xfId="29" applyNumberFormat="1" applyFont="1" applyAlignment="1">
      <alignment vertical="center"/>
    </xf>
    <xf numFmtId="0" fontId="33" fillId="0" borderId="16" xfId="89" applyFont="1" applyBorder="1" applyAlignment="1">
      <alignment horizontal="center" vertical="center"/>
    </xf>
    <xf numFmtId="0" fontId="33" fillId="0" borderId="20" xfId="0" applyFont="1" applyBorder="1" applyAlignment="1">
      <alignment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6" xfId="0" applyFont="1" applyBorder="1" applyAlignment="1">
      <alignment horizontal="center" vertical="center"/>
    </xf>
    <xf numFmtId="0" fontId="33" fillId="0" borderId="16" xfId="0" applyFont="1" applyFill="1" applyBorder="1" applyAlignment="1">
      <alignment vertical="center"/>
    </xf>
    <xf numFmtId="3" fontId="33" fillId="0" borderId="16" xfId="0" applyNumberFormat="1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21" borderId="2" xfId="0" applyFont="1" applyFill="1" applyBorder="1" applyAlignment="1">
      <alignment vertical="center"/>
    </xf>
    <xf numFmtId="172" fontId="33" fillId="0" borderId="20" xfId="29" applyNumberFormat="1" applyFont="1" applyBorder="1" applyAlignment="1">
      <alignment horizontal="center" vertical="center"/>
    </xf>
    <xf numFmtId="3" fontId="33" fillId="0" borderId="0" xfId="0" applyNumberFormat="1" applyFont="1" applyAlignment="1">
      <alignment vertical="center"/>
    </xf>
    <xf numFmtId="0" fontId="32" fillId="0" borderId="0" xfId="89" applyFont="1" applyAlignment="1" applyProtection="1">
      <protection hidden="1"/>
    </xf>
    <xf numFmtId="164" fontId="32" fillId="0" borderId="0" xfId="53" applyNumberFormat="1" applyFont="1" applyAlignment="1">
      <alignment horizontal="center" vertical="center"/>
    </xf>
    <xf numFmtId="0" fontId="34" fillId="0" borderId="0" xfId="52" applyFont="1" applyAlignment="1">
      <alignment vertical="center"/>
    </xf>
    <xf numFmtId="164" fontId="25" fillId="0" borderId="0" xfId="71" applyNumberFormat="1" applyFont="1" applyAlignment="1">
      <alignment vertical="center"/>
    </xf>
    <xf numFmtId="43" fontId="33" fillId="21" borderId="2" xfId="71" applyNumberFormat="1" applyFont="1" applyFill="1" applyBorder="1" applyAlignment="1">
      <alignment vertical="center"/>
    </xf>
    <xf numFmtId="43" fontId="33" fillId="0" borderId="16" xfId="71" applyFont="1" applyBorder="1" applyAlignment="1">
      <alignment horizontal="center" vertical="center"/>
    </xf>
    <xf numFmtId="164" fontId="33" fillId="0" borderId="16" xfId="71" applyNumberFormat="1" applyFont="1" applyBorder="1" applyAlignment="1">
      <alignment vertical="center"/>
    </xf>
    <xf numFmtId="43" fontId="33" fillId="0" borderId="16" xfId="71" applyFont="1" applyBorder="1" applyAlignment="1">
      <alignment vertical="center"/>
    </xf>
    <xf numFmtId="0" fontId="34" fillId="0" borderId="16" xfId="52" applyFont="1" applyBorder="1" applyAlignment="1">
      <alignment vertical="center"/>
    </xf>
    <xf numFmtId="3" fontId="33" fillId="0" borderId="20" xfId="46" applyFont="1" applyBorder="1" applyAlignment="1">
      <alignment horizontal="center" vertical="center"/>
    </xf>
    <xf numFmtId="164" fontId="38" fillId="21" borderId="2" xfId="71" applyNumberFormat="1" applyFont="1" applyFill="1" applyBorder="1" applyAlignment="1">
      <alignment horizontal="center" vertical="center" wrapText="1"/>
    </xf>
    <xf numFmtId="164" fontId="38" fillId="21" borderId="2" xfId="71" applyNumberFormat="1" applyFont="1" applyFill="1" applyBorder="1" applyAlignment="1">
      <alignment horizontal="centerContinuous" vertical="center" wrapText="1"/>
    </xf>
    <xf numFmtId="0" fontId="38" fillId="21" borderId="2" xfId="34" applyFont="1" applyBorder="1" applyAlignment="1">
      <alignment horizontal="centerContinuous" vertical="center" wrapText="1"/>
    </xf>
    <xf numFmtId="164" fontId="33" fillId="0" borderId="0" xfId="29" applyNumberFormat="1" applyFont="1" applyFill="1" applyAlignment="1">
      <alignment vertical="center"/>
    </xf>
    <xf numFmtId="0" fontId="33" fillId="0" borderId="20" xfId="89" applyFont="1" applyBorder="1" applyAlignment="1">
      <alignment horizontal="center" vertical="center"/>
    </xf>
    <xf numFmtId="0" fontId="38" fillId="21" borderId="2" xfId="34" applyFont="1" applyBorder="1" applyAlignment="1">
      <alignment horizontal="center" vertical="center" wrapText="1"/>
    </xf>
    <xf numFmtId="0" fontId="33" fillId="0" borderId="20" xfId="0" applyFont="1" applyFill="1" applyBorder="1" applyAlignment="1">
      <alignment vertical="center"/>
    </xf>
    <xf numFmtId="164" fontId="33" fillId="0" borderId="20" xfId="29" applyNumberFormat="1" applyFont="1" applyFill="1" applyBorder="1" applyAlignment="1">
      <alignment vertical="center"/>
    </xf>
    <xf numFmtId="0" fontId="3" fillId="0" borderId="0" xfId="0" applyFont="1"/>
    <xf numFmtId="0" fontId="35" fillId="25" borderId="0" xfId="87" applyFont="1" applyFill="1" applyAlignment="1">
      <alignment horizontal="left" vertical="center" wrapText="1"/>
    </xf>
    <xf numFmtId="0" fontId="33" fillId="21" borderId="2" xfId="0" applyFont="1" applyFill="1" applyBorder="1" applyAlignment="1">
      <alignment horizontal="center" vertical="center"/>
    </xf>
    <xf numFmtId="0" fontId="33" fillId="21" borderId="2" xfId="0" applyFont="1" applyFill="1" applyBorder="1" applyAlignment="1">
      <alignment horizontal="center" vertical="center" wrapText="1"/>
    </xf>
    <xf numFmtId="3" fontId="33" fillId="21" borderId="2" xfId="29" applyNumberFormat="1" applyFont="1" applyFill="1" applyBorder="1" applyAlignment="1">
      <alignment horizontal="center" vertical="center"/>
    </xf>
    <xf numFmtId="0" fontId="32" fillId="0" borderId="0" xfId="89" applyFont="1" applyAlignment="1" applyProtection="1">
      <alignment horizontal="center"/>
      <protection hidden="1"/>
    </xf>
    <xf numFmtId="0" fontId="38" fillId="25" borderId="0" xfId="87" applyFont="1" applyFill="1" applyAlignment="1">
      <alignment vertical="center"/>
    </xf>
    <xf numFmtId="0" fontId="35" fillId="25" borderId="0" xfId="87" applyFont="1" applyFill="1" applyAlignment="1">
      <alignment horizontal="center" vertical="center" wrapText="1"/>
    </xf>
    <xf numFmtId="0" fontId="38" fillId="25" borderId="0" xfId="87" applyFont="1" applyFill="1" applyAlignment="1">
      <alignment horizontal="left" vertical="center"/>
    </xf>
    <xf numFmtId="0" fontId="32" fillId="0" borderId="0" xfId="89" applyFont="1" applyAlignment="1" applyProtection="1">
      <alignment horizontal="center"/>
      <protection hidden="1"/>
    </xf>
    <xf numFmtId="164" fontId="33" fillId="21" borderId="2" xfId="71" applyNumberFormat="1" applyFont="1" applyFill="1" applyBorder="1" applyAlignment="1">
      <alignment vertical="center"/>
    </xf>
    <xf numFmtId="0" fontId="38" fillId="21" borderId="2" xfId="34" applyFont="1" applyBorder="1" applyAlignment="1">
      <alignment horizontal="center" vertical="center" wrapText="1"/>
    </xf>
    <xf numFmtId="164" fontId="38" fillId="21" borderId="2" xfId="29" applyNumberFormat="1" applyFont="1" applyFill="1" applyBorder="1" applyAlignment="1">
      <alignment horizontal="centerContinuous" vertical="center" wrapText="1"/>
    </xf>
    <xf numFmtId="164" fontId="38" fillId="21" borderId="2" xfId="29" applyNumberFormat="1" applyFont="1" applyFill="1" applyBorder="1" applyAlignment="1">
      <alignment horizontal="center" vertical="center" wrapText="1"/>
    </xf>
    <xf numFmtId="0" fontId="38" fillId="21" borderId="19" xfId="34" applyFont="1" applyBorder="1" applyAlignment="1">
      <alignment horizontal="center" vertical="center" wrapText="1"/>
    </xf>
    <xf numFmtId="0" fontId="32" fillId="0" borderId="0" xfId="89" applyFont="1" applyAlignment="1" applyProtection="1">
      <alignment horizontal="center"/>
      <protection hidden="1"/>
    </xf>
    <xf numFmtId="0" fontId="33" fillId="0" borderId="16" xfId="89" applyFont="1" applyFill="1" applyBorder="1" applyAlignment="1">
      <alignment horizontal="center" vertical="center"/>
    </xf>
    <xf numFmtId="0" fontId="33" fillId="0" borderId="0" xfId="0" applyFont="1" applyFill="1" applyAlignment="1">
      <alignment vertical="center"/>
    </xf>
    <xf numFmtId="0" fontId="32" fillId="0" borderId="24" xfId="89" applyFont="1" applyBorder="1" applyAlignment="1" applyProtection="1">
      <alignment horizontal="center"/>
      <protection hidden="1"/>
    </xf>
    <xf numFmtId="0" fontId="32" fillId="0" borderId="0" xfId="89" applyFont="1" applyAlignment="1" applyProtection="1">
      <alignment horizontal="center"/>
      <protection hidden="1"/>
    </xf>
    <xf numFmtId="0" fontId="37" fillId="0" borderId="21" xfId="56" applyFont="1" applyBorder="1" applyAlignment="1">
      <alignment horizontal="center" vertical="center"/>
    </xf>
    <xf numFmtId="0" fontId="38" fillId="21" borderId="23" xfId="34" applyFont="1" applyBorder="1" applyAlignment="1">
      <alignment horizontal="center" vertical="center" wrapText="1"/>
    </xf>
    <xf numFmtId="0" fontId="38" fillId="21" borderId="19" xfId="34" applyFont="1" applyBorder="1" applyAlignment="1">
      <alignment horizontal="center" vertical="center" wrapText="1"/>
    </xf>
    <xf numFmtId="0" fontId="38" fillId="21" borderId="17" xfId="52" applyFont="1" applyFill="1" applyBorder="1" applyAlignment="1">
      <alignment horizontal="center" vertical="center"/>
    </xf>
    <xf numFmtId="0" fontId="38" fillId="21" borderId="22" xfId="52" applyFont="1" applyFill="1" applyBorder="1" applyAlignment="1">
      <alignment horizontal="center" vertical="center"/>
    </xf>
    <xf numFmtId="0" fontId="38" fillId="21" borderId="17" xfId="34" applyFont="1" applyBorder="1" applyAlignment="1">
      <alignment horizontal="center" vertical="center" wrapText="1"/>
    </xf>
    <xf numFmtId="0" fontId="38" fillId="21" borderId="22" xfId="34" applyFont="1" applyBorder="1" applyAlignment="1">
      <alignment horizontal="center" vertical="center" wrapText="1"/>
    </xf>
    <xf numFmtId="0" fontId="38" fillId="21" borderId="2" xfId="34" applyFont="1" applyBorder="1" applyAlignment="1">
      <alignment horizontal="center" vertical="center" wrapText="1"/>
    </xf>
    <xf numFmtId="0" fontId="38" fillId="21" borderId="2" xfId="52" applyFont="1" applyFill="1" applyBorder="1" applyAlignment="1">
      <alignment horizontal="center" vertical="center"/>
    </xf>
    <xf numFmtId="0" fontId="32" fillId="0" borderId="0" xfId="88" applyFont="1" applyAlignment="1">
      <alignment horizontal="center" vertical="center"/>
    </xf>
    <xf numFmtId="164" fontId="38" fillId="0" borderId="0" xfId="53" applyNumberFormat="1" applyFont="1" applyAlignment="1">
      <alignment horizontal="center" vertical="center" wrapText="1"/>
    </xf>
    <xf numFmtId="164" fontId="33" fillId="0" borderId="0" xfId="53" applyNumberFormat="1" applyFont="1" applyAlignment="1">
      <alignment horizontal="center" vertical="center" wrapText="1"/>
    </xf>
    <xf numFmtId="164" fontId="33" fillId="0" borderId="0" xfId="53" applyNumberFormat="1" applyFont="1" applyAlignment="1">
      <alignment horizontal="center" vertical="center"/>
    </xf>
    <xf numFmtId="0" fontId="35" fillId="0" borderId="0" xfId="88" applyFont="1" applyAlignment="1">
      <alignment horizontal="center" vertical="center" wrapText="1"/>
    </xf>
    <xf numFmtId="0" fontId="33" fillId="21" borderId="2" xfId="0" applyFont="1" applyFill="1" applyBorder="1" applyAlignment="1">
      <alignment horizontal="center" vertical="center"/>
    </xf>
    <xf numFmtId="0" fontId="33" fillId="21" borderId="2" xfId="0" applyFont="1" applyFill="1" applyBorder="1" applyAlignment="1">
      <alignment horizontal="center" vertical="center" wrapText="1"/>
    </xf>
    <xf numFmtId="0" fontId="33" fillId="21" borderId="17" xfId="0" applyFont="1" applyFill="1" applyBorder="1" applyAlignment="1">
      <alignment horizontal="center" vertical="center" wrapText="1"/>
    </xf>
    <xf numFmtId="0" fontId="33" fillId="21" borderId="18" xfId="0" applyFont="1" applyFill="1" applyBorder="1" applyAlignment="1">
      <alignment horizontal="center" vertical="center" wrapText="1"/>
    </xf>
    <xf numFmtId="3" fontId="33" fillId="21" borderId="2" xfId="29" applyNumberFormat="1" applyFont="1" applyFill="1" applyBorder="1" applyAlignment="1">
      <alignment horizontal="center" vertical="center"/>
    </xf>
    <xf numFmtId="164" fontId="33" fillId="21" borderId="2" xfId="29" applyNumberFormat="1" applyFont="1" applyFill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</cellXfs>
  <cellStyles count="9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 2" xfId="71"/>
    <cellStyle name="Comma 2 2" xfId="86"/>
    <cellStyle name="Comma 3" xfId="75"/>
    <cellStyle name="Comma 4" xfId="76"/>
    <cellStyle name="Comma 5" xfId="77"/>
    <cellStyle name="Comma 6" xfId="80"/>
    <cellStyle name="Comma 6 2" xfId="84"/>
    <cellStyle name="Comma 9" xfId="90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 2" xfId="73"/>
    <cellStyle name="Normal 2 2" xfId="85"/>
    <cellStyle name="Normal 2 2 2" xfId="91"/>
    <cellStyle name="Normal 3" xfId="78"/>
    <cellStyle name="Normal 4" xfId="79"/>
    <cellStyle name="Normal 5" xfId="81"/>
    <cellStyle name="Normal 5 2" xfId="83"/>
    <cellStyle name="Normal_311" xfId="87"/>
    <cellStyle name="Normal_Ctkt08" xfId="52"/>
    <cellStyle name="Normal_Ke-toan-mo-phong-mauso_ke_toan_NKC_excel-1" xfId="89"/>
    <cellStyle name="Normal_ketoanthucte_NhatKySoCai" xfId="53"/>
    <cellStyle name="Normal_ketoanthucte_NhatKySoCai 2" xfId="72"/>
    <cellStyle name="Normal_ketoanthucte_NhatKySoCai 2 2" xfId="82"/>
    <cellStyle name="Normal_SS-NKSC" xfId="88"/>
    <cellStyle name="Note" xfId="54" builtinId="10" customBuiltin="1"/>
    <cellStyle name="Output" xfId="55" builtinId="21" customBuiltin="1"/>
    <cellStyle name="TD1" xfId="56"/>
    <cellStyle name="Title" xfId="57" builtinId="15" customBuiltin="1"/>
    <cellStyle name="Total" xfId="58" builtinId="25" customBuiltin="1"/>
    <cellStyle name="Tua de so" xfId="74"/>
    <cellStyle name="Warning Text" xfId="59" builtinId="11" customBuiltin="1"/>
    <cellStyle name="똿뗦먛귟 [0.00]_PRODUCT DETAIL Q1" xfId="60"/>
    <cellStyle name="똿뗦먛귟_PRODUCT DETAIL Q1" xfId="61"/>
    <cellStyle name="믅됞 [0.00]_PRODUCT DETAIL Q1" xfId="62"/>
    <cellStyle name="믅됞_PRODUCT DETAIL Q1" xfId="63"/>
    <cellStyle name="백분율_HOBONG" xfId="64"/>
    <cellStyle name="뷭?_BOOKSHIP" xfId="65"/>
    <cellStyle name="콤마 [0]_1202" xfId="66"/>
    <cellStyle name="콤마_1202" xfId="67"/>
    <cellStyle name="통화 [0]_1202" xfId="68"/>
    <cellStyle name="통화_1202" xfId="69"/>
    <cellStyle name="표준_(정보부문)월별인원계획" xfId="7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L78"/>
  <sheetViews>
    <sheetView showZeros="0" workbookViewId="0">
      <pane ySplit="3" topLeftCell="A4" activePane="bottomLeft" state="frozen"/>
      <selection activeCell="P41" sqref="P41"/>
      <selection pane="bottomLeft" activeCell="C17" sqref="C17"/>
    </sheetView>
  </sheetViews>
  <sheetFormatPr defaultColWidth="8" defaultRowHeight="13.5"/>
  <cols>
    <col min="1" max="1" width="5.5703125" style="15" customWidth="1"/>
    <col min="2" max="2" width="59.140625" style="15" customWidth="1"/>
    <col min="3" max="8" width="16.42578125" style="15" customWidth="1"/>
    <col min="9" max="16384" width="8" style="15"/>
  </cols>
  <sheetData>
    <row r="1" spans="1:8" ht="27" customHeight="1">
      <c r="A1" s="77" t="s">
        <v>13</v>
      </c>
      <c r="B1" s="77"/>
      <c r="C1" s="77"/>
      <c r="D1" s="77"/>
      <c r="E1" s="77"/>
      <c r="F1" s="77"/>
      <c r="G1" s="77"/>
      <c r="H1" s="77"/>
    </row>
    <row r="2" spans="1:8" s="4" customFormat="1" ht="14.25" customHeight="1">
      <c r="A2" s="80" t="s">
        <v>5</v>
      </c>
      <c r="B2" s="82" t="s">
        <v>6</v>
      </c>
      <c r="C2" s="78" t="s">
        <v>7</v>
      </c>
      <c r="D2" s="79"/>
      <c r="E2" s="78" t="s">
        <v>8</v>
      </c>
      <c r="F2" s="79"/>
      <c r="G2" s="78" t="s">
        <v>10</v>
      </c>
      <c r="H2" s="79"/>
    </row>
    <row r="3" spans="1:8" s="4" customFormat="1" ht="14.25" customHeight="1">
      <c r="A3" s="81"/>
      <c r="B3" s="83"/>
      <c r="C3" s="71" t="s">
        <v>11</v>
      </c>
      <c r="D3" s="71" t="s">
        <v>12</v>
      </c>
      <c r="E3" s="71" t="s">
        <v>11</v>
      </c>
      <c r="F3" s="71" t="s">
        <v>12</v>
      </c>
      <c r="G3" s="71" t="s">
        <v>11</v>
      </c>
      <c r="H3" s="71" t="s">
        <v>12</v>
      </c>
    </row>
    <row r="4" spans="1:8" s="4" customFormat="1" ht="16.5" customHeight="1">
      <c r="A4" s="1">
        <f t="shared" ref="A4:A38" si="0">IF(B4&lt;&gt;"",ROW()-3,"")</f>
        <v>1</v>
      </c>
      <c r="B4" s="2" t="s">
        <v>115</v>
      </c>
      <c r="C4" s="3">
        <v>0</v>
      </c>
      <c r="D4" s="3">
        <v>0</v>
      </c>
      <c r="E4" s="3">
        <v>149806800</v>
      </c>
      <c r="F4" s="3">
        <v>149806800</v>
      </c>
      <c r="G4" s="14">
        <f t="shared" ref="G4:G38" si="1">ROUND(MAX(C4+E4-D4-F4,0),2)</f>
        <v>0</v>
      </c>
      <c r="H4" s="14">
        <f t="shared" ref="H4:H38" si="2">ROUND(MAX(D4+F4-C4-E4,0),2)</f>
        <v>0</v>
      </c>
    </row>
    <row r="5" spans="1:8" s="4" customFormat="1" ht="16.5" customHeight="1">
      <c r="A5" s="1">
        <f t="shared" si="0"/>
        <v>2</v>
      </c>
      <c r="B5" s="2" t="s">
        <v>79</v>
      </c>
      <c r="C5" s="3">
        <v>0</v>
      </c>
      <c r="D5" s="3">
        <v>0</v>
      </c>
      <c r="E5" s="3">
        <v>19200000</v>
      </c>
      <c r="F5" s="3">
        <v>29100000</v>
      </c>
      <c r="G5" s="14">
        <f t="shared" si="1"/>
        <v>0</v>
      </c>
      <c r="H5" s="14">
        <f t="shared" si="2"/>
        <v>9900000</v>
      </c>
    </row>
    <row r="6" spans="1:8" s="4" customFormat="1" ht="19.5" customHeight="1">
      <c r="A6" s="1">
        <f t="shared" si="0"/>
        <v>3</v>
      </c>
      <c r="B6" s="17" t="s">
        <v>134</v>
      </c>
      <c r="C6" s="3">
        <v>0</v>
      </c>
      <c r="D6" s="3">
        <v>0</v>
      </c>
      <c r="E6" s="3">
        <v>90321000</v>
      </c>
      <c r="F6" s="3">
        <v>90321000</v>
      </c>
      <c r="G6" s="14">
        <f t="shared" si="1"/>
        <v>0</v>
      </c>
      <c r="H6" s="14">
        <f t="shared" si="2"/>
        <v>0</v>
      </c>
    </row>
    <row r="7" spans="1:8" s="4" customFormat="1" ht="19.5" customHeight="1">
      <c r="A7" s="1">
        <f t="shared" ref="A7" si="3">IF(B7&lt;&gt;"",ROW()-3,"")</f>
        <v>4</v>
      </c>
      <c r="B7" s="17" t="s">
        <v>212</v>
      </c>
      <c r="C7" s="3">
        <v>0</v>
      </c>
      <c r="D7" s="3">
        <v>0</v>
      </c>
      <c r="E7" s="3">
        <v>14400000</v>
      </c>
      <c r="F7" s="3">
        <v>14400000</v>
      </c>
      <c r="G7" s="14">
        <f t="shared" ref="G7" si="4">ROUND(MAX(C7+E7-D7-F7,0),2)</f>
        <v>0</v>
      </c>
      <c r="H7" s="14">
        <f t="shared" ref="H7" si="5">ROUND(MAX(D7+F7-C7-E7,0),2)</f>
        <v>0</v>
      </c>
    </row>
    <row r="8" spans="1:8" s="4" customFormat="1" ht="19.5" customHeight="1">
      <c r="A8" s="1">
        <f t="shared" si="0"/>
        <v>5</v>
      </c>
      <c r="B8" s="17" t="s">
        <v>202</v>
      </c>
      <c r="C8" s="3">
        <v>0</v>
      </c>
      <c r="D8" s="3">
        <v>0</v>
      </c>
      <c r="E8" s="3">
        <v>48900000</v>
      </c>
      <c r="F8" s="3">
        <v>48900000</v>
      </c>
      <c r="G8" s="14">
        <f t="shared" si="1"/>
        <v>0</v>
      </c>
      <c r="H8" s="14">
        <f t="shared" si="2"/>
        <v>0</v>
      </c>
    </row>
    <row r="9" spans="1:8" s="4" customFormat="1" ht="16.5" customHeight="1">
      <c r="A9" s="1">
        <f t="shared" si="0"/>
        <v>6</v>
      </c>
      <c r="B9" s="2" t="s">
        <v>78</v>
      </c>
      <c r="C9" s="3">
        <v>0</v>
      </c>
      <c r="D9" s="3">
        <v>0</v>
      </c>
      <c r="E9" s="3">
        <v>27192000</v>
      </c>
      <c r="F9" s="3">
        <v>27192000</v>
      </c>
      <c r="G9" s="14">
        <f t="shared" si="1"/>
        <v>0</v>
      </c>
      <c r="H9" s="14">
        <f t="shared" si="2"/>
        <v>0</v>
      </c>
    </row>
    <row r="10" spans="1:8" s="4" customFormat="1" ht="16.5" customHeight="1">
      <c r="A10" s="1">
        <f t="shared" si="0"/>
        <v>7</v>
      </c>
      <c r="B10" s="11" t="s">
        <v>94</v>
      </c>
      <c r="C10" s="3">
        <v>0</v>
      </c>
      <c r="D10" s="3">
        <v>75460000</v>
      </c>
      <c r="E10" s="3">
        <v>238260000</v>
      </c>
      <c r="F10" s="3">
        <v>235180000</v>
      </c>
      <c r="G10" s="14">
        <f t="shared" si="1"/>
        <v>0</v>
      </c>
      <c r="H10" s="14">
        <f t="shared" si="2"/>
        <v>72380000</v>
      </c>
    </row>
    <row r="11" spans="1:8" s="4" customFormat="1" ht="16.5" customHeight="1">
      <c r="A11" s="1">
        <f t="shared" si="0"/>
        <v>8</v>
      </c>
      <c r="B11" s="2" t="s">
        <v>80</v>
      </c>
      <c r="C11" s="3">
        <v>0</v>
      </c>
      <c r="D11" s="3">
        <v>176888574</v>
      </c>
      <c r="E11" s="3">
        <v>630000000</v>
      </c>
      <c r="F11" s="3">
        <v>585124364</v>
      </c>
      <c r="G11" s="14">
        <f t="shared" si="1"/>
        <v>0</v>
      </c>
      <c r="H11" s="14">
        <f t="shared" si="2"/>
        <v>132012938</v>
      </c>
    </row>
    <row r="12" spans="1:8" s="4" customFormat="1" ht="16.5" customHeight="1">
      <c r="A12" s="1">
        <f t="shared" si="0"/>
        <v>9</v>
      </c>
      <c r="B12" s="2" t="s">
        <v>81</v>
      </c>
      <c r="C12" s="3">
        <v>0</v>
      </c>
      <c r="D12" s="3">
        <v>62480865</v>
      </c>
      <c r="E12" s="3">
        <v>0</v>
      </c>
      <c r="F12" s="3">
        <v>0</v>
      </c>
      <c r="G12" s="14">
        <f t="shared" si="1"/>
        <v>0</v>
      </c>
      <c r="H12" s="14">
        <f t="shared" si="2"/>
        <v>62480865</v>
      </c>
    </row>
    <row r="13" spans="1:8" s="4" customFormat="1" ht="16.5" customHeight="1">
      <c r="A13" s="1">
        <f t="shared" si="0"/>
        <v>10</v>
      </c>
      <c r="B13" s="17" t="s">
        <v>127</v>
      </c>
      <c r="C13" s="3">
        <v>0</v>
      </c>
      <c r="D13" s="3">
        <v>0</v>
      </c>
      <c r="E13" s="3">
        <v>940871800</v>
      </c>
      <c r="F13" s="3">
        <v>940871800</v>
      </c>
      <c r="G13" s="14">
        <f t="shared" si="1"/>
        <v>0</v>
      </c>
      <c r="H13" s="14">
        <f t="shared" si="2"/>
        <v>0</v>
      </c>
    </row>
    <row r="14" spans="1:8" s="4" customFormat="1" ht="16.5" customHeight="1">
      <c r="A14" s="1">
        <f t="shared" si="0"/>
        <v>11</v>
      </c>
      <c r="B14" s="17" t="s">
        <v>128</v>
      </c>
      <c r="C14" s="3">
        <v>0</v>
      </c>
      <c r="D14" s="3">
        <v>0</v>
      </c>
      <c r="E14" s="3">
        <v>207635450</v>
      </c>
      <c r="F14" s="3">
        <v>207635450</v>
      </c>
      <c r="G14" s="14">
        <f t="shared" si="1"/>
        <v>0</v>
      </c>
      <c r="H14" s="14">
        <f t="shared" si="2"/>
        <v>0</v>
      </c>
    </row>
    <row r="15" spans="1:8" s="4" customFormat="1" ht="18.75" customHeight="1">
      <c r="A15" s="1">
        <f t="shared" si="0"/>
        <v>12</v>
      </c>
      <c r="B15" s="2" t="s">
        <v>176</v>
      </c>
      <c r="C15" s="3">
        <v>0</v>
      </c>
      <c r="D15" s="3">
        <v>0</v>
      </c>
      <c r="E15" s="3">
        <v>789253850</v>
      </c>
      <c r="F15" s="3">
        <v>789253850</v>
      </c>
      <c r="G15" s="14">
        <f t="shared" si="1"/>
        <v>0</v>
      </c>
      <c r="H15" s="14">
        <f t="shared" si="2"/>
        <v>0</v>
      </c>
    </row>
    <row r="16" spans="1:8" s="4" customFormat="1" ht="16.5" customHeight="1">
      <c r="A16" s="1">
        <f t="shared" si="0"/>
        <v>13</v>
      </c>
      <c r="B16" s="17" t="s">
        <v>205</v>
      </c>
      <c r="C16" s="3">
        <v>0</v>
      </c>
      <c r="D16" s="3">
        <v>0</v>
      </c>
      <c r="E16" s="3">
        <v>177858450</v>
      </c>
      <c r="F16" s="3">
        <v>177858450</v>
      </c>
      <c r="G16" s="14">
        <f t="shared" si="1"/>
        <v>0</v>
      </c>
      <c r="H16" s="14">
        <f t="shared" si="2"/>
        <v>0</v>
      </c>
    </row>
    <row r="17" spans="1:8" s="4" customFormat="1" ht="16.5" customHeight="1">
      <c r="A17" s="1">
        <f t="shared" ref="A17" si="6">IF(B17&lt;&gt;"",ROW()-3,"")</f>
        <v>14</v>
      </c>
      <c r="B17" s="17" t="s">
        <v>213</v>
      </c>
      <c r="C17" s="3">
        <v>0</v>
      </c>
      <c r="D17" s="3">
        <v>0</v>
      </c>
      <c r="E17" s="3">
        <v>104600000</v>
      </c>
      <c r="F17" s="3">
        <v>142700000</v>
      </c>
      <c r="G17" s="14">
        <f t="shared" ref="G17" si="7">ROUND(MAX(C17+E17-D17-F17,0),2)</f>
        <v>0</v>
      </c>
      <c r="H17" s="14">
        <f t="shared" ref="H17" si="8">ROUND(MAX(D17+F17-C17-E17,0),2)</f>
        <v>38100000</v>
      </c>
    </row>
    <row r="18" spans="1:8" s="4" customFormat="1" ht="16.5" customHeight="1">
      <c r="A18" s="1">
        <f t="shared" si="0"/>
        <v>15</v>
      </c>
      <c r="B18" s="11" t="s">
        <v>129</v>
      </c>
      <c r="C18" s="3">
        <v>0</v>
      </c>
      <c r="D18" s="3">
        <v>21000000</v>
      </c>
      <c r="E18" s="3">
        <v>21000000</v>
      </c>
      <c r="F18" s="3">
        <v>0</v>
      </c>
      <c r="G18" s="14">
        <f t="shared" si="1"/>
        <v>0</v>
      </c>
      <c r="H18" s="14">
        <f t="shared" si="2"/>
        <v>0</v>
      </c>
    </row>
    <row r="19" spans="1:8" s="4" customFormat="1" ht="16.5" customHeight="1">
      <c r="A19" s="1">
        <f t="shared" si="0"/>
        <v>16</v>
      </c>
      <c r="B19" s="13" t="s">
        <v>82</v>
      </c>
      <c r="C19" s="3">
        <v>0</v>
      </c>
      <c r="D19" s="3">
        <v>63205400</v>
      </c>
      <c r="E19" s="3">
        <v>281916200</v>
      </c>
      <c r="F19" s="3">
        <v>328066200</v>
      </c>
      <c r="G19" s="14">
        <f t="shared" si="1"/>
        <v>0</v>
      </c>
      <c r="H19" s="14">
        <f t="shared" si="2"/>
        <v>109355400</v>
      </c>
    </row>
    <row r="20" spans="1:8" s="4" customFormat="1" ht="16.5" customHeight="1">
      <c r="A20" s="1">
        <f t="shared" si="0"/>
        <v>17</v>
      </c>
      <c r="B20" s="11" t="s">
        <v>104</v>
      </c>
      <c r="C20" s="3">
        <v>0</v>
      </c>
      <c r="D20" s="3">
        <v>29738500</v>
      </c>
      <c r="E20" s="3">
        <v>72177820</v>
      </c>
      <c r="F20" s="3">
        <v>81762120</v>
      </c>
      <c r="G20" s="14">
        <f t="shared" si="1"/>
        <v>0</v>
      </c>
      <c r="H20" s="14">
        <f t="shared" si="2"/>
        <v>39322800</v>
      </c>
    </row>
    <row r="21" spans="1:8" s="4" customFormat="1" ht="16.5" customHeight="1">
      <c r="A21" s="1">
        <f t="shared" si="0"/>
        <v>18</v>
      </c>
      <c r="B21" s="11" t="s">
        <v>101</v>
      </c>
      <c r="C21" s="3">
        <v>0</v>
      </c>
      <c r="D21" s="3">
        <v>29375000</v>
      </c>
      <c r="E21" s="3">
        <v>123375004</v>
      </c>
      <c r="F21" s="3">
        <v>117500004</v>
      </c>
      <c r="G21" s="14">
        <f t="shared" si="1"/>
        <v>0</v>
      </c>
      <c r="H21" s="14">
        <f t="shared" si="2"/>
        <v>23500000</v>
      </c>
    </row>
    <row r="22" spans="1:8" s="4" customFormat="1" ht="16.5" customHeight="1">
      <c r="A22" s="1">
        <f t="shared" si="0"/>
        <v>19</v>
      </c>
      <c r="B22" s="19" t="s">
        <v>100</v>
      </c>
      <c r="C22" s="3">
        <v>0</v>
      </c>
      <c r="D22" s="3">
        <v>0</v>
      </c>
      <c r="E22" s="3">
        <v>103812651</v>
      </c>
      <c r="F22" s="3">
        <v>109041954</v>
      </c>
      <c r="G22" s="14">
        <f t="shared" si="1"/>
        <v>0</v>
      </c>
      <c r="H22" s="14">
        <f t="shared" si="2"/>
        <v>5229303</v>
      </c>
    </row>
    <row r="23" spans="1:8" s="4" customFormat="1" ht="16.5" customHeight="1">
      <c r="A23" s="1">
        <f t="shared" si="0"/>
        <v>20</v>
      </c>
      <c r="B23" s="17" t="s">
        <v>206</v>
      </c>
      <c r="C23" s="3">
        <v>0</v>
      </c>
      <c r="D23" s="3">
        <v>0</v>
      </c>
      <c r="E23" s="3">
        <v>11255900</v>
      </c>
      <c r="F23" s="3">
        <v>11255900</v>
      </c>
      <c r="G23" s="14">
        <f t="shared" si="1"/>
        <v>0</v>
      </c>
      <c r="H23" s="14">
        <f t="shared" si="2"/>
        <v>0</v>
      </c>
    </row>
    <row r="24" spans="1:8" s="4" customFormat="1" ht="16.5" customHeight="1">
      <c r="A24" s="1">
        <f t="shared" si="0"/>
        <v>21</v>
      </c>
      <c r="B24" s="2" t="s">
        <v>83</v>
      </c>
      <c r="C24" s="3">
        <v>810000</v>
      </c>
      <c r="D24" s="3">
        <v>0</v>
      </c>
      <c r="E24" s="3">
        <v>83115000</v>
      </c>
      <c r="F24" s="3">
        <v>83925000</v>
      </c>
      <c r="G24" s="14">
        <f t="shared" si="1"/>
        <v>0</v>
      </c>
      <c r="H24" s="14">
        <f t="shared" si="2"/>
        <v>0</v>
      </c>
    </row>
    <row r="25" spans="1:8" s="4" customFormat="1" ht="16.5" customHeight="1">
      <c r="A25" s="1">
        <f t="shared" si="0"/>
        <v>22</v>
      </c>
      <c r="B25" s="19" t="s">
        <v>199</v>
      </c>
      <c r="C25" s="3">
        <v>0</v>
      </c>
      <c r="D25" s="3">
        <v>0</v>
      </c>
      <c r="E25" s="3">
        <v>2000000</v>
      </c>
      <c r="F25" s="3">
        <v>2000000</v>
      </c>
      <c r="G25" s="14">
        <f t="shared" si="1"/>
        <v>0</v>
      </c>
      <c r="H25" s="14">
        <f t="shared" si="2"/>
        <v>0</v>
      </c>
    </row>
    <row r="26" spans="1:8" s="4" customFormat="1" ht="16.5" customHeight="1">
      <c r="A26" s="1">
        <f t="shared" si="0"/>
        <v>23</v>
      </c>
      <c r="B26" s="2" t="s">
        <v>84</v>
      </c>
      <c r="C26" s="3">
        <v>0</v>
      </c>
      <c r="D26" s="3">
        <v>62315943</v>
      </c>
      <c r="E26" s="3">
        <v>156429613</v>
      </c>
      <c r="F26" s="3">
        <v>94113670</v>
      </c>
      <c r="G26" s="14">
        <f t="shared" si="1"/>
        <v>0</v>
      </c>
      <c r="H26" s="14">
        <f t="shared" si="2"/>
        <v>0</v>
      </c>
    </row>
    <row r="27" spans="1:8" s="4" customFormat="1" ht="16.5" customHeight="1">
      <c r="A27" s="1">
        <f t="shared" si="0"/>
        <v>24</v>
      </c>
      <c r="B27" s="2" t="s">
        <v>85</v>
      </c>
      <c r="C27" s="3">
        <v>0</v>
      </c>
      <c r="D27" s="3">
        <v>31261560</v>
      </c>
      <c r="E27" s="3">
        <v>1069175140</v>
      </c>
      <c r="F27" s="3">
        <v>1037913580</v>
      </c>
      <c r="G27" s="14">
        <f t="shared" si="1"/>
        <v>0</v>
      </c>
      <c r="H27" s="14">
        <f t="shared" si="2"/>
        <v>0</v>
      </c>
    </row>
    <row r="28" spans="1:8" s="4" customFormat="1" ht="16.5" customHeight="1">
      <c r="A28" s="1">
        <f t="shared" si="0"/>
        <v>25</v>
      </c>
      <c r="B28" s="11" t="s">
        <v>93</v>
      </c>
      <c r="C28" s="3">
        <v>0</v>
      </c>
      <c r="D28" s="3">
        <v>0</v>
      </c>
      <c r="E28" s="3">
        <v>115068308</v>
      </c>
      <c r="F28" s="3">
        <v>115068308</v>
      </c>
      <c r="G28" s="14">
        <f t="shared" si="1"/>
        <v>0</v>
      </c>
      <c r="H28" s="14">
        <f t="shared" si="2"/>
        <v>0</v>
      </c>
    </row>
    <row r="29" spans="1:8" s="4" customFormat="1" ht="16.5" customHeight="1">
      <c r="A29" s="1">
        <f t="shared" si="0"/>
        <v>26</v>
      </c>
      <c r="B29" s="17" t="s">
        <v>90</v>
      </c>
      <c r="C29" s="3">
        <v>0</v>
      </c>
      <c r="D29" s="3">
        <v>442008071</v>
      </c>
      <c r="E29" s="3">
        <v>4230000000</v>
      </c>
      <c r="F29" s="3">
        <v>5701612161</v>
      </c>
      <c r="G29" s="14">
        <f t="shared" si="1"/>
        <v>0</v>
      </c>
      <c r="H29" s="14">
        <f t="shared" si="2"/>
        <v>1913620232</v>
      </c>
    </row>
    <row r="30" spans="1:8" s="4" customFormat="1" ht="16.5" customHeight="1">
      <c r="A30" s="1">
        <f t="shared" si="0"/>
        <v>27</v>
      </c>
      <c r="B30" s="11" t="s">
        <v>105</v>
      </c>
      <c r="C30" s="3">
        <v>0</v>
      </c>
      <c r="D30" s="3">
        <v>23710344</v>
      </c>
      <c r="E30" s="3">
        <v>338046158</v>
      </c>
      <c r="F30" s="3">
        <v>367055530</v>
      </c>
      <c r="G30" s="14">
        <f t="shared" si="1"/>
        <v>0</v>
      </c>
      <c r="H30" s="14">
        <f t="shared" si="2"/>
        <v>52719716</v>
      </c>
    </row>
    <row r="31" spans="1:8" s="4" customFormat="1" ht="16.5" customHeight="1">
      <c r="A31" s="1">
        <f t="shared" si="0"/>
        <v>28</v>
      </c>
      <c r="B31" s="11" t="s">
        <v>89</v>
      </c>
      <c r="C31" s="3">
        <v>0</v>
      </c>
      <c r="D31" s="3">
        <v>157080000</v>
      </c>
      <c r="E31" s="3">
        <v>1057080000</v>
      </c>
      <c r="F31" s="3">
        <v>1006170000</v>
      </c>
      <c r="G31" s="14">
        <f t="shared" si="1"/>
        <v>0</v>
      </c>
      <c r="H31" s="14">
        <f t="shared" si="2"/>
        <v>106170000</v>
      </c>
    </row>
    <row r="32" spans="1:8" s="4" customFormat="1" ht="16.5" customHeight="1">
      <c r="A32" s="1">
        <f t="shared" si="0"/>
        <v>29</v>
      </c>
      <c r="B32" s="17" t="s">
        <v>159</v>
      </c>
      <c r="C32" s="3">
        <v>0</v>
      </c>
      <c r="D32" s="3">
        <v>0</v>
      </c>
      <c r="E32" s="3">
        <v>252698754</v>
      </c>
      <c r="F32" s="3">
        <v>252698754</v>
      </c>
      <c r="G32" s="14">
        <f t="shared" si="1"/>
        <v>0</v>
      </c>
      <c r="H32" s="14">
        <f t="shared" si="2"/>
        <v>0</v>
      </c>
    </row>
    <row r="33" spans="1:8" s="4" customFormat="1" ht="16.5" customHeight="1">
      <c r="A33" s="1">
        <f t="shared" si="0"/>
        <v>30</v>
      </c>
      <c r="B33" s="17" t="s">
        <v>95</v>
      </c>
      <c r="C33" s="3">
        <v>0</v>
      </c>
      <c r="D33" s="3">
        <v>424563068</v>
      </c>
      <c r="E33" s="3">
        <v>527413940</v>
      </c>
      <c r="F33" s="3">
        <v>102850872</v>
      </c>
      <c r="G33" s="14">
        <f t="shared" si="1"/>
        <v>0</v>
      </c>
      <c r="H33" s="14">
        <f t="shared" si="2"/>
        <v>0</v>
      </c>
    </row>
    <row r="34" spans="1:8" s="4" customFormat="1" ht="16.5" customHeight="1">
      <c r="A34" s="1">
        <f t="shared" si="0"/>
        <v>31</v>
      </c>
      <c r="B34" s="11" t="s">
        <v>125</v>
      </c>
      <c r="C34" s="3">
        <v>0</v>
      </c>
      <c r="D34" s="3">
        <v>108275774</v>
      </c>
      <c r="E34" s="3">
        <v>108275774</v>
      </c>
      <c r="F34" s="3">
        <v>0</v>
      </c>
      <c r="G34" s="14">
        <f t="shared" si="1"/>
        <v>0</v>
      </c>
      <c r="H34" s="14">
        <f t="shared" si="2"/>
        <v>0</v>
      </c>
    </row>
    <row r="35" spans="1:8" s="4" customFormat="1" ht="16.5" customHeight="1">
      <c r="A35" s="1">
        <f t="shared" si="0"/>
        <v>32</v>
      </c>
      <c r="B35" s="11" t="s">
        <v>120</v>
      </c>
      <c r="C35" s="3">
        <v>0</v>
      </c>
      <c r="D35" s="3">
        <v>0</v>
      </c>
      <c r="E35" s="3">
        <v>43195307800</v>
      </c>
      <c r="F35" s="3">
        <v>44494778800</v>
      </c>
      <c r="G35" s="14">
        <f t="shared" si="1"/>
        <v>0</v>
      </c>
      <c r="H35" s="14">
        <f t="shared" si="2"/>
        <v>1299471000</v>
      </c>
    </row>
    <row r="36" spans="1:8" s="4" customFormat="1" ht="16.5" customHeight="1">
      <c r="A36" s="1">
        <f t="shared" si="0"/>
        <v>33</v>
      </c>
      <c r="B36" s="11" t="s">
        <v>122</v>
      </c>
      <c r="C36" s="3">
        <v>0</v>
      </c>
      <c r="D36" s="3">
        <v>0</v>
      </c>
      <c r="E36" s="3">
        <v>16253841000</v>
      </c>
      <c r="F36" s="3">
        <v>16253841000</v>
      </c>
      <c r="G36" s="14">
        <f t="shared" si="1"/>
        <v>0</v>
      </c>
      <c r="H36" s="14">
        <f t="shared" si="2"/>
        <v>0</v>
      </c>
    </row>
    <row r="37" spans="1:8" s="4" customFormat="1" ht="16.5" customHeight="1">
      <c r="A37" s="1">
        <f t="shared" si="0"/>
        <v>34</v>
      </c>
      <c r="B37" s="11" t="s">
        <v>91</v>
      </c>
      <c r="C37" s="3">
        <v>0</v>
      </c>
      <c r="D37" s="3">
        <v>14868740000</v>
      </c>
      <c r="E37" s="3">
        <v>171772045050</v>
      </c>
      <c r="F37" s="3">
        <v>156903305050</v>
      </c>
      <c r="G37" s="14">
        <f t="shared" si="1"/>
        <v>0</v>
      </c>
      <c r="H37" s="14">
        <f t="shared" si="2"/>
        <v>0</v>
      </c>
    </row>
    <row r="38" spans="1:8" s="4" customFormat="1" ht="16.5" customHeight="1">
      <c r="A38" s="1">
        <f t="shared" si="0"/>
        <v>35</v>
      </c>
      <c r="B38" s="2" t="s">
        <v>200</v>
      </c>
      <c r="C38" s="3">
        <v>0</v>
      </c>
      <c r="D38" s="3">
        <v>0</v>
      </c>
      <c r="E38" s="3">
        <v>2480660000</v>
      </c>
      <c r="F38" s="3">
        <v>2480660000</v>
      </c>
      <c r="G38" s="14">
        <f t="shared" si="1"/>
        <v>0</v>
      </c>
      <c r="H38" s="14">
        <f t="shared" si="2"/>
        <v>0</v>
      </c>
    </row>
    <row r="39" spans="1:8" s="4" customFormat="1" ht="16.5" customHeight="1">
      <c r="A39" s="1">
        <f t="shared" ref="A39" si="9">IF(B39&lt;&gt;"",ROW()-3,"")</f>
        <v>36</v>
      </c>
      <c r="B39" s="2" t="s">
        <v>211</v>
      </c>
      <c r="C39" s="3">
        <v>0</v>
      </c>
      <c r="D39" s="3">
        <v>0</v>
      </c>
      <c r="E39" s="3">
        <v>2862550000</v>
      </c>
      <c r="F39" s="3">
        <v>2862550000</v>
      </c>
      <c r="G39" s="14">
        <f t="shared" ref="G39" si="10">ROUND(MAX(C39+E39-D39-F39,0),2)</f>
        <v>0</v>
      </c>
      <c r="H39" s="14">
        <f t="shared" ref="H39" si="11">ROUND(MAX(D39+F39-C39-E39,0),2)</f>
        <v>0</v>
      </c>
    </row>
    <row r="40" spans="1:8" s="4" customFormat="1" ht="16.5" customHeight="1">
      <c r="A40" s="1">
        <f t="shared" ref="A40" si="12">IF(B40&lt;&gt;"",ROW()-3,"")</f>
        <v>37</v>
      </c>
      <c r="B40" s="13" t="s">
        <v>201</v>
      </c>
      <c r="C40" s="3">
        <v>0</v>
      </c>
      <c r="D40" s="3">
        <v>0</v>
      </c>
      <c r="E40" s="3">
        <v>340500000</v>
      </c>
      <c r="F40" s="3">
        <v>340500000</v>
      </c>
      <c r="G40" s="14">
        <f t="shared" ref="G40" si="13">ROUND(MAX(C40+E40-D40-F40,0),2)</f>
        <v>0</v>
      </c>
      <c r="H40" s="14">
        <f t="shared" ref="H40" si="14">ROUND(MAX(D40+F40-C40-E40,0),2)</f>
        <v>0</v>
      </c>
    </row>
    <row r="41" spans="1:8" s="4" customFormat="1" ht="16.5" customHeight="1">
      <c r="A41" s="1">
        <f t="shared" ref="A41:A55" si="15">IF(B41&lt;&gt;"",ROW()-3,"")</f>
        <v>38</v>
      </c>
      <c r="B41" s="12" t="s">
        <v>48</v>
      </c>
      <c r="C41" s="3">
        <v>0</v>
      </c>
      <c r="D41" s="3">
        <v>97105000</v>
      </c>
      <c r="E41" s="3">
        <v>97105000</v>
      </c>
      <c r="F41" s="3">
        <v>0</v>
      </c>
      <c r="G41" s="14">
        <f t="shared" ref="G41:G55" si="16">ROUND(MAX(C41+E41-D41-F41,0),2)</f>
        <v>0</v>
      </c>
      <c r="H41" s="14">
        <f t="shared" ref="H41:H55" si="17">ROUND(MAX(D41+F41-C41-E41,0),2)</f>
        <v>0</v>
      </c>
    </row>
    <row r="42" spans="1:8" s="4" customFormat="1" ht="16.5" customHeight="1">
      <c r="A42" s="1">
        <f t="shared" si="15"/>
        <v>39</v>
      </c>
      <c r="B42" s="11" t="s">
        <v>51</v>
      </c>
      <c r="C42" s="3">
        <v>0</v>
      </c>
      <c r="D42" s="3">
        <v>1017425000</v>
      </c>
      <c r="E42" s="3">
        <v>4881956200</v>
      </c>
      <c r="F42" s="3">
        <v>3864531200</v>
      </c>
      <c r="G42" s="14">
        <f t="shared" si="16"/>
        <v>0</v>
      </c>
      <c r="H42" s="14">
        <f t="shared" si="17"/>
        <v>0</v>
      </c>
    </row>
    <row r="43" spans="1:8" s="4" customFormat="1" ht="16.5" customHeight="1">
      <c r="A43" s="1">
        <f t="shared" si="15"/>
        <v>40</v>
      </c>
      <c r="B43" s="11" t="s">
        <v>112</v>
      </c>
      <c r="C43" s="3">
        <v>0</v>
      </c>
      <c r="D43" s="3">
        <v>0</v>
      </c>
      <c r="E43" s="3">
        <v>4267892102</v>
      </c>
      <c r="F43" s="3">
        <v>4267892102</v>
      </c>
      <c r="G43" s="14">
        <f t="shared" si="16"/>
        <v>0</v>
      </c>
      <c r="H43" s="14">
        <f t="shared" si="17"/>
        <v>0</v>
      </c>
    </row>
    <row r="44" spans="1:8" s="4" customFormat="1" ht="16.5" customHeight="1">
      <c r="A44" s="1">
        <f t="shared" si="15"/>
        <v>41</v>
      </c>
      <c r="B44" s="11" t="s">
        <v>53</v>
      </c>
      <c r="C44" s="3">
        <v>0</v>
      </c>
      <c r="D44" s="3">
        <v>84295000</v>
      </c>
      <c r="E44" s="3">
        <v>9694418347</v>
      </c>
      <c r="F44" s="3">
        <v>9610123347</v>
      </c>
      <c r="G44" s="14">
        <f t="shared" si="16"/>
        <v>0</v>
      </c>
      <c r="H44" s="14">
        <f t="shared" si="17"/>
        <v>0</v>
      </c>
    </row>
    <row r="45" spans="1:8" s="4" customFormat="1" ht="16.5" customHeight="1">
      <c r="A45" s="1">
        <f t="shared" si="15"/>
        <v>42</v>
      </c>
      <c r="B45" s="19" t="s">
        <v>39</v>
      </c>
      <c r="C45" s="3">
        <v>0</v>
      </c>
      <c r="D45" s="3">
        <v>0</v>
      </c>
      <c r="E45" s="3">
        <v>4561486904</v>
      </c>
      <c r="F45" s="3">
        <v>4561486904</v>
      </c>
      <c r="G45" s="14">
        <f t="shared" si="16"/>
        <v>0</v>
      </c>
      <c r="H45" s="14">
        <f t="shared" si="17"/>
        <v>0</v>
      </c>
    </row>
    <row r="46" spans="1:8" s="4" customFormat="1" ht="16.5" customHeight="1">
      <c r="A46" s="1">
        <f t="shared" si="15"/>
        <v>43</v>
      </c>
      <c r="B46" s="11" t="s">
        <v>55</v>
      </c>
      <c r="C46" s="3">
        <v>0</v>
      </c>
      <c r="D46" s="3">
        <v>979400000</v>
      </c>
      <c r="E46" s="3">
        <v>8822078894</v>
      </c>
      <c r="F46" s="3">
        <v>7842678894</v>
      </c>
      <c r="G46" s="14">
        <f t="shared" si="16"/>
        <v>0</v>
      </c>
      <c r="H46" s="14">
        <f t="shared" si="17"/>
        <v>0</v>
      </c>
    </row>
    <row r="47" spans="1:8" s="4" customFormat="1" ht="16.5" customHeight="1">
      <c r="A47" s="1">
        <f t="shared" si="15"/>
        <v>44</v>
      </c>
      <c r="B47" s="11" t="s">
        <v>49</v>
      </c>
      <c r="C47" s="3">
        <v>0</v>
      </c>
      <c r="D47" s="3">
        <v>1521812500</v>
      </c>
      <c r="E47" s="3">
        <v>6083161278</v>
      </c>
      <c r="F47" s="3">
        <v>4561348778</v>
      </c>
      <c r="G47" s="14">
        <f t="shared" si="16"/>
        <v>0</v>
      </c>
      <c r="H47" s="14">
        <f t="shared" si="17"/>
        <v>0</v>
      </c>
    </row>
    <row r="48" spans="1:8" s="4" customFormat="1" ht="16.5" customHeight="1">
      <c r="A48" s="1">
        <f t="shared" si="15"/>
        <v>45</v>
      </c>
      <c r="B48" s="19" t="s">
        <v>69</v>
      </c>
      <c r="C48" s="3">
        <v>0</v>
      </c>
      <c r="D48" s="3">
        <v>0</v>
      </c>
      <c r="E48" s="3">
        <v>4561486904</v>
      </c>
      <c r="F48" s="3">
        <v>4561486904</v>
      </c>
      <c r="G48" s="14">
        <f t="shared" si="16"/>
        <v>0</v>
      </c>
      <c r="H48" s="14">
        <f t="shared" si="17"/>
        <v>0</v>
      </c>
    </row>
    <row r="49" spans="1:8" s="4" customFormat="1" ht="16.5" customHeight="1">
      <c r="A49" s="1">
        <f t="shared" si="15"/>
        <v>46</v>
      </c>
      <c r="B49" s="11" t="s">
        <v>65</v>
      </c>
      <c r="C49" s="3">
        <v>0</v>
      </c>
      <c r="D49" s="3">
        <v>0</v>
      </c>
      <c r="E49" s="3">
        <v>4734013560</v>
      </c>
      <c r="F49" s="3">
        <v>4734013560</v>
      </c>
      <c r="G49" s="14">
        <f t="shared" si="16"/>
        <v>0</v>
      </c>
      <c r="H49" s="14">
        <f t="shared" si="17"/>
        <v>0</v>
      </c>
    </row>
    <row r="50" spans="1:8" s="4" customFormat="1" ht="16.5" customHeight="1">
      <c r="A50" s="1">
        <f t="shared" si="15"/>
        <v>47</v>
      </c>
      <c r="B50" s="11" t="s">
        <v>66</v>
      </c>
      <c r="C50" s="3">
        <v>0</v>
      </c>
      <c r="D50" s="3">
        <v>0</v>
      </c>
      <c r="E50" s="3">
        <v>2314571023</v>
      </c>
      <c r="F50" s="3">
        <v>2314571023</v>
      </c>
      <c r="G50" s="14">
        <f t="shared" si="16"/>
        <v>0</v>
      </c>
      <c r="H50" s="14">
        <f t="shared" si="17"/>
        <v>0</v>
      </c>
    </row>
    <row r="51" spans="1:8" s="4" customFormat="1" ht="16.5" customHeight="1">
      <c r="A51" s="1">
        <f t="shared" si="15"/>
        <v>48</v>
      </c>
      <c r="B51" s="11" t="s">
        <v>59</v>
      </c>
      <c r="C51" s="3">
        <v>0</v>
      </c>
      <c r="D51" s="3">
        <v>0</v>
      </c>
      <c r="E51" s="3">
        <v>7964531200</v>
      </c>
      <c r="F51" s="3">
        <v>7964531200</v>
      </c>
      <c r="G51" s="14">
        <f t="shared" si="16"/>
        <v>0</v>
      </c>
      <c r="H51" s="14">
        <f t="shared" si="17"/>
        <v>0</v>
      </c>
    </row>
    <row r="52" spans="1:8" s="4" customFormat="1" ht="16.5" customHeight="1">
      <c r="A52" s="1">
        <f t="shared" si="15"/>
        <v>49</v>
      </c>
      <c r="B52" s="2" t="s">
        <v>46</v>
      </c>
      <c r="C52" s="3">
        <v>0</v>
      </c>
      <c r="D52" s="3">
        <v>262510000</v>
      </c>
      <c r="E52" s="3">
        <v>5130423340</v>
      </c>
      <c r="F52" s="3">
        <v>4867913340</v>
      </c>
      <c r="G52" s="14">
        <f t="shared" si="16"/>
        <v>0</v>
      </c>
      <c r="H52" s="14">
        <f t="shared" si="17"/>
        <v>0</v>
      </c>
    </row>
    <row r="53" spans="1:8" s="4" customFormat="1" ht="16.5" customHeight="1">
      <c r="A53" s="1">
        <f t="shared" ref="A53" si="18">IF(B53&lt;&gt;"",ROW()-3,"")</f>
        <v>50</v>
      </c>
      <c r="B53" s="2" t="s">
        <v>57</v>
      </c>
      <c r="C53" s="3">
        <v>0</v>
      </c>
      <c r="D53" s="3">
        <v>1486995000</v>
      </c>
      <c r="E53" s="3">
        <v>7465129868</v>
      </c>
      <c r="F53" s="3">
        <v>5978134868</v>
      </c>
      <c r="G53" s="14">
        <f t="shared" ref="G53" si="19">ROUND(MAX(C53+E53-D53-F53,0),2)</f>
        <v>0</v>
      </c>
      <c r="H53" s="14">
        <f t="shared" ref="H53" si="20">ROUND(MAX(D53+F53-C53-E53,0),2)</f>
        <v>0</v>
      </c>
    </row>
    <row r="54" spans="1:8" s="4" customFormat="1" ht="16.5" customHeight="1">
      <c r="A54" s="1">
        <f t="shared" si="15"/>
        <v>51</v>
      </c>
      <c r="B54" s="2" t="s">
        <v>64</v>
      </c>
      <c r="C54" s="3">
        <v>0</v>
      </c>
      <c r="D54" s="3">
        <v>0</v>
      </c>
      <c r="E54" s="3">
        <v>5578632371</v>
      </c>
      <c r="F54" s="3">
        <v>5578632371</v>
      </c>
      <c r="G54" s="14">
        <f t="shared" si="16"/>
        <v>0</v>
      </c>
      <c r="H54" s="14">
        <f t="shared" si="17"/>
        <v>0</v>
      </c>
    </row>
    <row r="55" spans="1:8" s="4" customFormat="1" ht="16.5" customHeight="1">
      <c r="A55" s="1">
        <f t="shared" si="15"/>
        <v>52</v>
      </c>
      <c r="B55" s="2" t="s">
        <v>61</v>
      </c>
      <c r="C55" s="3">
        <v>0</v>
      </c>
      <c r="D55" s="3">
        <v>0</v>
      </c>
      <c r="E55" s="3">
        <v>6234560578</v>
      </c>
      <c r="F55" s="3">
        <v>6234560578</v>
      </c>
      <c r="G55" s="14">
        <f t="shared" si="16"/>
        <v>0</v>
      </c>
      <c r="H55" s="14">
        <f t="shared" si="17"/>
        <v>0</v>
      </c>
    </row>
    <row r="56" spans="1:8" s="4" customFormat="1" ht="16.5" customHeight="1">
      <c r="A56" s="1">
        <f t="shared" ref="A56" si="21">IF(B56&lt;&gt;"",ROW()-3,"")</f>
        <v>53</v>
      </c>
      <c r="B56" s="2" t="s">
        <v>60</v>
      </c>
      <c r="C56" s="3">
        <v>0</v>
      </c>
      <c r="D56" s="3">
        <v>0</v>
      </c>
      <c r="E56" s="3">
        <v>3146879401</v>
      </c>
      <c r="F56" s="3">
        <v>3146879401</v>
      </c>
      <c r="G56" s="14">
        <f t="shared" ref="G56" si="22">ROUND(MAX(C56+E56-D56-F56,0),2)</f>
        <v>0</v>
      </c>
      <c r="H56" s="14">
        <f t="shared" ref="H56" si="23">ROUND(MAX(D56+F56-C56-E56,0),2)</f>
        <v>0</v>
      </c>
    </row>
    <row r="57" spans="1:8" s="4" customFormat="1" ht="16.5" customHeight="1">
      <c r="A57" s="1">
        <f t="shared" ref="A57" si="24">IF(B57&lt;&gt;"",ROW()-3,"")</f>
        <v>54</v>
      </c>
      <c r="B57" s="2" t="s">
        <v>62</v>
      </c>
      <c r="C57" s="3">
        <v>0</v>
      </c>
      <c r="D57" s="3">
        <v>0</v>
      </c>
      <c r="E57" s="3">
        <v>8463410578</v>
      </c>
      <c r="F57" s="3">
        <v>8463410578</v>
      </c>
      <c r="G57" s="14">
        <f t="shared" ref="G57" si="25">ROUND(MAX(C57+E57-D57-F57,0),2)</f>
        <v>0</v>
      </c>
      <c r="H57" s="14">
        <f t="shared" ref="H57" si="26">ROUND(MAX(D57+F57-C57-E57,0),2)</f>
        <v>0</v>
      </c>
    </row>
    <row r="58" spans="1:8" s="4" customFormat="1" ht="16.5" customHeight="1">
      <c r="A58" s="1">
        <f t="shared" ref="A58:A71" si="27">IF(B58&lt;&gt;"",ROW()-3,"")</f>
        <v>55</v>
      </c>
      <c r="B58" s="11" t="s">
        <v>186</v>
      </c>
      <c r="C58" s="3">
        <v>0</v>
      </c>
      <c r="D58" s="3">
        <v>2212425000</v>
      </c>
      <c r="E58" s="3">
        <v>6636601500</v>
      </c>
      <c r="F58" s="3">
        <v>7424176500</v>
      </c>
      <c r="G58" s="14">
        <f t="shared" ref="G58:G71" si="28">ROUND(MAX(C58+E58-D58-F58,0),2)</f>
        <v>0</v>
      </c>
      <c r="H58" s="14">
        <f t="shared" ref="H58:H71" si="29">ROUND(MAX(D58+F58-C58-E58,0),2)</f>
        <v>3000000000</v>
      </c>
    </row>
    <row r="59" spans="1:8" s="4" customFormat="1" ht="16.5" customHeight="1">
      <c r="A59" s="1">
        <f t="shared" ref="A59:A68" si="30">IF(B59&lt;&gt;"",ROW()-3,"")</f>
        <v>56</v>
      </c>
      <c r="B59" s="11" t="s">
        <v>185</v>
      </c>
      <c r="C59" s="3">
        <v>0</v>
      </c>
      <c r="D59" s="3">
        <v>1194969000</v>
      </c>
      <c r="E59" s="3">
        <v>6209536890</v>
      </c>
      <c r="F59" s="3">
        <v>5014567890</v>
      </c>
      <c r="G59" s="14">
        <f t="shared" ref="G59:G68" si="31">ROUND(MAX(C59+E59-D59-F59,0),2)</f>
        <v>0</v>
      </c>
      <c r="H59" s="14">
        <f t="shared" ref="H59:H68" si="32">ROUND(MAX(D59+F59-C59-E59,0),2)</f>
        <v>0</v>
      </c>
    </row>
    <row r="60" spans="1:8" s="4" customFormat="1" ht="16.5" customHeight="1">
      <c r="A60" s="1">
        <f t="shared" si="30"/>
        <v>57</v>
      </c>
      <c r="B60" s="11" t="s">
        <v>183</v>
      </c>
      <c r="C60" s="3">
        <v>0</v>
      </c>
      <c r="D60" s="3">
        <v>2476771000</v>
      </c>
      <c r="E60" s="3">
        <v>6707816862</v>
      </c>
      <c r="F60" s="3">
        <v>4231045862</v>
      </c>
      <c r="G60" s="14">
        <f t="shared" si="31"/>
        <v>0</v>
      </c>
      <c r="H60" s="14">
        <f t="shared" si="32"/>
        <v>0</v>
      </c>
    </row>
    <row r="61" spans="1:8" s="4" customFormat="1" ht="16.5" customHeight="1">
      <c r="A61" s="1">
        <f t="shared" si="30"/>
        <v>58</v>
      </c>
      <c r="B61" s="11" t="s">
        <v>182</v>
      </c>
      <c r="C61" s="3">
        <v>0</v>
      </c>
      <c r="D61" s="3">
        <v>2654935000</v>
      </c>
      <c r="E61" s="3">
        <v>7522848340</v>
      </c>
      <c r="F61" s="3">
        <v>4867913340</v>
      </c>
      <c r="G61" s="14">
        <f t="shared" si="31"/>
        <v>0</v>
      </c>
      <c r="H61" s="14">
        <f t="shared" si="32"/>
        <v>0</v>
      </c>
    </row>
    <row r="62" spans="1:8" s="4" customFormat="1" ht="16.5" customHeight="1">
      <c r="A62" s="1">
        <f t="shared" si="30"/>
        <v>59</v>
      </c>
      <c r="B62" s="11" t="s">
        <v>179</v>
      </c>
      <c r="C62" s="3">
        <v>0</v>
      </c>
      <c r="D62" s="3">
        <v>2503606000</v>
      </c>
      <c r="E62" s="3">
        <v>18251630800</v>
      </c>
      <c r="F62" s="3">
        <v>15748024800</v>
      </c>
      <c r="G62" s="14">
        <f t="shared" si="31"/>
        <v>0</v>
      </c>
      <c r="H62" s="14">
        <f t="shared" si="32"/>
        <v>0</v>
      </c>
    </row>
    <row r="63" spans="1:8" s="4" customFormat="1" ht="16.5" customHeight="1">
      <c r="A63" s="1">
        <f t="shared" si="30"/>
        <v>60</v>
      </c>
      <c r="B63" s="11" t="s">
        <v>188</v>
      </c>
      <c r="C63" s="3">
        <v>0</v>
      </c>
      <c r="D63" s="3">
        <v>1203745000</v>
      </c>
      <c r="E63" s="3">
        <v>4612507000</v>
      </c>
      <c r="F63" s="3">
        <v>3408762000</v>
      </c>
      <c r="G63" s="14">
        <f t="shared" si="31"/>
        <v>0</v>
      </c>
      <c r="H63" s="14">
        <f t="shared" si="32"/>
        <v>0</v>
      </c>
    </row>
    <row r="64" spans="1:8" s="4" customFormat="1" ht="16.5" customHeight="1">
      <c r="A64" s="1">
        <f t="shared" si="30"/>
        <v>61</v>
      </c>
      <c r="B64" s="11" t="s">
        <v>191</v>
      </c>
      <c r="C64" s="3">
        <v>0</v>
      </c>
      <c r="D64" s="3">
        <v>1453935000</v>
      </c>
      <c r="E64" s="3">
        <v>4084622500</v>
      </c>
      <c r="F64" s="3">
        <v>2630687500</v>
      </c>
      <c r="G64" s="14">
        <f t="shared" si="31"/>
        <v>0</v>
      </c>
      <c r="H64" s="14">
        <f t="shared" si="32"/>
        <v>0</v>
      </c>
    </row>
    <row r="65" spans="1:12" s="4" customFormat="1" ht="16.5" customHeight="1">
      <c r="A65" s="1">
        <f t="shared" si="30"/>
        <v>62</v>
      </c>
      <c r="B65" s="11" t="s">
        <v>190</v>
      </c>
      <c r="C65" s="3">
        <v>0</v>
      </c>
      <c r="D65" s="3">
        <v>0</v>
      </c>
      <c r="E65" s="3">
        <v>5934013560</v>
      </c>
      <c r="F65" s="3">
        <v>5934013560</v>
      </c>
      <c r="G65" s="14">
        <f t="shared" si="31"/>
        <v>0</v>
      </c>
      <c r="H65" s="14">
        <f t="shared" si="32"/>
        <v>0</v>
      </c>
    </row>
    <row r="66" spans="1:12" s="4" customFormat="1" ht="16.5" customHeight="1">
      <c r="A66" s="1">
        <f t="shared" si="30"/>
        <v>63</v>
      </c>
      <c r="B66" s="11" t="s">
        <v>184</v>
      </c>
      <c r="C66" s="3">
        <v>0</v>
      </c>
      <c r="D66" s="3">
        <v>0</v>
      </c>
      <c r="E66" s="3">
        <v>7975000000</v>
      </c>
      <c r="F66" s="3">
        <v>7975000000</v>
      </c>
      <c r="G66" s="14">
        <f t="shared" si="31"/>
        <v>0</v>
      </c>
      <c r="H66" s="14">
        <f t="shared" si="32"/>
        <v>0</v>
      </c>
    </row>
    <row r="67" spans="1:12" s="4" customFormat="1" ht="16.5" customHeight="1">
      <c r="A67" s="1">
        <f t="shared" si="30"/>
        <v>64</v>
      </c>
      <c r="B67" s="11" t="s">
        <v>187</v>
      </c>
      <c r="C67" s="3">
        <v>0</v>
      </c>
      <c r="D67" s="3">
        <v>0</v>
      </c>
      <c r="E67" s="3">
        <v>16722012000</v>
      </c>
      <c r="F67" s="3">
        <v>16722012000</v>
      </c>
      <c r="G67" s="14">
        <f t="shared" si="31"/>
        <v>0</v>
      </c>
      <c r="H67" s="14">
        <f t="shared" si="32"/>
        <v>0</v>
      </c>
    </row>
    <row r="68" spans="1:12" s="4" customFormat="1" ht="16.5" customHeight="1">
      <c r="A68" s="1">
        <f t="shared" si="30"/>
        <v>65</v>
      </c>
      <c r="B68" s="11" t="s">
        <v>180</v>
      </c>
      <c r="C68" s="3">
        <v>0</v>
      </c>
      <c r="D68" s="3">
        <v>0</v>
      </c>
      <c r="E68" s="3">
        <v>3853483000</v>
      </c>
      <c r="F68" s="3">
        <v>3853483000</v>
      </c>
      <c r="G68" s="14">
        <f t="shared" si="31"/>
        <v>0</v>
      </c>
      <c r="H68" s="14">
        <f t="shared" si="32"/>
        <v>0</v>
      </c>
    </row>
    <row r="69" spans="1:12" s="4" customFormat="1" ht="16.5" customHeight="1">
      <c r="A69" s="1">
        <f t="shared" si="27"/>
        <v>66</v>
      </c>
      <c r="B69" s="11" t="s">
        <v>181</v>
      </c>
      <c r="C69" s="3">
        <v>0</v>
      </c>
      <c r="D69" s="3">
        <v>0</v>
      </c>
      <c r="E69" s="3">
        <v>7246630000</v>
      </c>
      <c r="F69" s="3">
        <v>7246630000</v>
      </c>
      <c r="G69" s="14">
        <f t="shared" si="28"/>
        <v>0</v>
      </c>
      <c r="H69" s="14">
        <f t="shared" si="29"/>
        <v>0</v>
      </c>
    </row>
    <row r="70" spans="1:12" s="4" customFormat="1" ht="16.5" customHeight="1">
      <c r="A70" s="1">
        <f t="shared" si="27"/>
        <v>67</v>
      </c>
      <c r="B70" s="11" t="s">
        <v>192</v>
      </c>
      <c r="C70" s="3">
        <v>0</v>
      </c>
      <c r="D70" s="3">
        <v>0</v>
      </c>
      <c r="E70" s="3">
        <v>12454646000</v>
      </c>
      <c r="F70" s="3">
        <v>12454646000</v>
      </c>
      <c r="G70" s="14">
        <f t="shared" si="28"/>
        <v>0</v>
      </c>
      <c r="H70" s="14">
        <f t="shared" si="29"/>
        <v>0</v>
      </c>
    </row>
    <row r="71" spans="1:12" s="4" customFormat="1" ht="16.5" customHeight="1">
      <c r="A71" s="1">
        <f t="shared" si="27"/>
        <v>68</v>
      </c>
      <c r="B71" s="11" t="s">
        <v>189</v>
      </c>
      <c r="C71" s="3">
        <v>0</v>
      </c>
      <c r="D71" s="3">
        <v>0</v>
      </c>
      <c r="E71" s="3">
        <v>8690000000</v>
      </c>
      <c r="F71" s="3">
        <v>8690000000</v>
      </c>
      <c r="G71" s="14">
        <f t="shared" si="28"/>
        <v>0</v>
      </c>
      <c r="H71" s="14">
        <f t="shared" si="29"/>
        <v>0</v>
      </c>
    </row>
    <row r="72" spans="1:12" s="4" customFormat="1" ht="16.5" customHeight="1">
      <c r="A72" s="1"/>
      <c r="B72" s="11"/>
      <c r="C72" s="3"/>
      <c r="D72" s="3"/>
      <c r="E72" s="3"/>
      <c r="F72" s="3"/>
      <c r="G72" s="14"/>
      <c r="H72" s="14"/>
    </row>
    <row r="73" spans="1:12" s="8" customFormat="1" ht="14.25" customHeight="1">
      <c r="A73" s="5"/>
      <c r="B73" s="6" t="s">
        <v>9</v>
      </c>
      <c r="C73" s="7">
        <f t="shared" ref="C73:F73" si="33">SUM(C4:C72)</f>
        <v>810000</v>
      </c>
      <c r="D73" s="7">
        <f t="shared" si="33"/>
        <v>35726031599</v>
      </c>
      <c r="E73" s="7">
        <f t="shared" si="33"/>
        <v>459799129462</v>
      </c>
      <c r="F73" s="7">
        <f t="shared" si="33"/>
        <v>430938170117</v>
      </c>
      <c r="G73" s="7">
        <f>SUM(G4:G72)</f>
        <v>0</v>
      </c>
      <c r="H73" s="7">
        <f>SUM(H4:H72)</f>
        <v>6864262254</v>
      </c>
    </row>
    <row r="74" spans="1:12" s="25" customFormat="1" ht="21.75" customHeight="1">
      <c r="B74" s="72"/>
      <c r="C74" s="72"/>
      <c r="D74" s="72"/>
      <c r="E74" s="72"/>
      <c r="F74" s="39"/>
      <c r="G74" s="39"/>
      <c r="H74" s="39"/>
      <c r="I74" s="39"/>
      <c r="J74" s="75"/>
      <c r="K74" s="75"/>
      <c r="L74" s="75"/>
    </row>
    <row r="75" spans="1:12" s="25" customFormat="1" ht="21.75" customHeight="1">
      <c r="C75" s="72"/>
      <c r="D75" s="72"/>
      <c r="E75" s="72"/>
      <c r="I75" s="39"/>
    </row>
    <row r="76" spans="1:12" s="25" customFormat="1" ht="21.75" customHeight="1">
      <c r="B76" s="72" t="s">
        <v>2</v>
      </c>
      <c r="D76" s="72"/>
      <c r="E76" s="72"/>
      <c r="F76" s="75" t="s">
        <v>204</v>
      </c>
      <c r="G76" s="75"/>
      <c r="H76" s="75"/>
    </row>
    <row r="77" spans="1:12" s="25" customFormat="1" ht="15.75" customHeight="1">
      <c r="B77" s="72" t="s">
        <v>4</v>
      </c>
      <c r="D77" s="26"/>
      <c r="E77" s="38"/>
      <c r="F77" s="76" t="s">
        <v>15</v>
      </c>
      <c r="G77" s="76"/>
      <c r="H77" s="76"/>
      <c r="I77" s="27"/>
    </row>
    <row r="78" spans="1:12" ht="15">
      <c r="F78" s="76" t="s">
        <v>16</v>
      </c>
      <c r="G78" s="76"/>
      <c r="H78" s="76"/>
    </row>
  </sheetData>
  <sortState ref="A5:J37">
    <sortCondition ref="B39:B70"/>
  </sortState>
  <mergeCells count="10">
    <mergeCell ref="J74:L74"/>
    <mergeCell ref="F76:H76"/>
    <mergeCell ref="F77:H77"/>
    <mergeCell ref="F78:H78"/>
    <mergeCell ref="A1:H1"/>
    <mergeCell ref="G2:H2"/>
    <mergeCell ref="A2:A3"/>
    <mergeCell ref="B2:B3"/>
    <mergeCell ref="C2:D2"/>
    <mergeCell ref="E2:F2"/>
  </mergeCells>
  <phoneticPr fontId="21" type="noConversion"/>
  <printOptions horizontalCentered="1"/>
  <pageMargins left="0.8" right="0.2" top="0.05" bottom="0.05" header="0.1" footer="0.1"/>
  <pageSetup paperSize="9" scale="8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N37"/>
  <sheetViews>
    <sheetView tabSelected="1" topLeftCell="C16" workbookViewId="0">
      <selection activeCell="F45" sqref="F45"/>
    </sheetView>
  </sheetViews>
  <sheetFormatPr defaultColWidth="8" defaultRowHeight="13.5"/>
  <cols>
    <col min="1" max="1" width="4.28515625" style="41" customWidth="1"/>
    <col min="2" max="2" width="34" style="41" customWidth="1"/>
    <col min="3" max="3" width="11.85546875" style="15" customWidth="1"/>
    <col min="4" max="4" width="13.5703125" style="9" customWidth="1"/>
    <col min="5" max="5" width="9.7109375" style="15" customWidth="1"/>
    <col min="6" max="6" width="9.7109375" style="42" customWidth="1"/>
    <col min="7" max="7" width="12.7109375" style="15" customWidth="1"/>
    <col min="8" max="8" width="15.7109375" style="42" customWidth="1"/>
    <col min="9" max="9" width="14" style="15" customWidth="1"/>
    <col min="10" max="10" width="15.42578125" style="42" customWidth="1"/>
    <col min="11" max="11" width="12.28515625" style="15" customWidth="1"/>
    <col min="12" max="12" width="14" style="42" customWidth="1"/>
    <col min="13" max="13" width="8.85546875" style="15" customWidth="1"/>
    <col min="14" max="14" width="8.5703125" style="42" customWidth="1"/>
    <col min="15" max="16384" width="8" style="41"/>
  </cols>
  <sheetData>
    <row r="1" spans="1:14" ht="21" customHeight="1">
      <c r="A1" s="77" t="s">
        <v>164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4" s="4" customFormat="1" ht="20.25" customHeight="1">
      <c r="A2" s="85" t="s">
        <v>5</v>
      </c>
      <c r="B2" s="84" t="s">
        <v>6</v>
      </c>
      <c r="C2" s="51" t="s">
        <v>7</v>
      </c>
      <c r="D2" s="69"/>
      <c r="E2" s="51"/>
      <c r="F2" s="50"/>
      <c r="G2" s="51" t="s">
        <v>8</v>
      </c>
      <c r="H2" s="50"/>
      <c r="I2" s="51"/>
      <c r="J2" s="50"/>
      <c r="K2" s="51" t="s">
        <v>10</v>
      </c>
      <c r="L2" s="50"/>
      <c r="M2" s="51"/>
      <c r="N2" s="50"/>
    </row>
    <row r="3" spans="1:14" s="4" customFormat="1" ht="20.25" customHeight="1">
      <c r="A3" s="85"/>
      <c r="B3" s="84"/>
      <c r="C3" s="84" t="s">
        <v>11</v>
      </c>
      <c r="D3" s="84"/>
      <c r="E3" s="84" t="s">
        <v>12</v>
      </c>
      <c r="F3" s="84"/>
      <c r="G3" s="84" t="s">
        <v>11</v>
      </c>
      <c r="H3" s="84"/>
      <c r="I3" s="84" t="s">
        <v>12</v>
      </c>
      <c r="J3" s="84"/>
      <c r="K3" s="84" t="s">
        <v>11</v>
      </c>
      <c r="L3" s="84"/>
      <c r="M3" s="84" t="s">
        <v>12</v>
      </c>
      <c r="N3" s="84"/>
    </row>
    <row r="4" spans="1:14" s="4" customFormat="1" ht="20.25" customHeight="1">
      <c r="A4" s="85"/>
      <c r="B4" s="84"/>
      <c r="C4" s="54" t="s">
        <v>18</v>
      </c>
      <c r="D4" s="70" t="s">
        <v>14</v>
      </c>
      <c r="E4" s="68" t="s">
        <v>18</v>
      </c>
      <c r="F4" s="49" t="s">
        <v>14</v>
      </c>
      <c r="G4" s="68" t="s">
        <v>18</v>
      </c>
      <c r="H4" s="49" t="s">
        <v>14</v>
      </c>
      <c r="I4" s="68" t="s">
        <v>18</v>
      </c>
      <c r="J4" s="49" t="s">
        <v>14</v>
      </c>
      <c r="K4" s="68" t="s">
        <v>18</v>
      </c>
      <c r="L4" s="49" t="s">
        <v>14</v>
      </c>
      <c r="M4" s="68" t="s">
        <v>18</v>
      </c>
      <c r="N4" s="49" t="s">
        <v>14</v>
      </c>
    </row>
    <row r="5" spans="1:14" s="4" customFormat="1" ht="18" customHeight="1">
      <c r="A5" s="48">
        <f t="shared" ref="A5:A12" si="0">IF(B5&lt;&gt;"",ROW()-4,"")</f>
        <v>1</v>
      </c>
      <c r="B5" s="11" t="s">
        <v>102</v>
      </c>
      <c r="C5" s="46">
        <v>0</v>
      </c>
      <c r="D5" s="3">
        <v>0</v>
      </c>
      <c r="E5" s="46">
        <v>0</v>
      </c>
      <c r="F5" s="46">
        <v>0</v>
      </c>
      <c r="G5" s="46">
        <v>0</v>
      </c>
      <c r="H5" s="45">
        <v>941663250</v>
      </c>
      <c r="I5" s="46">
        <v>0</v>
      </c>
      <c r="J5" s="45">
        <v>941663250</v>
      </c>
      <c r="K5" s="44">
        <f>ROUND(MAX(C5+G5-E5-I5,0),2)</f>
        <v>0</v>
      </c>
      <c r="L5" s="20">
        <f>ROUND(MAX(D5+H5-F5-J5,0),0)</f>
        <v>0</v>
      </c>
      <c r="M5" s="44">
        <f>ROUND(MAX(E5+I5-C5-G5,0),2)</f>
        <v>0</v>
      </c>
      <c r="N5" s="20">
        <f>ROUND(MAX(F5+J5-D5-H5,0),0)</f>
        <v>0</v>
      </c>
    </row>
    <row r="6" spans="1:14" s="4" customFormat="1" ht="18" customHeight="1">
      <c r="A6" s="48">
        <f t="shared" si="0"/>
        <v>2</v>
      </c>
      <c r="B6" s="19" t="s">
        <v>123</v>
      </c>
      <c r="C6" s="46">
        <v>0</v>
      </c>
      <c r="D6" s="3">
        <v>0</v>
      </c>
      <c r="E6" s="46">
        <v>0</v>
      </c>
      <c r="F6" s="46">
        <v>0</v>
      </c>
      <c r="G6" s="46">
        <v>0</v>
      </c>
      <c r="H6" s="45">
        <v>2137356826</v>
      </c>
      <c r="I6" s="46">
        <v>0</v>
      </c>
      <c r="J6" s="45">
        <v>2137356826</v>
      </c>
      <c r="K6" s="44">
        <f>ROUND(MAX(C6+G6-E6-I6,0),2)</f>
        <v>0</v>
      </c>
      <c r="L6" s="20">
        <f>ROUND(MAX(D6+H6-F6-J6,0),0)</f>
        <v>0</v>
      </c>
      <c r="M6" s="44">
        <f>ROUND(MAX(E6+I6-C6-G6,0),2)</f>
        <v>0</v>
      </c>
      <c r="N6" s="20">
        <f>ROUND(MAX(F6+J6-D6-H6,0),0)</f>
        <v>0</v>
      </c>
    </row>
    <row r="7" spans="1:14" s="4" customFormat="1" ht="18" customHeight="1">
      <c r="A7" s="48">
        <f t="shared" si="0"/>
        <v>3</v>
      </c>
      <c r="B7" s="19" t="s">
        <v>136</v>
      </c>
      <c r="C7" s="46">
        <v>0</v>
      </c>
      <c r="D7" s="3">
        <v>0</v>
      </c>
      <c r="E7" s="46">
        <v>0</v>
      </c>
      <c r="F7" s="46">
        <v>0</v>
      </c>
      <c r="G7" s="46">
        <v>0</v>
      </c>
      <c r="H7" s="45">
        <v>495493398.39999998</v>
      </c>
      <c r="I7" s="46">
        <v>0</v>
      </c>
      <c r="J7" s="45">
        <v>495493398</v>
      </c>
      <c r="K7" s="44">
        <f t="shared" ref="K7" si="1">ROUND(MAX(C7+G7-E7-I7,0),2)</f>
        <v>0</v>
      </c>
      <c r="L7" s="20">
        <f t="shared" ref="L7" si="2">ROUND(MAX(D7+H7-F7-J7,0),0)</f>
        <v>0</v>
      </c>
      <c r="M7" s="44">
        <f t="shared" ref="M7" si="3">ROUND(MAX(E7+I7-C7-G7,0),2)</f>
        <v>0</v>
      </c>
      <c r="N7" s="20">
        <f t="shared" ref="N7" si="4">ROUND(MAX(F7+J7-D7-H7,0),0)</f>
        <v>0</v>
      </c>
    </row>
    <row r="8" spans="1:14" s="4" customFormat="1" ht="18" customHeight="1">
      <c r="A8" s="48">
        <f t="shared" si="0"/>
        <v>4</v>
      </c>
      <c r="B8" s="19" t="s">
        <v>133</v>
      </c>
      <c r="C8" s="46">
        <v>0</v>
      </c>
      <c r="D8" s="3">
        <v>55196900</v>
      </c>
      <c r="E8" s="46">
        <v>0</v>
      </c>
      <c r="F8" s="46">
        <v>0</v>
      </c>
      <c r="G8" s="46">
        <v>0</v>
      </c>
      <c r="H8" s="45">
        <v>6592576100</v>
      </c>
      <c r="I8" s="46">
        <v>0</v>
      </c>
      <c r="J8" s="45">
        <v>6647773000</v>
      </c>
      <c r="K8" s="44">
        <f t="shared" ref="K8" si="5">ROUND(MAX(C8+G8-E8-I8,0),2)</f>
        <v>0</v>
      </c>
      <c r="L8" s="20">
        <f t="shared" ref="L8" si="6">ROUND(MAX(D8+H8-F8-J8,0),0)</f>
        <v>0</v>
      </c>
      <c r="M8" s="44">
        <f t="shared" ref="M8" si="7">ROUND(MAX(E8+I8-C8-G8,0),2)</f>
        <v>0</v>
      </c>
      <c r="N8" s="20">
        <f t="shared" ref="N8" si="8">ROUND(MAX(F8+J8-D8-H8,0),0)</f>
        <v>0</v>
      </c>
    </row>
    <row r="9" spans="1:14" s="4" customFormat="1" ht="18" customHeight="1">
      <c r="A9" s="48">
        <f t="shared" si="0"/>
        <v>5</v>
      </c>
      <c r="B9" s="19" t="s">
        <v>140</v>
      </c>
      <c r="C9" s="46">
        <v>0</v>
      </c>
      <c r="D9" s="3">
        <v>0</v>
      </c>
      <c r="E9" s="46">
        <v>0</v>
      </c>
      <c r="F9" s="46">
        <v>0</v>
      </c>
      <c r="G9" s="46">
        <v>0</v>
      </c>
      <c r="H9" s="45">
        <v>3520000</v>
      </c>
      <c r="I9" s="46">
        <v>0</v>
      </c>
      <c r="J9" s="45">
        <v>3520000</v>
      </c>
      <c r="K9" s="44">
        <f t="shared" ref="K9" si="9">ROUND(MAX(C9+G9-E9-I9,0),2)</f>
        <v>0</v>
      </c>
      <c r="L9" s="20">
        <f t="shared" ref="L9" si="10">ROUND(MAX(D9+H9-F9-J9,0),0)</f>
        <v>0</v>
      </c>
      <c r="M9" s="44">
        <f t="shared" ref="M9" si="11">ROUND(MAX(E9+I9-C9-G9,0),2)</f>
        <v>0</v>
      </c>
      <c r="N9" s="20">
        <f t="shared" ref="N9" si="12">ROUND(MAX(F9+J9-D9-H9,0),0)</f>
        <v>0</v>
      </c>
    </row>
    <row r="10" spans="1:14" s="4" customFormat="1" ht="18" customHeight="1">
      <c r="A10" s="48">
        <f t="shared" si="0"/>
        <v>6</v>
      </c>
      <c r="B10" s="2" t="s">
        <v>77</v>
      </c>
      <c r="C10" s="46">
        <v>39069.42</v>
      </c>
      <c r="D10" s="3">
        <v>874963231</v>
      </c>
      <c r="E10" s="46">
        <v>0</v>
      </c>
      <c r="F10" s="46">
        <v>0</v>
      </c>
      <c r="G10" s="46">
        <v>0</v>
      </c>
      <c r="H10" s="45">
        <v>0</v>
      </c>
      <c r="I10" s="46">
        <v>0</v>
      </c>
      <c r="J10" s="45">
        <v>0</v>
      </c>
      <c r="K10" s="44">
        <f t="shared" ref="K10" si="13">ROUND(MAX(C10+G10-E10-I10,0),2)</f>
        <v>39069.42</v>
      </c>
      <c r="L10" s="20">
        <f t="shared" ref="L10" si="14">ROUND(MAX(D10+H10-F10-J10,0),0)</f>
        <v>874963231</v>
      </c>
      <c r="M10" s="44">
        <f t="shared" ref="M10" si="15">ROUND(MAX(E10+I10-C10-G10,0),2)</f>
        <v>0</v>
      </c>
      <c r="N10" s="20">
        <f t="shared" ref="N10" si="16">ROUND(MAX(F10+J10-D10-H10,0),0)</f>
        <v>0</v>
      </c>
    </row>
    <row r="11" spans="1:14" s="4" customFormat="1" ht="18" customHeight="1">
      <c r="A11" s="48">
        <f t="shared" si="0"/>
        <v>7</v>
      </c>
      <c r="B11" s="2" t="s">
        <v>75</v>
      </c>
      <c r="C11" s="46">
        <v>103545</v>
      </c>
      <c r="D11" s="3">
        <v>2233983375</v>
      </c>
      <c r="E11" s="46">
        <v>0</v>
      </c>
      <c r="F11" s="46">
        <v>0</v>
      </c>
      <c r="G11" s="46">
        <v>0</v>
      </c>
      <c r="H11" s="45">
        <v>0</v>
      </c>
      <c r="I11" s="46">
        <v>40666.74</v>
      </c>
      <c r="J11" s="45">
        <v>923198333</v>
      </c>
      <c r="K11" s="44">
        <f>ROUND(MAX(C11+G11-E11-I11,0),2)</f>
        <v>62878.26</v>
      </c>
      <c r="L11" s="20">
        <f>ROUND(MAX(D11+H11-F11-J11,0),0)</f>
        <v>1310785042</v>
      </c>
      <c r="M11" s="44">
        <f>ROUND(MAX(E11+I11-C11-G11,0),2)</f>
        <v>0</v>
      </c>
      <c r="N11" s="20">
        <f>ROUND(MAX(F11+J11-D11-H11,0),0)</f>
        <v>0</v>
      </c>
    </row>
    <row r="12" spans="1:14" s="4" customFormat="1" ht="18" customHeight="1">
      <c r="A12" s="48">
        <f t="shared" si="0"/>
        <v>8</v>
      </c>
      <c r="B12" s="2" t="s">
        <v>76</v>
      </c>
      <c r="C12" s="46">
        <v>0</v>
      </c>
      <c r="D12" s="3">
        <v>0</v>
      </c>
      <c r="E12" s="46">
        <v>0</v>
      </c>
      <c r="F12" s="46">
        <v>0</v>
      </c>
      <c r="G12" s="46">
        <v>224971</v>
      </c>
      <c r="H12" s="45">
        <v>5111947630</v>
      </c>
      <c r="I12" s="46">
        <v>198763</v>
      </c>
      <c r="J12" s="45">
        <v>4517550190</v>
      </c>
      <c r="K12" s="44">
        <f>ROUND(MAX(C12+G12-E12-I12,0),2)</f>
        <v>26208</v>
      </c>
      <c r="L12" s="20">
        <f>ROUND(MAX(D12+H12-F12-J12,0),0)</f>
        <v>594397440</v>
      </c>
      <c r="M12" s="44">
        <f>ROUND(MAX(E12+I12-C12-G12,0),2)</f>
        <v>0</v>
      </c>
      <c r="N12" s="20">
        <f>ROUND(MAX(F12+J12-D12-H12,0),0)</f>
        <v>0</v>
      </c>
    </row>
    <row r="13" spans="1:14" s="4" customFormat="1" ht="18" customHeight="1">
      <c r="A13" s="48">
        <f t="shared" ref="A13:A22" si="17">IF(B13&lt;&gt;"",ROW()-4,"")</f>
        <v>9</v>
      </c>
      <c r="B13" s="47" t="s">
        <v>74</v>
      </c>
      <c r="C13" s="46">
        <v>0</v>
      </c>
      <c r="D13" s="3">
        <v>0</v>
      </c>
      <c r="E13" s="46">
        <v>0</v>
      </c>
      <c r="F13" s="46">
        <v>0</v>
      </c>
      <c r="G13" s="46">
        <v>37945.600000000006</v>
      </c>
      <c r="H13" s="45">
        <v>861365120</v>
      </c>
      <c r="I13" s="46">
        <v>37945.599999999999</v>
      </c>
      <c r="J13" s="45">
        <v>861365120</v>
      </c>
      <c r="K13" s="44">
        <f t="shared" ref="K13" si="18">ROUND(MAX(C13+G13-E13-I13,0),2)</f>
        <v>0</v>
      </c>
      <c r="L13" s="20">
        <f t="shared" ref="L13" si="19">ROUND(MAX(D13+H13-F13-J13,0),0)</f>
        <v>0</v>
      </c>
      <c r="M13" s="44">
        <f t="shared" ref="M13" si="20">ROUND(MAX(E13+I13-C13-G13,0),2)</f>
        <v>0</v>
      </c>
      <c r="N13" s="20">
        <f t="shared" ref="N13" si="21">ROUND(MAX(F13+J13-D13-H13,0),0)</f>
        <v>0</v>
      </c>
    </row>
    <row r="14" spans="1:14" s="4" customFormat="1" ht="18" customHeight="1">
      <c r="A14" s="48">
        <f t="shared" si="17"/>
        <v>10</v>
      </c>
      <c r="B14" s="47" t="s">
        <v>92</v>
      </c>
      <c r="C14" s="46">
        <v>0</v>
      </c>
      <c r="D14" s="3">
        <v>0</v>
      </c>
      <c r="E14" s="46">
        <v>0</v>
      </c>
      <c r="F14" s="46">
        <v>0</v>
      </c>
      <c r="G14" s="46">
        <v>126240</v>
      </c>
      <c r="H14" s="45">
        <v>2866154880</v>
      </c>
      <c r="I14" s="46">
        <v>126240</v>
      </c>
      <c r="J14" s="45">
        <v>2866154880</v>
      </c>
      <c r="K14" s="44">
        <f t="shared" ref="K14:K16" si="22">ROUND(MAX(C14+G14-E14-I14,0),2)</f>
        <v>0</v>
      </c>
      <c r="L14" s="20">
        <f t="shared" ref="L14:L16" si="23">ROUND(MAX(D14+H14-F14-J14,0),0)</f>
        <v>0</v>
      </c>
      <c r="M14" s="44">
        <f t="shared" ref="M14:M16" si="24">ROUND(MAX(E14+I14-C14-G14,0),2)</f>
        <v>0</v>
      </c>
      <c r="N14" s="20">
        <f t="shared" ref="N14:N16" si="25">ROUND(MAX(F14+J14-D14-H14,0),0)</f>
        <v>0</v>
      </c>
    </row>
    <row r="15" spans="1:14" s="4" customFormat="1" ht="18" customHeight="1">
      <c r="A15" s="48">
        <f t="shared" si="17"/>
        <v>11</v>
      </c>
      <c r="B15" s="11" t="s">
        <v>99</v>
      </c>
      <c r="C15" s="46">
        <v>0</v>
      </c>
      <c r="D15" s="3">
        <v>0</v>
      </c>
      <c r="E15" s="46">
        <v>0</v>
      </c>
      <c r="F15" s="46">
        <v>0</v>
      </c>
      <c r="G15" s="46">
        <v>193800</v>
      </c>
      <c r="H15" s="45">
        <v>4399260000</v>
      </c>
      <c r="I15" s="46">
        <v>193800</v>
      </c>
      <c r="J15" s="45">
        <v>4399260000</v>
      </c>
      <c r="K15" s="44">
        <f t="shared" si="22"/>
        <v>0</v>
      </c>
      <c r="L15" s="20">
        <f t="shared" si="23"/>
        <v>0</v>
      </c>
      <c r="M15" s="44">
        <f t="shared" si="24"/>
        <v>0</v>
      </c>
      <c r="N15" s="20">
        <f t="shared" si="25"/>
        <v>0</v>
      </c>
    </row>
    <row r="16" spans="1:14" s="4" customFormat="1" ht="18" customHeight="1">
      <c r="A16" s="48">
        <f t="shared" si="17"/>
        <v>12</v>
      </c>
      <c r="B16" s="11" t="s">
        <v>106</v>
      </c>
      <c r="C16" s="46">
        <v>2375814.16</v>
      </c>
      <c r="D16" s="3">
        <v>53874649390</v>
      </c>
      <c r="E16" s="46">
        <v>0</v>
      </c>
      <c r="F16" s="46">
        <v>0</v>
      </c>
      <c r="G16" s="46">
        <v>13544958.499999998</v>
      </c>
      <c r="H16" s="45">
        <v>307721853231.90002</v>
      </c>
      <c r="I16" s="46">
        <v>15920772.66</v>
      </c>
      <c r="J16" s="45">
        <v>361596502622</v>
      </c>
      <c r="K16" s="44">
        <f t="shared" si="22"/>
        <v>0</v>
      </c>
      <c r="L16" s="20">
        <f t="shared" si="23"/>
        <v>0</v>
      </c>
      <c r="M16" s="44">
        <f t="shared" si="24"/>
        <v>0</v>
      </c>
      <c r="N16" s="20">
        <f t="shared" si="25"/>
        <v>0</v>
      </c>
    </row>
    <row r="17" spans="1:14" s="4" customFormat="1" ht="18" customHeight="1">
      <c r="A17" s="48">
        <f t="shared" si="17"/>
        <v>13</v>
      </c>
      <c r="B17" s="11" t="s">
        <v>119</v>
      </c>
      <c r="C17" s="46">
        <v>0</v>
      </c>
      <c r="D17" s="3">
        <v>0</v>
      </c>
      <c r="E17" s="46">
        <v>0</v>
      </c>
      <c r="F17" s="46">
        <v>0</v>
      </c>
      <c r="G17" s="46">
        <v>207837.19999999995</v>
      </c>
      <c r="H17" s="45">
        <v>4715936440</v>
      </c>
      <c r="I17" s="46">
        <v>109437.2</v>
      </c>
      <c r="J17" s="45">
        <v>2484224440</v>
      </c>
      <c r="K17" s="44">
        <f t="shared" ref="K17" si="26">ROUND(MAX(C17+G17-E17-I17,0),2)</f>
        <v>98400</v>
      </c>
      <c r="L17" s="20">
        <f t="shared" ref="L17" si="27">ROUND(MAX(D17+H17-F17-J17,0),0)</f>
        <v>2231712000</v>
      </c>
      <c r="M17" s="44">
        <f t="shared" ref="M17" si="28">ROUND(MAX(E17+I17-C17-G17,0),2)</f>
        <v>0</v>
      </c>
      <c r="N17" s="20">
        <f t="shared" ref="N17" si="29">ROUND(MAX(F17+J17-D17-H17,0),0)</f>
        <v>0</v>
      </c>
    </row>
    <row r="18" spans="1:14" s="4" customFormat="1" ht="18" customHeight="1">
      <c r="A18" s="48">
        <f t="shared" si="17"/>
        <v>14</v>
      </c>
      <c r="B18" s="19" t="s">
        <v>138</v>
      </c>
      <c r="C18" s="46">
        <v>0</v>
      </c>
      <c r="D18" s="3">
        <v>0</v>
      </c>
      <c r="E18" s="46">
        <v>0</v>
      </c>
      <c r="F18" s="46">
        <v>0</v>
      </c>
      <c r="G18" s="46">
        <v>550055</v>
      </c>
      <c r="H18" s="45">
        <v>12483212799</v>
      </c>
      <c r="I18" s="46">
        <v>550055</v>
      </c>
      <c r="J18" s="45">
        <v>12483212799</v>
      </c>
      <c r="K18" s="44">
        <f t="shared" ref="K18" si="30">ROUND(MAX(C18+G18-E18-I18,0),2)</f>
        <v>0</v>
      </c>
      <c r="L18" s="20">
        <f t="shared" ref="L18" si="31">ROUND(MAX(D18+H18-F18-J18,0),0)</f>
        <v>0</v>
      </c>
      <c r="M18" s="44">
        <f t="shared" ref="M18" si="32">ROUND(MAX(E18+I18-C18-G18,0),2)</f>
        <v>0</v>
      </c>
      <c r="N18" s="20">
        <f t="shared" ref="N18" si="33">ROUND(MAX(F18+J18-D18-H18,0),0)</f>
        <v>0</v>
      </c>
    </row>
    <row r="19" spans="1:14" s="4" customFormat="1" ht="18" customHeight="1">
      <c r="A19" s="48">
        <f t="shared" si="17"/>
        <v>15</v>
      </c>
      <c r="B19" s="19" t="s">
        <v>146</v>
      </c>
      <c r="C19" s="46">
        <v>0</v>
      </c>
      <c r="D19" s="3">
        <v>0</v>
      </c>
      <c r="E19" s="46">
        <v>0</v>
      </c>
      <c r="F19" s="46">
        <v>0</v>
      </c>
      <c r="G19" s="46">
        <v>22336</v>
      </c>
      <c r="H19" s="45">
        <v>506931480</v>
      </c>
      <c r="I19" s="46">
        <v>9600</v>
      </c>
      <c r="J19" s="45">
        <v>217920000</v>
      </c>
      <c r="K19" s="44">
        <f t="shared" ref="K19" si="34">ROUND(MAX(C19+G19-E19-I19,0),2)</f>
        <v>12736</v>
      </c>
      <c r="L19" s="20">
        <f t="shared" ref="L19" si="35">ROUND(MAX(D19+H19-F19-J19,0),0)</f>
        <v>289011480</v>
      </c>
      <c r="M19" s="44">
        <f t="shared" ref="M19" si="36">ROUND(MAX(E19+I19-C19-G19,0),2)</f>
        <v>0</v>
      </c>
      <c r="N19" s="20">
        <f t="shared" ref="N19" si="37">ROUND(MAX(F19+J19-D19-H19,0),0)</f>
        <v>0</v>
      </c>
    </row>
    <row r="20" spans="1:14" s="4" customFormat="1" ht="18" customHeight="1">
      <c r="A20" s="48">
        <f t="shared" si="17"/>
        <v>16</v>
      </c>
      <c r="B20" s="19" t="s">
        <v>154</v>
      </c>
      <c r="C20" s="46">
        <v>0</v>
      </c>
      <c r="D20" s="3">
        <v>0</v>
      </c>
      <c r="E20" s="46">
        <v>0</v>
      </c>
      <c r="F20" s="46">
        <v>0</v>
      </c>
      <c r="G20" s="46">
        <v>59900</v>
      </c>
      <c r="H20" s="45">
        <v>1361389000</v>
      </c>
      <c r="I20" s="46">
        <v>59900</v>
      </c>
      <c r="J20" s="45">
        <v>1361389000</v>
      </c>
      <c r="K20" s="44">
        <f t="shared" ref="K20" si="38">ROUND(MAX(C20+G20-E20-I20,0),2)</f>
        <v>0</v>
      </c>
      <c r="L20" s="20">
        <f t="shared" ref="L20" si="39">ROUND(MAX(D20+H20-F20-J20,0),0)</f>
        <v>0</v>
      </c>
      <c r="M20" s="44">
        <f t="shared" ref="M20" si="40">ROUND(MAX(E20+I20-C20-G20,0),2)</f>
        <v>0</v>
      </c>
      <c r="N20" s="20">
        <f t="shared" ref="N20" si="41">ROUND(MAX(F20+J20-D20-H20,0),0)</f>
        <v>0</v>
      </c>
    </row>
    <row r="21" spans="1:14" s="4" customFormat="1" ht="18" customHeight="1">
      <c r="A21" s="48">
        <f t="shared" si="17"/>
        <v>17</v>
      </c>
      <c r="B21" s="19" t="s">
        <v>157</v>
      </c>
      <c r="C21" s="46">
        <v>0</v>
      </c>
      <c r="D21" s="3">
        <v>0</v>
      </c>
      <c r="E21" s="46">
        <v>0</v>
      </c>
      <c r="F21" s="46">
        <v>0</v>
      </c>
      <c r="G21" s="46">
        <v>52650</v>
      </c>
      <c r="H21" s="45">
        <v>1195155000</v>
      </c>
      <c r="I21" s="46">
        <v>52650</v>
      </c>
      <c r="J21" s="45">
        <v>1195155000</v>
      </c>
      <c r="K21" s="44">
        <f t="shared" ref="K21" si="42">ROUND(MAX(C21+G21-E21-I21,0),2)</f>
        <v>0</v>
      </c>
      <c r="L21" s="20">
        <f t="shared" ref="L21" si="43">ROUND(MAX(D21+H21-F21-J21,0),0)</f>
        <v>0</v>
      </c>
      <c r="M21" s="44">
        <f t="shared" ref="M21" si="44">ROUND(MAX(E21+I21-C21-G21,0),2)</f>
        <v>0</v>
      </c>
      <c r="N21" s="20">
        <f t="shared" ref="N21" si="45">ROUND(MAX(F21+J21-D21-H21,0),0)</f>
        <v>0</v>
      </c>
    </row>
    <row r="22" spans="1:14" s="4" customFormat="1" ht="18" customHeight="1">
      <c r="A22" s="48">
        <f t="shared" si="17"/>
        <v>18</v>
      </c>
      <c r="B22" s="19" t="s">
        <v>163</v>
      </c>
      <c r="C22" s="46">
        <v>0</v>
      </c>
      <c r="D22" s="3">
        <v>0</v>
      </c>
      <c r="E22" s="46">
        <v>0</v>
      </c>
      <c r="F22" s="46">
        <v>0</v>
      </c>
      <c r="G22" s="46">
        <v>127980</v>
      </c>
      <c r="H22" s="45">
        <v>2905573200</v>
      </c>
      <c r="I22" s="46">
        <v>127980</v>
      </c>
      <c r="J22" s="45">
        <v>2905573200</v>
      </c>
      <c r="K22" s="44">
        <f t="shared" ref="K22" si="46">ROUND(MAX(C22+G22-E22-I22,0),2)</f>
        <v>0</v>
      </c>
      <c r="L22" s="20">
        <f t="shared" ref="L22" si="47">ROUND(MAX(D22+H22-F22-J22,0),0)</f>
        <v>0</v>
      </c>
      <c r="M22" s="44">
        <f t="shared" ref="M22" si="48">ROUND(MAX(E22+I22-C22-G22,0),2)</f>
        <v>0</v>
      </c>
      <c r="N22" s="20">
        <f t="shared" ref="N22" si="49">ROUND(MAX(F22+J22-D22-H22,0),0)</f>
        <v>0</v>
      </c>
    </row>
    <row r="23" spans="1:14" s="4" customFormat="1" ht="18" customHeight="1">
      <c r="A23" s="48">
        <f t="shared" ref="A23" si="50">IF(B23&lt;&gt;"",ROW()-4,"")</f>
        <v>19</v>
      </c>
      <c r="B23" s="19" t="s">
        <v>167</v>
      </c>
      <c r="C23" s="46">
        <v>0</v>
      </c>
      <c r="D23" s="3">
        <v>0</v>
      </c>
      <c r="E23" s="46">
        <v>0</v>
      </c>
      <c r="F23" s="46">
        <v>0</v>
      </c>
      <c r="G23" s="46">
        <v>287999</v>
      </c>
      <c r="H23" s="45">
        <v>6540896091</v>
      </c>
      <c r="I23" s="46">
        <v>287999</v>
      </c>
      <c r="J23" s="45">
        <v>6540896091</v>
      </c>
      <c r="K23" s="44">
        <f t="shared" ref="K23" si="51">ROUND(MAX(C23+G23-E23-I23,0),2)</f>
        <v>0</v>
      </c>
      <c r="L23" s="20">
        <f t="shared" ref="L23" si="52">ROUND(MAX(D23+H23-F23-J23,0),0)</f>
        <v>0</v>
      </c>
      <c r="M23" s="44">
        <f t="shared" ref="M23" si="53">ROUND(MAX(E23+I23-C23-G23,0),2)</f>
        <v>0</v>
      </c>
      <c r="N23" s="20">
        <f t="shared" ref="N23" si="54">ROUND(MAX(F23+J23-D23-H23,0),0)</f>
        <v>0</v>
      </c>
    </row>
    <row r="24" spans="1:14" s="4" customFormat="1" ht="18" customHeight="1">
      <c r="A24" s="48">
        <f t="shared" ref="A24" si="55">IF(B24&lt;&gt;"",ROW()-4,"")</f>
        <v>20</v>
      </c>
      <c r="B24" s="19" t="s">
        <v>173</v>
      </c>
      <c r="C24" s="46">
        <v>0</v>
      </c>
      <c r="D24" s="3">
        <v>0</v>
      </c>
      <c r="E24" s="46">
        <v>0</v>
      </c>
      <c r="F24" s="46">
        <v>0</v>
      </c>
      <c r="G24" s="46">
        <v>104850</v>
      </c>
      <c r="H24" s="45">
        <v>2379316500</v>
      </c>
      <c r="I24" s="46">
        <v>77250</v>
      </c>
      <c r="J24" s="45">
        <v>1753348500</v>
      </c>
      <c r="K24" s="44">
        <f t="shared" ref="K24" si="56">ROUND(MAX(C24+G24-E24-I24,0),2)</f>
        <v>27600</v>
      </c>
      <c r="L24" s="20">
        <f t="shared" ref="L24" si="57">ROUND(MAX(D24+H24-F24-J24,0),0)</f>
        <v>625968000</v>
      </c>
      <c r="M24" s="44">
        <f t="shared" ref="M24" si="58">ROUND(MAX(E24+I24-C24-G24,0),2)</f>
        <v>0</v>
      </c>
      <c r="N24" s="20">
        <f t="shared" ref="N24" si="59">ROUND(MAX(F24+J24-D24-H24,0),0)</f>
        <v>0</v>
      </c>
    </row>
    <row r="25" spans="1:14" s="4" customFormat="1" ht="18" customHeight="1">
      <c r="A25" s="48">
        <f t="shared" ref="A25" si="60">IF(B25&lt;&gt;"",ROW()-4,"")</f>
        <v>21</v>
      </c>
      <c r="B25" s="17" t="s">
        <v>175</v>
      </c>
      <c r="C25" s="46">
        <v>0</v>
      </c>
      <c r="D25" s="3">
        <v>0</v>
      </c>
      <c r="E25" s="46">
        <v>0</v>
      </c>
      <c r="F25" s="46">
        <v>0</v>
      </c>
      <c r="G25" s="46">
        <v>64000</v>
      </c>
      <c r="H25" s="45">
        <v>1454400000</v>
      </c>
      <c r="I25" s="46">
        <v>64000</v>
      </c>
      <c r="J25" s="45">
        <v>1454400000</v>
      </c>
      <c r="K25" s="44">
        <f t="shared" ref="K25" si="61">ROUND(MAX(C25+G25-E25-I25,0),2)</f>
        <v>0</v>
      </c>
      <c r="L25" s="20">
        <f t="shared" ref="L25" si="62">ROUND(MAX(D25+H25-F25-J25,0),0)</f>
        <v>0</v>
      </c>
      <c r="M25" s="44">
        <f t="shared" ref="M25" si="63">ROUND(MAX(E25+I25-C25-G25,0),2)</f>
        <v>0</v>
      </c>
      <c r="N25" s="20">
        <f t="shared" ref="N25" si="64">ROUND(MAX(F25+J25-D25-H25,0),0)</f>
        <v>0</v>
      </c>
    </row>
    <row r="26" spans="1:14" s="4" customFormat="1" ht="18" customHeight="1">
      <c r="A26" s="48">
        <f t="shared" ref="A26:A31" si="65">IF(B26&lt;&gt;"",ROW()-4,"")</f>
        <v>22</v>
      </c>
      <c r="B26" s="17" t="s">
        <v>178</v>
      </c>
      <c r="C26" s="46">
        <v>0</v>
      </c>
      <c r="D26" s="3">
        <v>0</v>
      </c>
      <c r="E26" s="46">
        <v>0</v>
      </c>
      <c r="F26" s="46">
        <v>0</v>
      </c>
      <c r="G26" s="46">
        <v>2721572</v>
      </c>
      <c r="H26" s="45">
        <v>61751712750</v>
      </c>
      <c r="I26" s="46">
        <v>1932656</v>
      </c>
      <c r="J26" s="45">
        <v>43878632726</v>
      </c>
      <c r="K26" s="44">
        <f t="shared" ref="K26" si="66">ROUND(MAX(C26+G26-E26-I26,0),2)</f>
        <v>788916</v>
      </c>
      <c r="L26" s="20">
        <f t="shared" ref="L26" si="67">ROUND(MAX(D26+H26-F26-J26,0),0)</f>
        <v>17873080024</v>
      </c>
      <c r="M26" s="44">
        <f t="shared" ref="M26" si="68">ROUND(MAX(E26+I26-C26-G26,0),2)</f>
        <v>0</v>
      </c>
      <c r="N26" s="20">
        <f t="shared" ref="N26" si="69">ROUND(MAX(F26+J26-D26-H26,0),0)</f>
        <v>0</v>
      </c>
    </row>
    <row r="27" spans="1:14" s="4" customFormat="1" ht="18" customHeight="1">
      <c r="A27" s="48">
        <f t="shared" si="65"/>
        <v>23</v>
      </c>
      <c r="B27" s="17" t="s">
        <v>193</v>
      </c>
      <c r="C27" s="46">
        <v>0</v>
      </c>
      <c r="D27" s="3">
        <v>0</v>
      </c>
      <c r="E27" s="46">
        <v>0</v>
      </c>
      <c r="F27" s="46">
        <v>0</v>
      </c>
      <c r="G27" s="46">
        <v>84200</v>
      </c>
      <c r="H27" s="45">
        <v>1911340000</v>
      </c>
      <c r="I27" s="46">
        <v>84200</v>
      </c>
      <c r="J27" s="45">
        <v>1911340000</v>
      </c>
      <c r="K27" s="44">
        <f t="shared" ref="K27" si="70">ROUND(MAX(C27+G27-E27-I27,0),2)</f>
        <v>0</v>
      </c>
      <c r="L27" s="20">
        <f t="shared" ref="L27" si="71">ROUND(MAX(D27+H27-F27-J27,0),0)</f>
        <v>0</v>
      </c>
      <c r="M27" s="44">
        <f t="shared" ref="M27" si="72">ROUND(MAX(E27+I27-C27-G27,0),2)</f>
        <v>0</v>
      </c>
      <c r="N27" s="20">
        <f t="shared" ref="N27" si="73">ROUND(MAX(F27+J27-D27-H27,0),0)</f>
        <v>0</v>
      </c>
    </row>
    <row r="28" spans="1:14" s="4" customFormat="1" ht="18" customHeight="1">
      <c r="A28" s="48">
        <f t="shared" si="65"/>
        <v>24</v>
      </c>
      <c r="B28" s="19" t="s">
        <v>217</v>
      </c>
      <c r="C28" s="46"/>
      <c r="D28" s="3"/>
      <c r="E28" s="46"/>
      <c r="F28" s="46">
        <v>0</v>
      </c>
      <c r="G28" s="46">
        <v>101904</v>
      </c>
      <c r="H28" s="45">
        <v>2311182720</v>
      </c>
      <c r="I28" s="46">
        <v>5274.74</v>
      </c>
      <c r="J28" s="45">
        <v>119736598</v>
      </c>
      <c r="K28" s="44">
        <f t="shared" ref="K28:K30" si="74">ROUND(MAX(C28+G28-E28-I28,0),2)</f>
        <v>96629.26</v>
      </c>
      <c r="L28" s="20">
        <f t="shared" ref="L28:L30" si="75">ROUND(MAX(D28+H28-F28-J28,0),0)</f>
        <v>2191446122</v>
      </c>
      <c r="M28" s="44">
        <f t="shared" ref="M28:M30" si="76">ROUND(MAX(E28+I28-C28-G28,0),2)</f>
        <v>0</v>
      </c>
      <c r="N28" s="20">
        <f t="shared" ref="N28:N30" si="77">ROUND(MAX(F28+J28-D28-H28,0),0)</f>
        <v>0</v>
      </c>
    </row>
    <row r="29" spans="1:14" s="4" customFormat="1" ht="18" customHeight="1">
      <c r="A29" s="48">
        <f t="shared" si="65"/>
        <v>25</v>
      </c>
      <c r="B29" s="17" t="s">
        <v>214</v>
      </c>
      <c r="C29" s="46"/>
      <c r="D29" s="3"/>
      <c r="E29" s="46"/>
      <c r="F29" s="46">
        <v>0</v>
      </c>
      <c r="G29" s="46">
        <v>23250</v>
      </c>
      <c r="H29" s="45">
        <v>527821500</v>
      </c>
      <c r="I29" s="46">
        <v>23250</v>
      </c>
      <c r="J29" s="45">
        <v>527821500</v>
      </c>
      <c r="K29" s="44">
        <f t="shared" si="74"/>
        <v>0</v>
      </c>
      <c r="L29" s="20">
        <f t="shared" si="75"/>
        <v>0</v>
      </c>
      <c r="M29" s="44">
        <f t="shared" si="76"/>
        <v>0</v>
      </c>
      <c r="N29" s="20">
        <f t="shared" si="77"/>
        <v>0</v>
      </c>
    </row>
    <row r="30" spans="1:14" s="4" customFormat="1" ht="18" customHeight="1">
      <c r="A30" s="48" t="str">
        <f t="shared" si="65"/>
        <v/>
      </c>
      <c r="B30" s="17"/>
      <c r="C30" s="46"/>
      <c r="D30" s="3"/>
      <c r="E30" s="46"/>
      <c r="F30" s="46">
        <v>0</v>
      </c>
      <c r="G30" s="46">
        <v>0</v>
      </c>
      <c r="H30" s="45">
        <v>0</v>
      </c>
      <c r="I30" s="46"/>
      <c r="J30" s="45"/>
      <c r="K30" s="44">
        <f t="shared" si="74"/>
        <v>0</v>
      </c>
      <c r="L30" s="20">
        <f t="shared" si="75"/>
        <v>0</v>
      </c>
      <c r="M30" s="44">
        <f t="shared" si="76"/>
        <v>0</v>
      </c>
      <c r="N30" s="20">
        <f t="shared" si="77"/>
        <v>0</v>
      </c>
    </row>
    <row r="31" spans="1:14" s="4" customFormat="1" ht="18" customHeight="1">
      <c r="A31" s="48" t="str">
        <f t="shared" si="65"/>
        <v/>
      </c>
      <c r="B31" s="19"/>
      <c r="C31" s="46"/>
      <c r="D31" s="3"/>
      <c r="E31" s="46"/>
      <c r="F31" s="46"/>
      <c r="G31" s="46"/>
      <c r="H31" s="45"/>
      <c r="I31" s="46"/>
      <c r="J31" s="45"/>
      <c r="K31" s="44"/>
      <c r="L31" s="20"/>
      <c r="M31" s="44"/>
      <c r="N31" s="20"/>
    </row>
    <row r="32" spans="1:14" ht="18" customHeight="1">
      <c r="A32" s="5"/>
      <c r="B32" s="6" t="s">
        <v>9</v>
      </c>
      <c r="C32" s="43">
        <f t="shared" ref="C32:N32" si="78">SUM(C5:C31)</f>
        <v>2518428.58</v>
      </c>
      <c r="D32" s="7">
        <f t="shared" si="78"/>
        <v>57038792896</v>
      </c>
      <c r="E32" s="43">
        <f t="shared" si="78"/>
        <v>0</v>
      </c>
      <c r="F32" s="67">
        <f t="shared" si="78"/>
        <v>0</v>
      </c>
      <c r="G32" s="43">
        <f t="shared" si="78"/>
        <v>18536448.299999997</v>
      </c>
      <c r="H32" s="7">
        <f t="shared" si="78"/>
        <v>431176057916.30005</v>
      </c>
      <c r="I32" s="43">
        <f t="shared" si="78"/>
        <v>19902439.939999998</v>
      </c>
      <c r="J32" s="67">
        <f t="shared" si="78"/>
        <v>462223487473</v>
      </c>
      <c r="K32" s="43">
        <f t="shared" si="78"/>
        <v>1152436.94</v>
      </c>
      <c r="L32" s="7">
        <f t="shared" si="78"/>
        <v>25991363339</v>
      </c>
      <c r="M32" s="43">
        <f t="shared" si="78"/>
        <v>0</v>
      </c>
      <c r="N32" s="67">
        <f t="shared" si="78"/>
        <v>0</v>
      </c>
    </row>
    <row r="33" spans="2:12" s="25" customFormat="1" ht="21.75" customHeight="1">
      <c r="B33" s="72"/>
      <c r="C33" s="72"/>
      <c r="D33" s="72"/>
      <c r="E33" s="72"/>
      <c r="F33" s="39"/>
      <c r="G33" s="39"/>
      <c r="H33" s="39"/>
      <c r="I33" s="39"/>
      <c r="J33" s="75"/>
      <c r="K33" s="75"/>
      <c r="L33" s="75"/>
    </row>
    <row r="34" spans="2:12" s="25" customFormat="1" ht="21.75" customHeight="1">
      <c r="C34" s="72"/>
      <c r="D34" s="72"/>
      <c r="E34" s="72"/>
      <c r="I34" s="39"/>
      <c r="J34" s="75" t="s">
        <v>204</v>
      </c>
      <c r="K34" s="75"/>
      <c r="L34" s="75"/>
    </row>
    <row r="35" spans="2:12" s="25" customFormat="1" ht="21.75" customHeight="1">
      <c r="B35" s="72" t="s">
        <v>2</v>
      </c>
      <c r="D35" s="72"/>
      <c r="E35" s="72"/>
      <c r="F35" s="76"/>
      <c r="G35" s="76"/>
      <c r="H35" s="76"/>
      <c r="J35" s="76" t="s">
        <v>15</v>
      </c>
      <c r="K35" s="76"/>
      <c r="L35" s="76"/>
    </row>
    <row r="36" spans="2:12" s="25" customFormat="1" ht="15.75" customHeight="1">
      <c r="B36" s="72" t="s">
        <v>4</v>
      </c>
      <c r="D36" s="26"/>
      <c r="E36" s="38"/>
      <c r="F36" s="76"/>
      <c r="G36" s="76"/>
      <c r="H36" s="76"/>
      <c r="I36" s="27"/>
      <c r="J36" s="76" t="s">
        <v>16</v>
      </c>
      <c r="K36" s="76"/>
      <c r="L36" s="76"/>
    </row>
    <row r="37" spans="2:12" s="25" customFormat="1" ht="15.75" customHeight="1">
      <c r="D37" s="26"/>
      <c r="E37" s="38"/>
      <c r="F37" s="38"/>
      <c r="G37" s="27"/>
      <c r="H37" s="27"/>
      <c r="I37" s="27"/>
      <c r="J37" s="27"/>
      <c r="K37" s="27"/>
      <c r="L37" s="27"/>
    </row>
  </sheetData>
  <autoFilter ref="A1:N3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15">
    <mergeCell ref="C3:D3"/>
    <mergeCell ref="E3:F3"/>
    <mergeCell ref="G3:H3"/>
    <mergeCell ref="A1:N1"/>
    <mergeCell ref="I3:J3"/>
    <mergeCell ref="K3:L3"/>
    <mergeCell ref="M3:N3"/>
    <mergeCell ref="A2:A4"/>
    <mergeCell ref="B2:B4"/>
    <mergeCell ref="J33:L33"/>
    <mergeCell ref="J34:L34"/>
    <mergeCell ref="F35:H35"/>
    <mergeCell ref="J35:L35"/>
    <mergeCell ref="F36:H36"/>
    <mergeCell ref="J36:L36"/>
  </mergeCells>
  <printOptions horizontalCentered="1"/>
  <pageMargins left="0" right="0" top="0" bottom="0" header="0" footer="0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28"/>
  </sheetPr>
  <dimension ref="A1:L126"/>
  <sheetViews>
    <sheetView workbookViewId="0">
      <selection activeCell="L22" sqref="L22"/>
    </sheetView>
  </sheetViews>
  <sheetFormatPr defaultRowHeight="12.75"/>
  <cols>
    <col min="1" max="1" width="3.7109375" style="57" customWidth="1"/>
    <col min="2" max="2" width="3.42578125" style="57" customWidth="1"/>
    <col min="3" max="3" width="23.5703125" style="57" customWidth="1"/>
    <col min="4" max="4" width="6.42578125" style="57" customWidth="1"/>
    <col min="5" max="5" width="9" style="57" customWidth="1"/>
    <col min="6" max="6" width="12.85546875" style="57" customWidth="1"/>
    <col min="7" max="7" width="11.85546875" style="57" customWidth="1"/>
    <col min="8" max="8" width="15.42578125" style="57" customWidth="1"/>
    <col min="9" max="9" width="11.7109375" style="57" customWidth="1"/>
    <col min="10" max="10" width="15.85546875" style="57" customWidth="1"/>
    <col min="11" max="11" width="12" style="57" customWidth="1"/>
    <col min="12" max="12" width="16.42578125" style="57" customWidth="1"/>
    <col min="13" max="16384" width="9.140625" style="57"/>
  </cols>
  <sheetData>
    <row r="1" spans="1:12" s="40" customFormat="1" ht="14.25" customHeight="1">
      <c r="B1" s="63" t="s">
        <v>19</v>
      </c>
      <c r="C1" s="64"/>
      <c r="D1" s="64"/>
      <c r="E1" s="64"/>
      <c r="F1" s="22"/>
      <c r="G1" s="22"/>
      <c r="H1" s="87" t="s">
        <v>20</v>
      </c>
      <c r="I1" s="87"/>
      <c r="J1" s="87"/>
      <c r="K1" s="87"/>
      <c r="L1" s="87"/>
    </row>
    <row r="2" spans="1:12" s="40" customFormat="1" ht="14.25" customHeight="1">
      <c r="B2" s="65" t="s">
        <v>21</v>
      </c>
      <c r="C2" s="58"/>
      <c r="D2" s="58"/>
      <c r="E2" s="58"/>
      <c r="F2" s="58"/>
      <c r="G2" s="58"/>
      <c r="H2" s="88" t="s">
        <v>22</v>
      </c>
      <c r="I2" s="88"/>
      <c r="J2" s="88"/>
      <c r="K2" s="88"/>
      <c r="L2" s="88"/>
    </row>
    <row r="3" spans="1:12" s="40" customFormat="1" ht="14.25" customHeight="1">
      <c r="B3" s="58"/>
      <c r="C3" s="58"/>
      <c r="D3" s="58"/>
      <c r="E3" s="58"/>
      <c r="F3" s="58"/>
      <c r="G3" s="58"/>
      <c r="H3" s="89" t="s">
        <v>23</v>
      </c>
      <c r="I3" s="89"/>
      <c r="J3" s="89"/>
      <c r="K3" s="89"/>
      <c r="L3" s="89"/>
    </row>
    <row r="4" spans="1:12" s="23" customFormat="1" ht="27.75" customHeight="1">
      <c r="B4" s="90" t="s">
        <v>24</v>
      </c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2" s="23" customFormat="1" ht="15">
      <c r="B5" s="86" t="s">
        <v>221</v>
      </c>
      <c r="C5" s="86"/>
      <c r="D5" s="86"/>
      <c r="E5" s="86"/>
      <c r="F5" s="86"/>
      <c r="G5" s="86"/>
      <c r="H5" s="86"/>
      <c r="I5" s="86"/>
      <c r="J5" s="86"/>
      <c r="K5" s="86"/>
      <c r="L5" s="86"/>
    </row>
    <row r="6" spans="1:12" s="23" customFormat="1" ht="15" hidden="1">
      <c r="B6" s="86" t="s">
        <v>25</v>
      </c>
      <c r="C6" s="86"/>
      <c r="D6" s="86"/>
      <c r="E6" s="86"/>
      <c r="F6" s="86"/>
      <c r="G6" s="86"/>
      <c r="H6" s="86"/>
      <c r="I6" s="86"/>
      <c r="J6" s="86"/>
      <c r="K6" s="86"/>
      <c r="L6" s="86"/>
    </row>
    <row r="7" spans="1:12" s="24" customFormat="1" ht="27.75" hidden="1">
      <c r="C7" s="97" t="s">
        <v>26</v>
      </c>
      <c r="D7" s="97"/>
      <c r="E7" s="97"/>
      <c r="F7" s="97"/>
      <c r="G7" s="97"/>
      <c r="H7" s="97"/>
      <c r="I7" s="97"/>
      <c r="J7" s="97"/>
      <c r="K7" s="97"/>
      <c r="L7" s="97"/>
    </row>
    <row r="8" spans="1:12" s="25" customFormat="1">
      <c r="B8" s="91" t="s">
        <v>5</v>
      </c>
      <c r="C8" s="92" t="s">
        <v>27</v>
      </c>
      <c r="D8" s="93" t="s">
        <v>28</v>
      </c>
      <c r="E8" s="95" t="s">
        <v>17</v>
      </c>
      <c r="F8" s="95"/>
      <c r="G8" s="95"/>
      <c r="H8" s="95"/>
      <c r="I8" s="95"/>
      <c r="J8" s="95"/>
      <c r="K8" s="95"/>
      <c r="L8" s="95"/>
    </row>
    <row r="9" spans="1:12" s="25" customFormat="1" ht="20.25" customHeight="1">
      <c r="B9" s="91"/>
      <c r="C9" s="92"/>
      <c r="D9" s="94"/>
      <c r="E9" s="95" t="s">
        <v>29</v>
      </c>
      <c r="F9" s="95"/>
      <c r="G9" s="96" t="s">
        <v>30</v>
      </c>
      <c r="H9" s="96"/>
      <c r="I9" s="96" t="s">
        <v>31</v>
      </c>
      <c r="J9" s="96"/>
      <c r="K9" s="96" t="s">
        <v>32</v>
      </c>
      <c r="L9" s="96"/>
    </row>
    <row r="10" spans="1:12" s="25" customFormat="1" ht="20.25" hidden="1" customHeight="1">
      <c r="B10" s="91"/>
      <c r="C10" s="92"/>
      <c r="D10" s="60"/>
      <c r="E10" s="61" t="s">
        <v>33</v>
      </c>
      <c r="F10" s="61" t="s">
        <v>34</v>
      </c>
      <c r="G10" s="61" t="s">
        <v>33</v>
      </c>
      <c r="H10" s="61" t="s">
        <v>34</v>
      </c>
      <c r="I10" s="61" t="s">
        <v>33</v>
      </c>
      <c r="J10" s="61" t="s">
        <v>34</v>
      </c>
      <c r="K10" s="61" t="s">
        <v>33</v>
      </c>
      <c r="L10" s="61" t="s">
        <v>34</v>
      </c>
    </row>
    <row r="11" spans="1:12" s="26" customFormat="1">
      <c r="B11" s="59" t="s">
        <v>0</v>
      </c>
      <c r="C11" s="60" t="s">
        <v>1</v>
      </c>
      <c r="D11" s="60"/>
      <c r="E11" s="61">
        <v>1</v>
      </c>
      <c r="F11" s="61">
        <v>1</v>
      </c>
      <c r="G11" s="61">
        <v>2</v>
      </c>
      <c r="H11" s="61">
        <v>2</v>
      </c>
      <c r="I11" s="61">
        <v>3</v>
      </c>
      <c r="J11" s="61">
        <v>3</v>
      </c>
      <c r="K11" s="61">
        <v>4</v>
      </c>
      <c r="L11" s="61">
        <v>4</v>
      </c>
    </row>
    <row r="12" spans="1:12" s="25" customFormat="1" ht="21.75" customHeight="1">
      <c r="A12" s="27" t="str">
        <f>IF(B12&lt;&gt;"","VL","")</f>
        <v>VL</v>
      </c>
      <c r="B12" s="28">
        <f>IF(C12&lt;&gt;"",ROW()-11,"")</f>
        <v>1</v>
      </c>
      <c r="C12" s="29" t="s">
        <v>35</v>
      </c>
      <c r="D12" s="30" t="s">
        <v>36</v>
      </c>
      <c r="E12" s="10">
        <v>500</v>
      </c>
      <c r="F12" s="10">
        <v>16100000</v>
      </c>
      <c r="G12" s="10">
        <v>3550</v>
      </c>
      <c r="H12" s="10">
        <v>116291818</v>
      </c>
      <c r="I12" s="10">
        <v>3050</v>
      </c>
      <c r="J12" s="10">
        <v>99531212</v>
      </c>
      <c r="K12" s="10">
        <f t="shared" ref="K12:L21" si="0">E12+G12-I12</f>
        <v>1000</v>
      </c>
      <c r="L12" s="10">
        <f t="shared" si="0"/>
        <v>32860606</v>
      </c>
    </row>
    <row r="13" spans="1:12" s="25" customFormat="1" ht="21.75" customHeight="1">
      <c r="A13" s="27" t="str">
        <f t="shared" ref="A13:A48" si="1">IF(B13&lt;&gt;"","VL","")</f>
        <v>VL</v>
      </c>
      <c r="B13" s="28">
        <f t="shared" ref="B13:B25" si="2">IF(C13&lt;&gt;"",ROW()-11,"")</f>
        <v>2</v>
      </c>
      <c r="C13" s="31" t="s">
        <v>37</v>
      </c>
      <c r="D13" s="32" t="s">
        <v>36</v>
      </c>
      <c r="E13" s="10">
        <v>400</v>
      </c>
      <c r="F13" s="10">
        <v>19610800</v>
      </c>
      <c r="G13" s="10">
        <v>3000</v>
      </c>
      <c r="H13" s="10">
        <v>149424000</v>
      </c>
      <c r="I13" s="10">
        <v>3200</v>
      </c>
      <c r="J13" s="10">
        <v>159073200</v>
      </c>
      <c r="K13" s="3">
        <f t="shared" si="0"/>
        <v>200</v>
      </c>
      <c r="L13" s="3">
        <f t="shared" si="0"/>
        <v>9961600</v>
      </c>
    </row>
    <row r="14" spans="1:12" s="25" customFormat="1" ht="21.75" customHeight="1">
      <c r="A14" s="27" t="str">
        <f t="shared" si="1"/>
        <v>VL</v>
      </c>
      <c r="B14" s="28">
        <f t="shared" si="2"/>
        <v>3</v>
      </c>
      <c r="C14" s="31" t="s">
        <v>38</v>
      </c>
      <c r="D14" s="32" t="s">
        <v>36</v>
      </c>
      <c r="E14" s="10">
        <v>2100</v>
      </c>
      <c r="F14" s="10">
        <v>33257143</v>
      </c>
      <c r="G14" s="10">
        <v>11000</v>
      </c>
      <c r="H14" s="10">
        <v>155523807</v>
      </c>
      <c r="I14" s="10">
        <v>10993.815500000001</v>
      </c>
      <c r="J14" s="10">
        <v>159388763</v>
      </c>
      <c r="K14" s="3">
        <f t="shared" si="0"/>
        <v>2106.1844999999994</v>
      </c>
      <c r="L14" s="3">
        <f t="shared" si="0"/>
        <v>29392187</v>
      </c>
    </row>
    <row r="15" spans="1:12" s="25" customFormat="1" ht="21.75" customHeight="1">
      <c r="A15" s="27" t="str">
        <f t="shared" si="1"/>
        <v>VL</v>
      </c>
      <c r="B15" s="28">
        <f t="shared" si="2"/>
        <v>4</v>
      </c>
      <c r="C15" s="11" t="s">
        <v>135</v>
      </c>
      <c r="D15" s="32" t="s">
        <v>36</v>
      </c>
      <c r="E15" s="10">
        <v>370</v>
      </c>
      <c r="F15" s="10">
        <v>19610000</v>
      </c>
      <c r="G15" s="10">
        <v>100</v>
      </c>
      <c r="H15" s="10">
        <v>5100000</v>
      </c>
      <c r="I15" s="10">
        <v>470</v>
      </c>
      <c r="J15" s="10">
        <v>24710000</v>
      </c>
      <c r="K15" s="3">
        <f t="shared" ref="K15" si="3">E15+G15-I15</f>
        <v>0</v>
      </c>
      <c r="L15" s="3">
        <f t="shared" ref="L15" si="4">F15+H15-J15</f>
        <v>0</v>
      </c>
    </row>
    <row r="16" spans="1:12" s="25" customFormat="1" ht="21.75" customHeight="1">
      <c r="A16" s="27" t="str">
        <f t="shared" si="1"/>
        <v>VL</v>
      </c>
      <c r="B16" s="28">
        <f t="shared" si="2"/>
        <v>5</v>
      </c>
      <c r="C16" s="31" t="s">
        <v>40</v>
      </c>
      <c r="D16" s="32" t="s">
        <v>36</v>
      </c>
      <c r="E16" s="10">
        <v>2000</v>
      </c>
      <c r="F16" s="10">
        <v>6000000</v>
      </c>
      <c r="G16" s="10">
        <v>9000</v>
      </c>
      <c r="H16" s="10">
        <v>29100000</v>
      </c>
      <c r="I16" s="10">
        <v>11000</v>
      </c>
      <c r="J16" s="10">
        <v>35100000</v>
      </c>
      <c r="K16" s="3">
        <f t="shared" si="0"/>
        <v>0</v>
      </c>
      <c r="L16" s="3">
        <f t="shared" si="0"/>
        <v>0</v>
      </c>
    </row>
    <row r="17" spans="1:12" s="25" customFormat="1" ht="21.75" customHeight="1">
      <c r="A17" s="27" t="str">
        <f t="shared" si="1"/>
        <v>VL</v>
      </c>
      <c r="B17" s="28">
        <f t="shared" si="2"/>
        <v>6</v>
      </c>
      <c r="C17" s="33" t="s">
        <v>149</v>
      </c>
      <c r="D17" s="34" t="s">
        <v>36</v>
      </c>
      <c r="E17" s="10">
        <v>5750</v>
      </c>
      <c r="F17" s="10">
        <v>84686000</v>
      </c>
      <c r="G17" s="10">
        <v>20250</v>
      </c>
      <c r="H17" s="10">
        <v>298242000</v>
      </c>
      <c r="I17" s="10">
        <v>22500</v>
      </c>
      <c r="J17" s="10">
        <v>331380000</v>
      </c>
      <c r="K17" s="3">
        <f t="shared" si="0"/>
        <v>3500</v>
      </c>
      <c r="L17" s="3">
        <f t="shared" si="0"/>
        <v>51548000</v>
      </c>
    </row>
    <row r="18" spans="1:12" s="25" customFormat="1" ht="21.75" customHeight="1">
      <c r="A18" s="27" t="str">
        <f t="shared" si="1"/>
        <v>VL</v>
      </c>
      <c r="B18" s="28">
        <f t="shared" si="2"/>
        <v>7</v>
      </c>
      <c r="C18" s="33" t="s">
        <v>41</v>
      </c>
      <c r="D18" s="35" t="s">
        <v>42</v>
      </c>
      <c r="E18" s="10">
        <v>200</v>
      </c>
      <c r="F18" s="10">
        <v>1600000</v>
      </c>
      <c r="G18" s="10">
        <v>3000</v>
      </c>
      <c r="H18" s="10">
        <v>24720000</v>
      </c>
      <c r="I18" s="10">
        <v>3200</v>
      </c>
      <c r="J18" s="10">
        <v>26320000</v>
      </c>
      <c r="K18" s="3">
        <f t="shared" si="0"/>
        <v>0</v>
      </c>
      <c r="L18" s="3">
        <f t="shared" si="0"/>
        <v>0</v>
      </c>
    </row>
    <row r="19" spans="1:12" s="25" customFormat="1" ht="21.75" customHeight="1">
      <c r="A19" s="27" t="str">
        <f t="shared" si="1"/>
        <v>VL</v>
      </c>
      <c r="B19" s="28">
        <f t="shared" si="2"/>
        <v>8</v>
      </c>
      <c r="C19" s="33" t="s">
        <v>43</v>
      </c>
      <c r="D19" s="35" t="s">
        <v>44</v>
      </c>
      <c r="E19" s="10">
        <v>93800</v>
      </c>
      <c r="F19" s="10">
        <v>28140000</v>
      </c>
      <c r="G19" s="10">
        <v>0</v>
      </c>
      <c r="H19" s="10">
        <v>0</v>
      </c>
      <c r="I19" s="10">
        <v>93800</v>
      </c>
      <c r="J19" s="10">
        <v>28140000</v>
      </c>
      <c r="K19" s="3">
        <f t="shared" si="0"/>
        <v>0</v>
      </c>
      <c r="L19" s="3">
        <f t="shared" si="0"/>
        <v>0</v>
      </c>
    </row>
    <row r="20" spans="1:12" s="25" customFormat="1" ht="21.75" customHeight="1">
      <c r="A20" s="27" t="str">
        <f t="shared" si="1"/>
        <v>VL</v>
      </c>
      <c r="B20" s="28">
        <f t="shared" si="2"/>
        <v>9</v>
      </c>
      <c r="C20" s="33" t="s">
        <v>45</v>
      </c>
      <c r="D20" s="35" t="s">
        <v>44</v>
      </c>
      <c r="E20" s="10">
        <v>48700</v>
      </c>
      <c r="F20" s="10">
        <v>19480000</v>
      </c>
      <c r="G20" s="10">
        <v>0</v>
      </c>
      <c r="H20" s="10">
        <v>0</v>
      </c>
      <c r="I20" s="10">
        <v>48700</v>
      </c>
      <c r="J20" s="10">
        <v>19480000</v>
      </c>
      <c r="K20" s="3">
        <f t="shared" si="0"/>
        <v>0</v>
      </c>
      <c r="L20" s="3">
        <f t="shared" si="0"/>
        <v>0</v>
      </c>
    </row>
    <row r="21" spans="1:12" s="74" customFormat="1" ht="21.75" customHeight="1">
      <c r="A21" s="52" t="str">
        <f t="shared" si="1"/>
        <v>VL</v>
      </c>
      <c r="B21" s="73">
        <f t="shared" si="2"/>
        <v>10</v>
      </c>
      <c r="C21" s="33" t="s">
        <v>86</v>
      </c>
      <c r="D21" s="35" t="s">
        <v>47</v>
      </c>
      <c r="E21" s="56">
        <v>0</v>
      </c>
      <c r="F21" s="56">
        <v>0</v>
      </c>
      <c r="G21" s="56">
        <v>14950</v>
      </c>
      <c r="H21" s="56">
        <v>213800000</v>
      </c>
      <c r="I21" s="56">
        <v>14850</v>
      </c>
      <c r="J21" s="56">
        <v>212400000</v>
      </c>
      <c r="K21" s="21">
        <f t="shared" si="0"/>
        <v>100</v>
      </c>
      <c r="L21" s="21">
        <f t="shared" si="0"/>
        <v>1400000</v>
      </c>
    </row>
    <row r="22" spans="1:12" s="25" customFormat="1" ht="21.75" customHeight="1">
      <c r="A22" s="27" t="str">
        <f t="shared" si="1"/>
        <v>VL</v>
      </c>
      <c r="B22" s="28">
        <f t="shared" si="2"/>
        <v>11</v>
      </c>
      <c r="C22" s="33" t="s">
        <v>203</v>
      </c>
      <c r="D22" s="35" t="s">
        <v>47</v>
      </c>
      <c r="E22" s="10">
        <v>0</v>
      </c>
      <c r="F22" s="10">
        <v>0</v>
      </c>
      <c r="G22" s="10">
        <v>185180</v>
      </c>
      <c r="H22" s="10">
        <v>37036000</v>
      </c>
      <c r="I22" s="10">
        <v>185180</v>
      </c>
      <c r="J22" s="10">
        <v>37036000</v>
      </c>
      <c r="K22" s="3">
        <f t="shared" ref="K22:K47" si="5">E22+G22-I22</f>
        <v>0</v>
      </c>
      <c r="L22" s="3">
        <f t="shared" ref="L22:L47" si="6">F22+H22-J22</f>
        <v>0</v>
      </c>
    </row>
    <row r="23" spans="1:12" s="25" customFormat="1" ht="21.75" customHeight="1">
      <c r="A23" s="27" t="str">
        <f t="shared" si="1"/>
        <v>VL</v>
      </c>
      <c r="B23" s="28">
        <f t="shared" si="2"/>
        <v>12</v>
      </c>
      <c r="C23" s="33" t="s">
        <v>54</v>
      </c>
      <c r="D23" s="35" t="s">
        <v>47</v>
      </c>
      <c r="E23" s="10">
        <v>630</v>
      </c>
      <c r="F23" s="10">
        <v>5985000</v>
      </c>
      <c r="G23" s="10">
        <v>320</v>
      </c>
      <c r="H23" s="10">
        <v>3696000</v>
      </c>
      <c r="I23" s="10">
        <v>950</v>
      </c>
      <c r="J23" s="10">
        <v>9681000</v>
      </c>
      <c r="K23" s="3">
        <f t="shared" si="5"/>
        <v>0</v>
      </c>
      <c r="L23" s="3">
        <f t="shared" si="6"/>
        <v>0</v>
      </c>
    </row>
    <row r="24" spans="1:12" s="25" customFormat="1" ht="21.75" customHeight="1">
      <c r="A24" s="27" t="str">
        <f t="shared" si="1"/>
        <v>VL</v>
      </c>
      <c r="B24" s="28">
        <f t="shared" si="2"/>
        <v>13</v>
      </c>
      <c r="C24" s="33" t="s">
        <v>174</v>
      </c>
      <c r="D24" s="35" t="s">
        <v>47</v>
      </c>
      <c r="E24" s="10">
        <v>0</v>
      </c>
      <c r="F24" s="10">
        <v>0</v>
      </c>
      <c r="G24" s="10">
        <v>594</v>
      </c>
      <c r="H24" s="10">
        <v>6534000</v>
      </c>
      <c r="I24" s="10">
        <v>594</v>
      </c>
      <c r="J24" s="10">
        <v>6534000</v>
      </c>
      <c r="K24" s="3">
        <f t="shared" si="5"/>
        <v>0</v>
      </c>
      <c r="L24" s="3">
        <f t="shared" si="6"/>
        <v>0</v>
      </c>
    </row>
    <row r="25" spans="1:12" s="25" customFormat="1" ht="21.75" customHeight="1">
      <c r="A25" s="27" t="str">
        <f t="shared" si="1"/>
        <v>VL</v>
      </c>
      <c r="B25" s="28">
        <f t="shared" si="2"/>
        <v>14</v>
      </c>
      <c r="C25" s="33" t="s">
        <v>58</v>
      </c>
      <c r="D25" s="35" t="s">
        <v>47</v>
      </c>
      <c r="E25" s="10">
        <v>1076</v>
      </c>
      <c r="F25" s="10">
        <v>14526000</v>
      </c>
      <c r="G25" s="10">
        <v>3306</v>
      </c>
      <c r="H25" s="10">
        <v>62334700</v>
      </c>
      <c r="I25" s="10">
        <v>4382</v>
      </c>
      <c r="J25" s="10">
        <v>76860700</v>
      </c>
      <c r="K25" s="3">
        <f t="shared" si="5"/>
        <v>0</v>
      </c>
      <c r="L25" s="3">
        <f t="shared" si="6"/>
        <v>0</v>
      </c>
    </row>
    <row r="26" spans="1:12" s="25" customFormat="1" ht="21.75" customHeight="1">
      <c r="A26" s="27" t="str">
        <f t="shared" si="1"/>
        <v>VL</v>
      </c>
      <c r="B26" s="28">
        <f t="shared" ref="B26:B28" si="7">IF(C26&lt;&gt;"",ROW()-11,"")</f>
        <v>15</v>
      </c>
      <c r="C26" s="33" t="s">
        <v>117</v>
      </c>
      <c r="D26" s="35" t="s">
        <v>47</v>
      </c>
      <c r="E26" s="10">
        <v>1803</v>
      </c>
      <c r="F26" s="10">
        <v>18570900</v>
      </c>
      <c r="G26" s="10">
        <v>0</v>
      </c>
      <c r="H26" s="10">
        <v>0</v>
      </c>
      <c r="I26" s="10">
        <v>1803</v>
      </c>
      <c r="J26" s="10">
        <v>18570900</v>
      </c>
      <c r="K26" s="3">
        <f t="shared" si="5"/>
        <v>0</v>
      </c>
      <c r="L26" s="3">
        <f t="shared" si="6"/>
        <v>0</v>
      </c>
    </row>
    <row r="27" spans="1:12" s="25" customFormat="1" ht="21.75" customHeight="1">
      <c r="A27" s="27" t="str">
        <f t="shared" si="1"/>
        <v>VL</v>
      </c>
      <c r="B27" s="28">
        <f t="shared" si="7"/>
        <v>16</v>
      </c>
      <c r="C27" s="33" t="s">
        <v>116</v>
      </c>
      <c r="D27" s="35" t="s">
        <v>47</v>
      </c>
      <c r="E27" s="10">
        <v>109</v>
      </c>
      <c r="F27" s="10">
        <v>1471500</v>
      </c>
      <c r="G27" s="10">
        <v>0</v>
      </c>
      <c r="H27" s="10">
        <v>0</v>
      </c>
      <c r="I27" s="10">
        <v>109</v>
      </c>
      <c r="J27" s="10">
        <v>1471500</v>
      </c>
      <c r="K27" s="3">
        <f t="shared" si="5"/>
        <v>0</v>
      </c>
      <c r="L27" s="3">
        <f t="shared" si="6"/>
        <v>0</v>
      </c>
    </row>
    <row r="28" spans="1:12" s="25" customFormat="1" ht="21.75" customHeight="1">
      <c r="A28" s="27" t="str">
        <f t="shared" si="1"/>
        <v>VL</v>
      </c>
      <c r="B28" s="28">
        <f t="shared" si="7"/>
        <v>17</v>
      </c>
      <c r="C28" s="33" t="s">
        <v>177</v>
      </c>
      <c r="D28" s="35" t="s">
        <v>47</v>
      </c>
      <c r="E28" s="10">
        <v>0</v>
      </c>
      <c r="F28" s="10">
        <v>0</v>
      </c>
      <c r="G28" s="10">
        <v>458</v>
      </c>
      <c r="H28" s="10">
        <v>6961600</v>
      </c>
      <c r="I28" s="10">
        <v>458</v>
      </c>
      <c r="J28" s="10">
        <v>6961600</v>
      </c>
      <c r="K28" s="3">
        <f t="shared" si="5"/>
        <v>0</v>
      </c>
      <c r="L28" s="3">
        <f t="shared" si="6"/>
        <v>0</v>
      </c>
    </row>
    <row r="29" spans="1:12" s="25" customFormat="1" ht="21.75" customHeight="1">
      <c r="A29" s="27" t="str">
        <f t="shared" si="1"/>
        <v>VL</v>
      </c>
      <c r="B29" s="28">
        <f t="shared" ref="B29:B40" si="8">IF(C29&lt;&gt;"",ROW()-11,"")</f>
        <v>18</v>
      </c>
      <c r="C29" s="33" t="s">
        <v>52</v>
      </c>
      <c r="D29" s="35" t="s">
        <v>47</v>
      </c>
      <c r="E29" s="10">
        <v>607</v>
      </c>
      <c r="F29" s="10">
        <v>8194500</v>
      </c>
      <c r="G29" s="10">
        <v>8424</v>
      </c>
      <c r="H29" s="10">
        <v>120925900</v>
      </c>
      <c r="I29" s="10">
        <v>7180</v>
      </c>
      <c r="J29" s="10">
        <v>101492000</v>
      </c>
      <c r="K29" s="3">
        <f t="shared" si="5"/>
        <v>1851</v>
      </c>
      <c r="L29" s="3">
        <f t="shared" si="6"/>
        <v>27628400</v>
      </c>
    </row>
    <row r="30" spans="1:12" s="25" customFormat="1" ht="21.75" customHeight="1">
      <c r="A30" s="27" t="str">
        <f t="shared" si="1"/>
        <v>VL</v>
      </c>
      <c r="B30" s="28">
        <f t="shared" si="8"/>
        <v>19</v>
      </c>
      <c r="C30" s="33" t="s">
        <v>103</v>
      </c>
      <c r="D30" s="35" t="s">
        <v>47</v>
      </c>
      <c r="E30" s="10">
        <v>3427</v>
      </c>
      <c r="F30" s="10">
        <v>35246100</v>
      </c>
      <c r="G30" s="10">
        <v>0</v>
      </c>
      <c r="H30" s="10">
        <v>0</v>
      </c>
      <c r="I30" s="10">
        <v>3427</v>
      </c>
      <c r="J30" s="10">
        <v>35246100</v>
      </c>
      <c r="K30" s="3">
        <f t="shared" si="5"/>
        <v>0</v>
      </c>
      <c r="L30" s="3">
        <f t="shared" si="6"/>
        <v>0</v>
      </c>
    </row>
    <row r="31" spans="1:12" s="25" customFormat="1" ht="21.75" customHeight="1">
      <c r="A31" s="27" t="str">
        <f t="shared" si="1"/>
        <v>VL</v>
      </c>
      <c r="B31" s="28">
        <f t="shared" ref="B31" si="9">IF(C31&lt;&gt;"",ROW()-11,"")</f>
        <v>20</v>
      </c>
      <c r="C31" s="33" t="s">
        <v>207</v>
      </c>
      <c r="D31" s="35" t="s">
        <v>47</v>
      </c>
      <c r="E31" s="10">
        <v>0</v>
      </c>
      <c r="F31" s="10">
        <v>0</v>
      </c>
      <c r="G31" s="10">
        <v>890</v>
      </c>
      <c r="H31" s="10">
        <v>14346400</v>
      </c>
      <c r="I31" s="10">
        <v>890</v>
      </c>
      <c r="J31" s="10">
        <v>14346400</v>
      </c>
      <c r="K31" s="3">
        <f t="shared" si="5"/>
        <v>0</v>
      </c>
      <c r="L31" s="3">
        <f t="shared" si="6"/>
        <v>0</v>
      </c>
    </row>
    <row r="32" spans="1:12" s="25" customFormat="1" ht="21.75" customHeight="1">
      <c r="A32" s="27" t="str">
        <f t="shared" si="1"/>
        <v>VL</v>
      </c>
      <c r="B32" s="28">
        <f t="shared" ref="B32" si="10">IF(C32&lt;&gt;"",ROW()-11,"")</f>
        <v>21</v>
      </c>
      <c r="C32" s="33" t="s">
        <v>50</v>
      </c>
      <c r="D32" s="35" t="s">
        <v>47</v>
      </c>
      <c r="E32" s="10">
        <v>0</v>
      </c>
      <c r="F32" s="10">
        <v>0</v>
      </c>
      <c r="G32" s="10">
        <v>4316</v>
      </c>
      <c r="H32" s="10">
        <v>50712200</v>
      </c>
      <c r="I32" s="10">
        <v>4316</v>
      </c>
      <c r="J32" s="10">
        <v>50712200</v>
      </c>
      <c r="K32" s="3">
        <f t="shared" si="5"/>
        <v>0</v>
      </c>
      <c r="L32" s="3">
        <f t="shared" si="6"/>
        <v>0</v>
      </c>
    </row>
    <row r="33" spans="1:12" s="25" customFormat="1" ht="21.75" customHeight="1">
      <c r="A33" s="27" t="str">
        <f t="shared" si="1"/>
        <v>VL</v>
      </c>
      <c r="B33" s="28">
        <f t="shared" si="8"/>
        <v>22</v>
      </c>
      <c r="C33" s="33" t="s">
        <v>118</v>
      </c>
      <c r="D33" s="35" t="s">
        <v>47</v>
      </c>
      <c r="E33" s="10">
        <v>1040</v>
      </c>
      <c r="F33" s="10">
        <v>14040000</v>
      </c>
      <c r="G33" s="10">
        <v>3558</v>
      </c>
      <c r="H33" s="10">
        <v>45987120</v>
      </c>
      <c r="I33" s="10">
        <v>4598</v>
      </c>
      <c r="J33" s="10">
        <v>60027120</v>
      </c>
      <c r="K33" s="3">
        <f t="shared" si="5"/>
        <v>0</v>
      </c>
      <c r="L33" s="3">
        <f t="shared" si="6"/>
        <v>0</v>
      </c>
    </row>
    <row r="34" spans="1:12" s="25" customFormat="1" ht="21.75" customHeight="1">
      <c r="A34" s="27" t="str">
        <f t="shared" si="1"/>
        <v>VL</v>
      </c>
      <c r="B34" s="28">
        <f t="shared" si="8"/>
        <v>23</v>
      </c>
      <c r="C34" s="33" t="s">
        <v>198</v>
      </c>
      <c r="D34" s="35" t="s">
        <v>47</v>
      </c>
      <c r="E34" s="10">
        <v>0</v>
      </c>
      <c r="F34" s="10">
        <v>0</v>
      </c>
      <c r="G34" s="10">
        <v>1465</v>
      </c>
      <c r="H34" s="10">
        <v>16115000</v>
      </c>
      <c r="I34" s="10">
        <v>1465</v>
      </c>
      <c r="J34" s="10">
        <v>16115000</v>
      </c>
      <c r="K34" s="3">
        <f t="shared" si="5"/>
        <v>0</v>
      </c>
      <c r="L34" s="3">
        <f t="shared" si="6"/>
        <v>0</v>
      </c>
    </row>
    <row r="35" spans="1:12" s="25" customFormat="1" ht="21.75" customHeight="1">
      <c r="A35" s="27" t="str">
        <f t="shared" si="1"/>
        <v>VL</v>
      </c>
      <c r="B35" s="28">
        <f t="shared" si="8"/>
        <v>24</v>
      </c>
      <c r="C35" s="33" t="s">
        <v>98</v>
      </c>
      <c r="D35" s="35" t="s">
        <v>47</v>
      </c>
      <c r="E35" s="10">
        <v>0</v>
      </c>
      <c r="F35" s="10">
        <v>0</v>
      </c>
      <c r="G35" s="10">
        <v>1440</v>
      </c>
      <c r="H35" s="10">
        <v>22896700</v>
      </c>
      <c r="I35" s="10">
        <v>1440</v>
      </c>
      <c r="J35" s="10">
        <v>22896700</v>
      </c>
      <c r="K35" s="3">
        <f t="shared" si="5"/>
        <v>0</v>
      </c>
      <c r="L35" s="3">
        <f t="shared" si="6"/>
        <v>0</v>
      </c>
    </row>
    <row r="36" spans="1:12" s="25" customFormat="1" ht="21.75" customHeight="1">
      <c r="A36" s="27" t="str">
        <f t="shared" si="1"/>
        <v>VL</v>
      </c>
      <c r="B36" s="28">
        <f>IF(C36&lt;&gt;"",ROW()-11,"")</f>
        <v>25</v>
      </c>
      <c r="C36" s="33" t="s">
        <v>126</v>
      </c>
      <c r="D36" s="35" t="s">
        <v>47</v>
      </c>
      <c r="E36" s="10">
        <v>1835</v>
      </c>
      <c r="F36" s="10">
        <v>13762500</v>
      </c>
      <c r="G36" s="10">
        <v>259657</v>
      </c>
      <c r="H36" s="10">
        <v>1923290500</v>
      </c>
      <c r="I36" s="10">
        <v>257492</v>
      </c>
      <c r="J36" s="10">
        <v>1913391461.5384614</v>
      </c>
      <c r="K36" s="3">
        <f t="shared" si="5"/>
        <v>4000</v>
      </c>
      <c r="L36" s="3">
        <f t="shared" si="6"/>
        <v>23661538.461538553</v>
      </c>
    </row>
    <row r="37" spans="1:12" s="25" customFormat="1" ht="21.75" customHeight="1">
      <c r="A37" s="27" t="str">
        <f t="shared" si="1"/>
        <v>VL</v>
      </c>
      <c r="B37" s="28">
        <f>IF(C37&lt;&gt;"",ROW()-11,"")</f>
        <v>26</v>
      </c>
      <c r="C37" s="33" t="s">
        <v>152</v>
      </c>
      <c r="D37" s="35" t="s">
        <v>47</v>
      </c>
      <c r="E37" s="10">
        <v>0</v>
      </c>
      <c r="F37" s="10">
        <v>0</v>
      </c>
      <c r="G37" s="10">
        <v>780</v>
      </c>
      <c r="H37" s="10">
        <v>11700000</v>
      </c>
      <c r="I37" s="10">
        <v>780</v>
      </c>
      <c r="J37" s="10">
        <v>11700000</v>
      </c>
      <c r="K37" s="3">
        <f t="shared" si="5"/>
        <v>0</v>
      </c>
      <c r="L37" s="3">
        <f t="shared" si="6"/>
        <v>0</v>
      </c>
    </row>
    <row r="38" spans="1:12" s="25" customFormat="1" ht="21.75" customHeight="1">
      <c r="A38" s="27" t="str">
        <f t="shared" si="1"/>
        <v>VL</v>
      </c>
      <c r="B38" s="28">
        <f>IF(C38&lt;&gt;"",ROW()-11,"")</f>
        <v>27</v>
      </c>
      <c r="C38" s="33" t="s">
        <v>96</v>
      </c>
      <c r="D38" s="35" t="s">
        <v>47</v>
      </c>
      <c r="E38" s="10">
        <v>303</v>
      </c>
      <c r="F38" s="10">
        <v>3939000</v>
      </c>
      <c r="G38" s="10">
        <v>415</v>
      </c>
      <c r="H38" s="10">
        <v>6225000</v>
      </c>
      <c r="I38" s="10">
        <v>718</v>
      </c>
      <c r="J38" s="10">
        <v>10164000</v>
      </c>
      <c r="K38" s="3">
        <f t="shared" si="5"/>
        <v>0</v>
      </c>
      <c r="L38" s="3">
        <f t="shared" si="6"/>
        <v>0</v>
      </c>
    </row>
    <row r="39" spans="1:12" s="25" customFormat="1" ht="21.75" customHeight="1">
      <c r="A39" s="27" t="str">
        <f t="shared" si="1"/>
        <v>VL</v>
      </c>
      <c r="B39" s="28">
        <f>IF(C39&lt;&gt;"",ROW()-11,"")</f>
        <v>28</v>
      </c>
      <c r="C39" s="33" t="s">
        <v>97</v>
      </c>
      <c r="D39" s="35" t="s">
        <v>47</v>
      </c>
      <c r="E39" s="10">
        <v>0</v>
      </c>
      <c r="F39" s="10">
        <v>0</v>
      </c>
      <c r="G39" s="10">
        <v>52</v>
      </c>
      <c r="H39" s="10">
        <v>832000</v>
      </c>
      <c r="I39" s="10">
        <v>52</v>
      </c>
      <c r="J39" s="10">
        <v>832000</v>
      </c>
      <c r="K39" s="3">
        <f t="shared" si="5"/>
        <v>0</v>
      </c>
      <c r="L39" s="3">
        <f t="shared" si="6"/>
        <v>0</v>
      </c>
    </row>
    <row r="40" spans="1:12" s="25" customFormat="1" ht="21.75" customHeight="1">
      <c r="A40" s="27" t="str">
        <f t="shared" si="1"/>
        <v>VL</v>
      </c>
      <c r="B40" s="28">
        <f t="shared" si="8"/>
        <v>29</v>
      </c>
      <c r="C40" s="33" t="s">
        <v>153</v>
      </c>
      <c r="D40" s="35" t="s">
        <v>47</v>
      </c>
      <c r="E40" s="10">
        <v>0</v>
      </c>
      <c r="F40" s="10">
        <v>0</v>
      </c>
      <c r="G40" s="10">
        <v>102</v>
      </c>
      <c r="H40" s="10">
        <v>1530000</v>
      </c>
      <c r="I40" s="10">
        <v>102</v>
      </c>
      <c r="J40" s="10">
        <v>1530000</v>
      </c>
      <c r="K40" s="3">
        <f t="shared" si="5"/>
        <v>0</v>
      </c>
      <c r="L40" s="3">
        <f t="shared" si="6"/>
        <v>0</v>
      </c>
    </row>
    <row r="41" spans="1:12" s="25" customFormat="1" ht="21.75" customHeight="1">
      <c r="A41" s="27" t="str">
        <f t="shared" si="1"/>
        <v>VL</v>
      </c>
      <c r="B41" s="28">
        <f t="shared" ref="B41:B46" si="11">IF(C41&lt;&gt;"",ROW()-11,"")</f>
        <v>30</v>
      </c>
      <c r="C41" s="33" t="s">
        <v>151</v>
      </c>
      <c r="D41" s="35" t="s">
        <v>47</v>
      </c>
      <c r="E41" s="10">
        <v>0</v>
      </c>
      <c r="F41" s="10">
        <v>0</v>
      </c>
      <c r="G41" s="10">
        <v>302</v>
      </c>
      <c r="H41" s="10">
        <v>3986400</v>
      </c>
      <c r="I41" s="10">
        <v>302</v>
      </c>
      <c r="J41" s="10">
        <v>3986400</v>
      </c>
      <c r="K41" s="3">
        <f t="shared" si="5"/>
        <v>0</v>
      </c>
      <c r="L41" s="3">
        <f t="shared" si="6"/>
        <v>0</v>
      </c>
    </row>
    <row r="42" spans="1:12" s="25" customFormat="1" ht="21.75" customHeight="1">
      <c r="A42" s="27" t="str">
        <f t="shared" si="1"/>
        <v>VL</v>
      </c>
      <c r="B42" s="28">
        <f t="shared" si="11"/>
        <v>31</v>
      </c>
      <c r="C42" s="33" t="s">
        <v>208</v>
      </c>
      <c r="D42" s="35" t="s">
        <v>47</v>
      </c>
      <c r="E42" s="10">
        <v>0</v>
      </c>
      <c r="F42" s="10">
        <v>0</v>
      </c>
      <c r="G42" s="10">
        <v>686</v>
      </c>
      <c r="H42" s="10">
        <v>9585200</v>
      </c>
      <c r="I42" s="10">
        <v>686</v>
      </c>
      <c r="J42" s="10">
        <v>9585200</v>
      </c>
      <c r="K42" s="3">
        <f t="shared" si="5"/>
        <v>0</v>
      </c>
      <c r="L42" s="3">
        <f t="shared" si="6"/>
        <v>0</v>
      </c>
    </row>
    <row r="43" spans="1:12" s="25" customFormat="1" ht="21.75" customHeight="1">
      <c r="A43" s="27" t="str">
        <f t="shared" si="1"/>
        <v>VL</v>
      </c>
      <c r="B43" s="28">
        <f t="shared" si="11"/>
        <v>32</v>
      </c>
      <c r="C43" s="33" t="s">
        <v>209</v>
      </c>
      <c r="D43" s="35" t="s">
        <v>47</v>
      </c>
      <c r="E43" s="10">
        <v>0</v>
      </c>
      <c r="F43" s="10">
        <v>0</v>
      </c>
      <c r="G43" s="10">
        <v>145</v>
      </c>
      <c r="H43" s="10">
        <v>2291000</v>
      </c>
      <c r="I43" s="10">
        <v>145</v>
      </c>
      <c r="J43" s="10">
        <v>2291000</v>
      </c>
      <c r="K43" s="3">
        <f t="shared" si="5"/>
        <v>0</v>
      </c>
      <c r="L43" s="3">
        <f t="shared" si="6"/>
        <v>0</v>
      </c>
    </row>
    <row r="44" spans="1:12" s="25" customFormat="1" ht="21.75" customHeight="1">
      <c r="A44" s="27" t="str">
        <f t="shared" si="1"/>
        <v>VL</v>
      </c>
      <c r="B44" s="28">
        <f t="shared" ref="B44" si="12">IF(C44&lt;&gt;"",ROW()-11,"")</f>
        <v>33</v>
      </c>
      <c r="C44" s="33" t="s">
        <v>137</v>
      </c>
      <c r="D44" s="35" t="s">
        <v>47</v>
      </c>
      <c r="E44" s="10">
        <v>760</v>
      </c>
      <c r="F44" s="10">
        <v>7772000</v>
      </c>
      <c r="G44" s="10">
        <v>2090</v>
      </c>
      <c r="H44" s="10">
        <v>27450480</v>
      </c>
      <c r="I44" s="10">
        <v>1676</v>
      </c>
      <c r="J44" s="10">
        <v>20446160</v>
      </c>
      <c r="K44" s="3">
        <f t="shared" si="5"/>
        <v>1174</v>
      </c>
      <c r="L44" s="3">
        <f t="shared" si="6"/>
        <v>14776320</v>
      </c>
    </row>
    <row r="45" spans="1:12" s="25" customFormat="1" ht="21.75" customHeight="1">
      <c r="A45" s="27" t="str">
        <f t="shared" si="1"/>
        <v>VL</v>
      </c>
      <c r="B45" s="28">
        <f t="shared" si="11"/>
        <v>34</v>
      </c>
      <c r="C45" s="33" t="s">
        <v>56</v>
      </c>
      <c r="D45" s="35" t="s">
        <v>47</v>
      </c>
      <c r="E45" s="10">
        <v>0</v>
      </c>
      <c r="F45" s="10">
        <v>0</v>
      </c>
      <c r="G45" s="10">
        <v>2602</v>
      </c>
      <c r="H45" s="10">
        <v>52865400</v>
      </c>
      <c r="I45" s="10">
        <v>424</v>
      </c>
      <c r="J45" s="10">
        <v>7632000</v>
      </c>
      <c r="K45" s="3">
        <f t="shared" si="5"/>
        <v>2178</v>
      </c>
      <c r="L45" s="3">
        <f t="shared" si="6"/>
        <v>45233400</v>
      </c>
    </row>
    <row r="46" spans="1:12" s="25" customFormat="1" ht="21.75" customHeight="1">
      <c r="A46" s="27" t="str">
        <f t="shared" si="1"/>
        <v>VL</v>
      </c>
      <c r="B46" s="28">
        <f t="shared" si="11"/>
        <v>35</v>
      </c>
      <c r="C46" s="33" t="s">
        <v>160</v>
      </c>
      <c r="D46" s="35" t="s">
        <v>47</v>
      </c>
      <c r="E46" s="10">
        <v>0</v>
      </c>
      <c r="F46" s="10">
        <v>0</v>
      </c>
      <c r="G46" s="10">
        <v>282</v>
      </c>
      <c r="H46" s="10">
        <v>4483800</v>
      </c>
      <c r="I46" s="10">
        <v>282</v>
      </c>
      <c r="J46" s="10">
        <v>4483800</v>
      </c>
      <c r="K46" s="3">
        <f t="shared" si="5"/>
        <v>0</v>
      </c>
      <c r="L46" s="3">
        <f t="shared" si="6"/>
        <v>0</v>
      </c>
    </row>
    <row r="47" spans="1:12" s="25" customFormat="1" ht="21.75" customHeight="1">
      <c r="A47" s="27" t="str">
        <f>IF(B47&lt;&gt;"","VL","")</f>
        <v>VL</v>
      </c>
      <c r="B47" s="28">
        <f t="shared" ref="B47" si="13">IF(C47&lt;&gt;"",ROW()-11,"")</f>
        <v>36</v>
      </c>
      <c r="C47" s="33" t="s">
        <v>139</v>
      </c>
      <c r="D47" s="35" t="s">
        <v>47</v>
      </c>
      <c r="E47" s="10">
        <v>0</v>
      </c>
      <c r="F47" s="10">
        <v>0</v>
      </c>
      <c r="G47" s="10">
        <v>2994</v>
      </c>
      <c r="H47" s="10">
        <v>8241440</v>
      </c>
      <c r="I47" s="10">
        <v>2994</v>
      </c>
      <c r="J47" s="10">
        <v>8241440</v>
      </c>
      <c r="K47" s="3">
        <f t="shared" si="5"/>
        <v>0</v>
      </c>
      <c r="L47" s="3">
        <f t="shared" si="6"/>
        <v>0</v>
      </c>
    </row>
    <row r="48" spans="1:12" s="25" customFormat="1" ht="21.75" customHeight="1">
      <c r="A48" s="27" t="str">
        <f t="shared" si="1"/>
        <v>VL</v>
      </c>
      <c r="B48" s="28">
        <f t="shared" ref="B48" si="14">IF(C48&lt;&gt;"",ROW()-11,"")</f>
        <v>37</v>
      </c>
      <c r="C48" s="33" t="s">
        <v>215</v>
      </c>
      <c r="D48" s="35" t="s">
        <v>47</v>
      </c>
      <c r="E48" s="10">
        <v>0</v>
      </c>
      <c r="F48" s="10">
        <v>0</v>
      </c>
      <c r="G48" s="10">
        <v>605</v>
      </c>
      <c r="H48" s="10">
        <v>13249500</v>
      </c>
      <c r="I48" s="10">
        <v>605</v>
      </c>
      <c r="J48" s="10">
        <v>13249500</v>
      </c>
      <c r="K48" s="3">
        <f t="shared" ref="K48:K49" si="15">E48+G48-I48</f>
        <v>0</v>
      </c>
      <c r="L48" s="3">
        <f t="shared" ref="L48:L49" si="16">F48+H48-J48</f>
        <v>0</v>
      </c>
    </row>
    <row r="49" spans="1:12" s="25" customFormat="1" ht="21.75" customHeight="1">
      <c r="A49" s="27" t="str">
        <f t="shared" ref="A49" si="17">IF(B49&lt;&gt;"","VL","")</f>
        <v>VL</v>
      </c>
      <c r="B49" s="28">
        <f t="shared" ref="B49" si="18">IF(C49&lt;&gt;"",ROW()-11,"")</f>
        <v>38</v>
      </c>
      <c r="C49" s="33" t="s">
        <v>216</v>
      </c>
      <c r="D49" s="35" t="s">
        <v>47</v>
      </c>
      <c r="E49" s="10">
        <v>0</v>
      </c>
      <c r="F49" s="10">
        <v>0</v>
      </c>
      <c r="G49" s="10">
        <v>137</v>
      </c>
      <c r="H49" s="10">
        <v>1945400</v>
      </c>
      <c r="I49" s="10">
        <v>137</v>
      </c>
      <c r="J49" s="10">
        <v>1945400</v>
      </c>
      <c r="K49" s="3">
        <f t="shared" si="15"/>
        <v>0</v>
      </c>
      <c r="L49" s="3">
        <f t="shared" si="16"/>
        <v>0</v>
      </c>
    </row>
    <row r="50" spans="1:12" s="25" customFormat="1" ht="21.75" customHeight="1">
      <c r="A50" s="27"/>
      <c r="B50" s="28"/>
      <c r="C50" s="33"/>
      <c r="D50" s="35"/>
      <c r="E50" s="10"/>
      <c r="F50" s="10"/>
      <c r="G50" s="10"/>
      <c r="H50" s="10"/>
      <c r="I50" s="10"/>
      <c r="J50" s="10"/>
      <c r="K50" s="3"/>
      <c r="L50" s="3"/>
    </row>
    <row r="51" spans="1:12" s="25" customFormat="1" ht="21.75" customHeight="1">
      <c r="A51" s="27" t="e">
        <f>IF(#REF!&lt;&gt;"","NL","")</f>
        <v>#REF!</v>
      </c>
      <c r="B51" s="59"/>
      <c r="C51" s="36" t="s">
        <v>63</v>
      </c>
      <c r="D51" s="7"/>
      <c r="E51" s="7">
        <f t="shared" ref="E51:L51" si="19">SUM(E12:E50)</f>
        <v>165410</v>
      </c>
      <c r="F51" s="7">
        <f t="shared" si="19"/>
        <v>351991443</v>
      </c>
      <c r="G51" s="7">
        <f t="shared" si="19"/>
        <v>545650</v>
      </c>
      <c r="H51" s="7">
        <f>SUM(H12:H50)</f>
        <v>3447423365</v>
      </c>
      <c r="I51" s="7">
        <f t="shared" si="19"/>
        <v>694950.81550000003</v>
      </c>
      <c r="J51" s="7">
        <f t="shared" si="19"/>
        <v>3562952756.5384617</v>
      </c>
      <c r="K51" s="7">
        <f t="shared" si="19"/>
        <v>16109.184499999999</v>
      </c>
      <c r="L51" s="7">
        <f t="shared" si="19"/>
        <v>236462051.46153855</v>
      </c>
    </row>
    <row r="52" spans="1:12" s="25" customFormat="1" ht="21.75" customHeight="1">
      <c r="A52" s="27" t="str">
        <f t="shared" ref="A52:A71" si="20">IF(B52&lt;&gt;"","NL","")</f>
        <v>NL</v>
      </c>
      <c r="B52" s="53">
        <v>1</v>
      </c>
      <c r="C52" s="29" t="s">
        <v>87</v>
      </c>
      <c r="D52" s="30" t="s">
        <v>36</v>
      </c>
      <c r="E52" s="10">
        <v>0</v>
      </c>
      <c r="F52" s="10">
        <v>0</v>
      </c>
      <c r="G52" s="10">
        <v>352256</v>
      </c>
      <c r="H52" s="10">
        <v>5812224000</v>
      </c>
      <c r="I52" s="10">
        <v>352256</v>
      </c>
      <c r="J52" s="10">
        <v>5812224000</v>
      </c>
      <c r="K52" s="10">
        <f t="shared" ref="K52:L52" si="21">E52+G52-I52</f>
        <v>0</v>
      </c>
      <c r="L52" s="10">
        <f t="shared" si="21"/>
        <v>0</v>
      </c>
    </row>
    <row r="53" spans="1:12" s="25" customFormat="1" ht="21.75" customHeight="1">
      <c r="A53" s="27" t="str">
        <f t="shared" si="20"/>
        <v>NL</v>
      </c>
      <c r="B53" s="28">
        <v>2</v>
      </c>
      <c r="C53" s="31" t="s">
        <v>88</v>
      </c>
      <c r="D53" s="30" t="s">
        <v>36</v>
      </c>
      <c r="E53" s="10">
        <v>0</v>
      </c>
      <c r="F53" s="10">
        <v>0</v>
      </c>
      <c r="G53" s="10">
        <v>1532740</v>
      </c>
      <c r="H53" s="10">
        <v>25941460043</v>
      </c>
      <c r="I53" s="10">
        <v>1532740</v>
      </c>
      <c r="J53" s="10">
        <v>25941460043</v>
      </c>
      <c r="K53" s="10">
        <f t="shared" ref="K53:K61" si="22">E53+G53-I53</f>
        <v>0</v>
      </c>
      <c r="L53" s="10">
        <f t="shared" ref="L53:L61" si="23">F53+H53-J53</f>
        <v>0</v>
      </c>
    </row>
    <row r="54" spans="1:12" s="25" customFormat="1" ht="21.75" customHeight="1">
      <c r="A54" s="27" t="str">
        <f t="shared" si="20"/>
        <v>NL</v>
      </c>
      <c r="B54" s="28">
        <v>3</v>
      </c>
      <c r="C54" s="31" t="s">
        <v>196</v>
      </c>
      <c r="D54" s="30" t="s">
        <v>36</v>
      </c>
      <c r="E54" s="10"/>
      <c r="F54" s="10"/>
      <c r="G54" s="10">
        <v>540</v>
      </c>
      <c r="H54" s="10">
        <v>22680000</v>
      </c>
      <c r="I54" s="10">
        <v>540</v>
      </c>
      <c r="J54" s="10">
        <v>22680000</v>
      </c>
      <c r="K54" s="10">
        <f t="shared" si="22"/>
        <v>0</v>
      </c>
      <c r="L54" s="10">
        <f t="shared" si="23"/>
        <v>0</v>
      </c>
    </row>
    <row r="55" spans="1:12" s="25" customFormat="1" ht="21.75" customHeight="1">
      <c r="A55" s="27" t="str">
        <f t="shared" si="20"/>
        <v>NL</v>
      </c>
      <c r="B55" s="28">
        <v>4</v>
      </c>
      <c r="C55" s="31" t="s">
        <v>110</v>
      </c>
      <c r="D55" s="30" t="s">
        <v>36</v>
      </c>
      <c r="E55" s="10">
        <v>0</v>
      </c>
      <c r="F55" s="10">
        <v>0</v>
      </c>
      <c r="G55" s="10">
        <v>376960</v>
      </c>
      <c r="H55" s="10">
        <v>7162240000</v>
      </c>
      <c r="I55" s="10">
        <v>376960</v>
      </c>
      <c r="J55" s="10">
        <v>7162240000</v>
      </c>
      <c r="K55" s="10">
        <f t="shared" si="22"/>
        <v>0</v>
      </c>
      <c r="L55" s="10">
        <f t="shared" si="23"/>
        <v>0</v>
      </c>
    </row>
    <row r="56" spans="1:12" s="25" customFormat="1" ht="21.75" customHeight="1">
      <c r="A56" s="27" t="str">
        <f t="shared" si="20"/>
        <v>NL</v>
      </c>
      <c r="B56" s="28">
        <v>5</v>
      </c>
      <c r="C56" s="31" t="s">
        <v>121</v>
      </c>
      <c r="D56" s="30" t="s">
        <v>36</v>
      </c>
      <c r="E56" s="10">
        <v>0</v>
      </c>
      <c r="F56" s="10">
        <v>0</v>
      </c>
      <c r="G56" s="10">
        <v>145206</v>
      </c>
      <c r="H56" s="10">
        <v>3607315502</v>
      </c>
      <c r="I56" s="10">
        <v>145206</v>
      </c>
      <c r="J56" s="10">
        <v>3607315502</v>
      </c>
      <c r="K56" s="10">
        <f t="shared" si="22"/>
        <v>0</v>
      </c>
      <c r="L56" s="10">
        <f t="shared" si="23"/>
        <v>0</v>
      </c>
    </row>
    <row r="57" spans="1:12" s="25" customFormat="1" ht="21.75" customHeight="1">
      <c r="A57" s="27" t="str">
        <f t="shared" si="20"/>
        <v>NL</v>
      </c>
      <c r="B57" s="28">
        <v>6</v>
      </c>
      <c r="C57" s="31" t="s">
        <v>114</v>
      </c>
      <c r="D57" s="30" t="s">
        <v>36</v>
      </c>
      <c r="E57" s="10">
        <v>0</v>
      </c>
      <c r="F57" s="10">
        <v>0</v>
      </c>
      <c r="G57" s="18">
        <v>9759061</v>
      </c>
      <c r="H57" s="10">
        <v>142510810808</v>
      </c>
      <c r="I57" s="18">
        <v>9759061</v>
      </c>
      <c r="J57" s="10">
        <v>142510810808</v>
      </c>
      <c r="K57" s="10">
        <f t="shared" si="22"/>
        <v>0</v>
      </c>
      <c r="L57" s="10">
        <f t="shared" si="23"/>
        <v>0</v>
      </c>
    </row>
    <row r="58" spans="1:12" s="25" customFormat="1" ht="21.75" customHeight="1">
      <c r="A58" s="27" t="str">
        <f t="shared" si="20"/>
        <v>NL</v>
      </c>
      <c r="B58" s="28">
        <v>7</v>
      </c>
      <c r="C58" s="31" t="s">
        <v>155</v>
      </c>
      <c r="D58" s="30" t="s">
        <v>36</v>
      </c>
      <c r="E58" s="10"/>
      <c r="F58" s="10"/>
      <c r="G58" s="10">
        <v>159264</v>
      </c>
      <c r="H58" s="10">
        <v>2070432000</v>
      </c>
      <c r="I58" s="10">
        <v>159264</v>
      </c>
      <c r="J58" s="10">
        <v>2070432000</v>
      </c>
      <c r="K58" s="10">
        <f t="shared" si="22"/>
        <v>0</v>
      </c>
      <c r="L58" s="10">
        <f t="shared" si="23"/>
        <v>0</v>
      </c>
    </row>
    <row r="59" spans="1:12" s="25" customFormat="1" ht="21.75" customHeight="1">
      <c r="A59" s="27" t="str">
        <f t="shared" si="20"/>
        <v>NL</v>
      </c>
      <c r="B59" s="28">
        <v>8</v>
      </c>
      <c r="C59" s="31" t="s">
        <v>107</v>
      </c>
      <c r="D59" s="30" t="s">
        <v>36</v>
      </c>
      <c r="E59" s="10">
        <v>0</v>
      </c>
      <c r="F59" s="10">
        <v>0</v>
      </c>
      <c r="G59" s="10">
        <v>6800</v>
      </c>
      <c r="H59" s="10">
        <v>224400000</v>
      </c>
      <c r="I59" s="10">
        <v>6800</v>
      </c>
      <c r="J59" s="10">
        <v>224400000</v>
      </c>
      <c r="K59" s="10">
        <f t="shared" si="22"/>
        <v>0</v>
      </c>
      <c r="L59" s="10">
        <f t="shared" si="23"/>
        <v>0</v>
      </c>
    </row>
    <row r="60" spans="1:12" s="25" customFormat="1" ht="21.75" customHeight="1">
      <c r="A60" s="27" t="str">
        <f t="shared" si="20"/>
        <v>NL</v>
      </c>
      <c r="B60" s="28">
        <v>9</v>
      </c>
      <c r="C60" s="31" t="s">
        <v>144</v>
      </c>
      <c r="D60" s="30" t="s">
        <v>36</v>
      </c>
      <c r="E60" s="10">
        <v>0</v>
      </c>
      <c r="F60" s="10">
        <v>0</v>
      </c>
      <c r="G60" s="10">
        <v>26648</v>
      </c>
      <c r="H60" s="10">
        <v>586661324</v>
      </c>
      <c r="I60" s="10">
        <v>26648</v>
      </c>
      <c r="J60" s="10">
        <v>586661324</v>
      </c>
      <c r="K60" s="10">
        <f t="shared" si="22"/>
        <v>0</v>
      </c>
      <c r="L60" s="10">
        <f t="shared" si="23"/>
        <v>0</v>
      </c>
    </row>
    <row r="61" spans="1:12" s="25" customFormat="1" ht="21.75" customHeight="1">
      <c r="A61" s="27" t="str">
        <f t="shared" si="20"/>
        <v>NL</v>
      </c>
      <c r="B61" s="28">
        <v>10</v>
      </c>
      <c r="C61" s="31" t="s">
        <v>109</v>
      </c>
      <c r="D61" s="30" t="s">
        <v>36</v>
      </c>
      <c r="E61" s="10">
        <v>0</v>
      </c>
      <c r="F61" s="10">
        <v>0</v>
      </c>
      <c r="G61" s="10">
        <v>24145</v>
      </c>
      <c r="H61" s="10">
        <v>933546604</v>
      </c>
      <c r="I61" s="10">
        <v>24145</v>
      </c>
      <c r="J61" s="10">
        <v>933546604</v>
      </c>
      <c r="K61" s="10">
        <f t="shared" si="22"/>
        <v>0</v>
      </c>
      <c r="L61" s="10">
        <f t="shared" si="23"/>
        <v>0</v>
      </c>
    </row>
    <row r="62" spans="1:12" s="25" customFormat="1" ht="21.75" customHeight="1">
      <c r="A62" s="27" t="str">
        <f t="shared" si="20"/>
        <v>NL</v>
      </c>
      <c r="B62" s="28">
        <v>11</v>
      </c>
      <c r="C62" s="31" t="s">
        <v>108</v>
      </c>
      <c r="D62" s="30" t="s">
        <v>36</v>
      </c>
      <c r="E62" s="10">
        <v>0</v>
      </c>
      <c r="F62" s="10">
        <v>0</v>
      </c>
      <c r="G62" s="10">
        <v>1890</v>
      </c>
      <c r="H62" s="10">
        <v>69930000</v>
      </c>
      <c r="I62" s="10">
        <v>1890</v>
      </c>
      <c r="J62" s="10">
        <v>69930000</v>
      </c>
      <c r="K62" s="10">
        <f t="shared" ref="K62:K69" si="24">E62+G62-I62</f>
        <v>0</v>
      </c>
      <c r="L62" s="10">
        <f t="shared" ref="L62:L69" si="25">F62+H62-J62</f>
        <v>0</v>
      </c>
    </row>
    <row r="63" spans="1:12" s="25" customFormat="1" ht="21.75" customHeight="1">
      <c r="A63" s="27" t="str">
        <f t="shared" si="20"/>
        <v>NL</v>
      </c>
      <c r="B63" s="28">
        <v>12</v>
      </c>
      <c r="C63" s="31" t="s">
        <v>143</v>
      </c>
      <c r="D63" s="30" t="s">
        <v>36</v>
      </c>
      <c r="E63" s="10">
        <v>0</v>
      </c>
      <c r="F63" s="10">
        <v>0</v>
      </c>
      <c r="G63" s="10">
        <v>1956</v>
      </c>
      <c r="H63" s="10">
        <v>67191770</v>
      </c>
      <c r="I63" s="10">
        <v>1956</v>
      </c>
      <c r="J63" s="10">
        <v>67191770</v>
      </c>
      <c r="K63" s="10">
        <f t="shared" si="24"/>
        <v>0</v>
      </c>
      <c r="L63" s="10">
        <f t="shared" si="25"/>
        <v>0</v>
      </c>
    </row>
    <row r="64" spans="1:12" s="25" customFormat="1" ht="21.75" customHeight="1">
      <c r="A64" s="27" t="str">
        <f t="shared" si="20"/>
        <v>NL</v>
      </c>
      <c r="B64" s="28">
        <v>13</v>
      </c>
      <c r="C64" s="31" t="s">
        <v>113</v>
      </c>
      <c r="D64" s="30" t="s">
        <v>36</v>
      </c>
      <c r="E64" s="10">
        <v>0</v>
      </c>
      <c r="F64" s="10">
        <v>0</v>
      </c>
      <c r="G64" s="10">
        <v>27500</v>
      </c>
      <c r="H64" s="10">
        <v>550000000</v>
      </c>
      <c r="I64" s="10">
        <v>27500</v>
      </c>
      <c r="J64" s="10">
        <v>550000000</v>
      </c>
      <c r="K64" s="10">
        <f t="shared" si="24"/>
        <v>0</v>
      </c>
      <c r="L64" s="10">
        <f t="shared" si="25"/>
        <v>0</v>
      </c>
    </row>
    <row r="65" spans="1:12" s="25" customFormat="1" ht="21.75" customHeight="1">
      <c r="A65" s="27" t="str">
        <f t="shared" si="20"/>
        <v>NL</v>
      </c>
      <c r="B65" s="28">
        <v>14</v>
      </c>
      <c r="C65" s="31" t="s">
        <v>195</v>
      </c>
      <c r="D65" s="30" t="s">
        <v>36</v>
      </c>
      <c r="E65" s="10"/>
      <c r="F65" s="10"/>
      <c r="G65" s="10">
        <v>12200</v>
      </c>
      <c r="H65" s="10">
        <v>427000000</v>
      </c>
      <c r="I65" s="10">
        <v>12200</v>
      </c>
      <c r="J65" s="10">
        <v>427000000</v>
      </c>
      <c r="K65" s="10">
        <f t="shared" si="24"/>
        <v>0</v>
      </c>
      <c r="L65" s="10">
        <f t="shared" si="25"/>
        <v>0</v>
      </c>
    </row>
    <row r="66" spans="1:12" s="25" customFormat="1" ht="21.75" customHeight="1">
      <c r="A66" s="27" t="str">
        <f t="shared" si="20"/>
        <v>NL</v>
      </c>
      <c r="B66" s="28">
        <v>15</v>
      </c>
      <c r="C66" s="16" t="s">
        <v>194</v>
      </c>
      <c r="D66" s="30" t="s">
        <v>36</v>
      </c>
      <c r="E66" s="10"/>
      <c r="F66" s="10"/>
      <c r="G66" s="10">
        <v>1800</v>
      </c>
      <c r="H66" s="10">
        <v>59400000</v>
      </c>
      <c r="I66" s="10">
        <v>1800</v>
      </c>
      <c r="J66" s="10">
        <v>59400000</v>
      </c>
      <c r="K66" s="10">
        <f t="shared" si="24"/>
        <v>0</v>
      </c>
      <c r="L66" s="10">
        <f t="shared" si="25"/>
        <v>0</v>
      </c>
    </row>
    <row r="67" spans="1:12" s="25" customFormat="1" ht="21.75" customHeight="1">
      <c r="A67" s="27" t="str">
        <f t="shared" si="20"/>
        <v>NL</v>
      </c>
      <c r="B67" s="28">
        <v>16</v>
      </c>
      <c r="C67" s="31" t="s">
        <v>142</v>
      </c>
      <c r="D67" s="30" t="s">
        <v>36</v>
      </c>
      <c r="E67" s="10">
        <v>0</v>
      </c>
      <c r="F67" s="10">
        <v>0</v>
      </c>
      <c r="G67" s="10">
        <v>1500</v>
      </c>
      <c r="H67" s="10">
        <v>45214286</v>
      </c>
      <c r="I67" s="10">
        <v>1500</v>
      </c>
      <c r="J67" s="10">
        <v>45214286</v>
      </c>
      <c r="K67" s="10">
        <f t="shared" si="24"/>
        <v>0</v>
      </c>
      <c r="L67" s="10">
        <f t="shared" si="25"/>
        <v>0</v>
      </c>
    </row>
    <row r="68" spans="1:12" s="25" customFormat="1" ht="21.75" customHeight="1">
      <c r="A68" s="27" t="str">
        <f t="shared" si="20"/>
        <v>NL</v>
      </c>
      <c r="B68" s="28">
        <v>17</v>
      </c>
      <c r="C68" s="31" t="s">
        <v>111</v>
      </c>
      <c r="D68" s="30" t="s">
        <v>36</v>
      </c>
      <c r="E68" s="10">
        <v>0</v>
      </c>
      <c r="F68" s="10">
        <v>0</v>
      </c>
      <c r="G68" s="10">
        <v>36750</v>
      </c>
      <c r="H68" s="10">
        <v>4410000000</v>
      </c>
      <c r="I68" s="10">
        <v>36750</v>
      </c>
      <c r="J68" s="10">
        <v>4410000000</v>
      </c>
      <c r="K68" s="10">
        <f t="shared" si="24"/>
        <v>0</v>
      </c>
      <c r="L68" s="10">
        <f t="shared" si="25"/>
        <v>0</v>
      </c>
    </row>
    <row r="69" spans="1:12" s="25" customFormat="1" ht="21.75" customHeight="1">
      <c r="A69" s="27" t="str">
        <f t="shared" si="20"/>
        <v>NL</v>
      </c>
      <c r="B69" s="28">
        <v>18</v>
      </c>
      <c r="C69" s="29" t="s">
        <v>197</v>
      </c>
      <c r="D69" s="30" t="s">
        <v>36</v>
      </c>
      <c r="E69" s="10"/>
      <c r="F69" s="10"/>
      <c r="G69" s="10">
        <v>1600</v>
      </c>
      <c r="H69" s="10">
        <v>252651163</v>
      </c>
      <c r="I69" s="10">
        <v>1600</v>
      </c>
      <c r="J69" s="10">
        <v>252651163</v>
      </c>
      <c r="K69" s="10">
        <f t="shared" si="24"/>
        <v>0</v>
      </c>
      <c r="L69" s="10">
        <f t="shared" si="25"/>
        <v>0</v>
      </c>
    </row>
    <row r="70" spans="1:12" s="25" customFormat="1" ht="21.75" customHeight="1">
      <c r="A70" s="27" t="str">
        <f t="shared" si="20"/>
        <v/>
      </c>
      <c r="B70" s="28"/>
      <c r="C70" s="31"/>
      <c r="D70" s="30"/>
      <c r="E70" s="10"/>
      <c r="F70" s="10"/>
      <c r="G70" s="10"/>
      <c r="H70" s="10"/>
      <c r="I70" s="10"/>
      <c r="J70" s="10"/>
      <c r="K70" s="3"/>
      <c r="L70" s="3"/>
    </row>
    <row r="71" spans="1:12" s="25" customFormat="1" ht="21.75" customHeight="1">
      <c r="A71" s="27" t="str">
        <f t="shared" si="20"/>
        <v/>
      </c>
      <c r="B71" s="59"/>
      <c r="C71" s="36" t="s">
        <v>67</v>
      </c>
      <c r="D71" s="59"/>
      <c r="E71" s="7">
        <f t="shared" ref="E71:L71" si="26">SUM(E52:E70)</f>
        <v>0</v>
      </c>
      <c r="F71" s="7">
        <f t="shared" si="26"/>
        <v>0</v>
      </c>
      <c r="G71" s="7">
        <f t="shared" si="26"/>
        <v>12468816</v>
      </c>
      <c r="H71" s="7">
        <f t="shared" si="26"/>
        <v>194753157500</v>
      </c>
      <c r="I71" s="7">
        <f t="shared" si="26"/>
        <v>12468816</v>
      </c>
      <c r="J71" s="7">
        <f t="shared" si="26"/>
        <v>194753157500</v>
      </c>
      <c r="K71" s="7">
        <f t="shared" si="26"/>
        <v>0</v>
      </c>
      <c r="L71" s="7">
        <f t="shared" si="26"/>
        <v>0</v>
      </c>
    </row>
    <row r="72" spans="1:12" s="25" customFormat="1" ht="21.75" customHeight="1">
      <c r="A72" s="27" t="str">
        <f t="shared" ref="A72:A101" si="27">IF(B72&lt;&gt;"","TP","")</f>
        <v>TP</v>
      </c>
      <c r="B72" s="53">
        <v>1</v>
      </c>
      <c r="C72" s="29" t="s">
        <v>132</v>
      </c>
      <c r="D72" s="37" t="s">
        <v>36</v>
      </c>
      <c r="E72" s="10">
        <v>0</v>
      </c>
      <c r="F72" s="10">
        <v>0</v>
      </c>
      <c r="G72" s="10">
        <v>800</v>
      </c>
      <c r="H72" s="10">
        <v>128000000</v>
      </c>
      <c r="I72" s="10">
        <v>336.6</v>
      </c>
      <c r="J72" s="10">
        <v>47025141</v>
      </c>
      <c r="K72" s="3">
        <f>E72+G72-I72</f>
        <v>463.4</v>
      </c>
      <c r="L72" s="3">
        <f>F72+H72-J72</f>
        <v>80974859</v>
      </c>
    </row>
    <row r="73" spans="1:12" s="25" customFormat="1" ht="21.75" customHeight="1">
      <c r="A73" s="27" t="str">
        <f t="shared" si="27"/>
        <v>TP</v>
      </c>
      <c r="B73" s="53">
        <v>2</v>
      </c>
      <c r="C73" s="33" t="s">
        <v>218</v>
      </c>
      <c r="D73" s="37" t="s">
        <v>36</v>
      </c>
      <c r="E73" s="10">
        <v>0</v>
      </c>
      <c r="F73" s="10">
        <v>0</v>
      </c>
      <c r="G73" s="10">
        <v>129340</v>
      </c>
      <c r="H73" s="10">
        <v>25426505411.719997</v>
      </c>
      <c r="I73" s="10">
        <v>129340</v>
      </c>
      <c r="J73" s="10">
        <v>25426505411.719997</v>
      </c>
      <c r="K73" s="3">
        <f t="shared" ref="K73:K99" si="28">E73+G73-I73</f>
        <v>0</v>
      </c>
      <c r="L73" s="3">
        <f t="shared" ref="L73:L99" si="29">F73+H73-J73</f>
        <v>0</v>
      </c>
    </row>
    <row r="74" spans="1:12" s="25" customFormat="1" ht="21.75" customHeight="1">
      <c r="A74" s="27" t="str">
        <f t="shared" si="27"/>
        <v>TP</v>
      </c>
      <c r="B74" s="53">
        <v>3</v>
      </c>
      <c r="C74" s="55" t="s">
        <v>71</v>
      </c>
      <c r="D74" s="37" t="s">
        <v>36</v>
      </c>
      <c r="E74" s="10">
        <v>0</v>
      </c>
      <c r="F74" s="10">
        <v>0</v>
      </c>
      <c r="G74" s="10">
        <v>26712</v>
      </c>
      <c r="H74" s="10">
        <v>4619780206.732852</v>
      </c>
      <c r="I74" s="10">
        <v>26712</v>
      </c>
      <c r="J74" s="10">
        <v>4619780206.732852</v>
      </c>
      <c r="K74" s="3">
        <f t="shared" si="28"/>
        <v>0</v>
      </c>
      <c r="L74" s="3">
        <f t="shared" si="29"/>
        <v>0</v>
      </c>
    </row>
    <row r="75" spans="1:12" s="25" customFormat="1" ht="21.75" customHeight="1">
      <c r="A75" s="27" t="str">
        <f t="shared" si="27"/>
        <v>TP</v>
      </c>
      <c r="B75" s="53">
        <v>4</v>
      </c>
      <c r="C75" s="29" t="s">
        <v>219</v>
      </c>
      <c r="D75" s="37" t="s">
        <v>36</v>
      </c>
      <c r="E75" s="10">
        <v>0</v>
      </c>
      <c r="F75" s="10">
        <v>0</v>
      </c>
      <c r="G75" s="10">
        <v>17320</v>
      </c>
      <c r="H75" s="10">
        <v>2916774195.0176473</v>
      </c>
      <c r="I75" s="10">
        <v>17320</v>
      </c>
      <c r="J75" s="10">
        <v>2916774195.0176473</v>
      </c>
      <c r="K75" s="3">
        <f t="shared" si="28"/>
        <v>0</v>
      </c>
      <c r="L75" s="3">
        <f t="shared" si="29"/>
        <v>0</v>
      </c>
    </row>
    <row r="76" spans="1:12" s="25" customFormat="1" ht="21.75" customHeight="1">
      <c r="A76" s="27" t="str">
        <f t="shared" si="27"/>
        <v>TP</v>
      </c>
      <c r="B76" s="53">
        <v>5</v>
      </c>
      <c r="C76" s="33" t="s">
        <v>170</v>
      </c>
      <c r="D76" s="37" t="s">
        <v>36</v>
      </c>
      <c r="E76" s="10">
        <v>0</v>
      </c>
      <c r="F76" s="10">
        <v>0</v>
      </c>
      <c r="G76" s="10">
        <v>90</v>
      </c>
      <c r="H76" s="10">
        <v>23044966.199999999</v>
      </c>
      <c r="I76" s="10">
        <v>90</v>
      </c>
      <c r="J76" s="10">
        <v>23044966.199999999</v>
      </c>
      <c r="K76" s="3">
        <f t="shared" si="28"/>
        <v>0</v>
      </c>
      <c r="L76" s="3">
        <f t="shared" si="29"/>
        <v>0</v>
      </c>
    </row>
    <row r="77" spans="1:12" s="25" customFormat="1" ht="21.75" customHeight="1">
      <c r="A77" s="27" t="str">
        <f t="shared" si="27"/>
        <v>TP</v>
      </c>
      <c r="B77" s="53">
        <v>6</v>
      </c>
      <c r="C77" s="31" t="s">
        <v>124</v>
      </c>
      <c r="D77" s="37" t="s">
        <v>36</v>
      </c>
      <c r="E77" s="10">
        <v>0</v>
      </c>
      <c r="F77" s="10">
        <v>0</v>
      </c>
      <c r="G77" s="10">
        <v>47120</v>
      </c>
      <c r="H77" s="10">
        <v>7931719505.6453199</v>
      </c>
      <c r="I77" s="10">
        <v>47120</v>
      </c>
      <c r="J77" s="10">
        <v>7931719505.6453199</v>
      </c>
      <c r="K77" s="3">
        <f t="shared" si="28"/>
        <v>0</v>
      </c>
      <c r="L77" s="3">
        <f t="shared" si="29"/>
        <v>0</v>
      </c>
    </row>
    <row r="78" spans="1:12" s="25" customFormat="1" ht="21.75" customHeight="1">
      <c r="A78" s="27" t="str">
        <f t="shared" si="27"/>
        <v>TP</v>
      </c>
      <c r="B78" s="53">
        <v>7</v>
      </c>
      <c r="C78" s="31" t="s">
        <v>210</v>
      </c>
      <c r="D78" s="37" t="s">
        <v>36</v>
      </c>
      <c r="E78" s="10">
        <v>0</v>
      </c>
      <c r="F78" s="10">
        <v>0</v>
      </c>
      <c r="G78" s="10">
        <v>28226.2</v>
      </c>
      <c r="H78" s="10">
        <v>3771142257.1840005</v>
      </c>
      <c r="I78" s="10">
        <v>28226.2</v>
      </c>
      <c r="J78" s="10">
        <v>3771142257.1840005</v>
      </c>
      <c r="K78" s="3">
        <f t="shared" si="28"/>
        <v>0</v>
      </c>
      <c r="L78" s="3">
        <f t="shared" si="29"/>
        <v>0</v>
      </c>
    </row>
    <row r="79" spans="1:12" s="25" customFormat="1" ht="21.75" customHeight="1">
      <c r="A79" s="27" t="str">
        <f t="shared" ref="A79" si="30">IF(B79&lt;&gt;"","TP","")</f>
        <v>TP</v>
      </c>
      <c r="B79" s="53">
        <v>8</v>
      </c>
      <c r="C79" s="31" t="s">
        <v>171</v>
      </c>
      <c r="D79" s="37" t="s">
        <v>36</v>
      </c>
      <c r="E79" s="10">
        <v>0</v>
      </c>
      <c r="F79" s="10">
        <v>0</v>
      </c>
      <c r="G79" s="10">
        <v>815</v>
      </c>
      <c r="H79" s="10">
        <v>111043261</v>
      </c>
      <c r="I79" s="10">
        <v>815</v>
      </c>
      <c r="J79" s="10">
        <v>111043261</v>
      </c>
      <c r="K79" s="3">
        <f t="shared" si="28"/>
        <v>0</v>
      </c>
      <c r="L79" s="3">
        <f t="shared" si="29"/>
        <v>0</v>
      </c>
    </row>
    <row r="80" spans="1:12" s="25" customFormat="1" ht="21.75" customHeight="1">
      <c r="A80" s="27" t="str">
        <f t="shared" si="27"/>
        <v>TP</v>
      </c>
      <c r="B80" s="53">
        <v>9</v>
      </c>
      <c r="C80" s="55" t="s">
        <v>73</v>
      </c>
      <c r="D80" s="37" t="s">
        <v>36</v>
      </c>
      <c r="E80" s="3">
        <v>0</v>
      </c>
      <c r="F80" s="3">
        <v>0</v>
      </c>
      <c r="G80" s="10">
        <v>6527281.6087392997</v>
      </c>
      <c r="H80" s="10">
        <v>359879269872.86267</v>
      </c>
      <c r="I80" s="10">
        <v>6496070</v>
      </c>
      <c r="J80" s="10">
        <v>358150161193.86511</v>
      </c>
      <c r="K80" s="3">
        <f t="shared" si="28"/>
        <v>31211.6087392997</v>
      </c>
      <c r="L80" s="3">
        <f t="shared" si="29"/>
        <v>1729108678.9975586</v>
      </c>
    </row>
    <row r="81" spans="1:12" s="25" customFormat="1" ht="21.75" customHeight="1">
      <c r="A81" s="27" t="str">
        <f t="shared" si="27"/>
        <v>TP</v>
      </c>
      <c r="B81" s="53">
        <v>10</v>
      </c>
      <c r="C81" s="33" t="s">
        <v>145</v>
      </c>
      <c r="D81" s="37" t="s">
        <v>36</v>
      </c>
      <c r="E81" s="3">
        <v>0</v>
      </c>
      <c r="F81" s="3">
        <v>0</v>
      </c>
      <c r="G81" s="10">
        <v>160</v>
      </c>
      <c r="H81" s="10">
        <v>24656102</v>
      </c>
      <c r="I81" s="10">
        <v>160</v>
      </c>
      <c r="J81" s="10">
        <v>24656102</v>
      </c>
      <c r="K81" s="3">
        <f t="shared" si="28"/>
        <v>0</v>
      </c>
      <c r="L81" s="3">
        <f t="shared" si="29"/>
        <v>0</v>
      </c>
    </row>
    <row r="82" spans="1:12" s="25" customFormat="1" ht="21.75" customHeight="1">
      <c r="A82" s="27" t="str">
        <f t="shared" si="27"/>
        <v>TP</v>
      </c>
      <c r="B82" s="53">
        <v>11</v>
      </c>
      <c r="C82" s="31" t="s">
        <v>148</v>
      </c>
      <c r="D82" s="37" t="s">
        <v>36</v>
      </c>
      <c r="E82" s="3">
        <v>0</v>
      </c>
      <c r="F82" s="3">
        <v>0</v>
      </c>
      <c r="G82" s="10">
        <v>160</v>
      </c>
      <c r="H82" s="10">
        <v>24656102</v>
      </c>
      <c r="I82" s="10">
        <v>160</v>
      </c>
      <c r="J82" s="10">
        <v>24656102</v>
      </c>
      <c r="K82" s="3">
        <f t="shared" si="28"/>
        <v>0</v>
      </c>
      <c r="L82" s="3">
        <f t="shared" si="29"/>
        <v>0</v>
      </c>
    </row>
    <row r="83" spans="1:12" s="25" customFormat="1" ht="21.75" customHeight="1">
      <c r="A83" s="27" t="str">
        <f t="shared" si="27"/>
        <v>TP</v>
      </c>
      <c r="B83" s="53">
        <v>12</v>
      </c>
      <c r="C83" s="31" t="s">
        <v>147</v>
      </c>
      <c r="D83" s="37" t="s">
        <v>36</v>
      </c>
      <c r="E83" s="3">
        <v>0</v>
      </c>
      <c r="F83" s="3">
        <v>0</v>
      </c>
      <c r="G83" s="10">
        <v>374</v>
      </c>
      <c r="H83" s="10">
        <v>57353139.983333334</v>
      </c>
      <c r="I83" s="10">
        <v>374</v>
      </c>
      <c r="J83" s="10">
        <v>57353139.983333334</v>
      </c>
      <c r="K83" s="3">
        <f t="shared" si="28"/>
        <v>0</v>
      </c>
      <c r="L83" s="3">
        <f t="shared" si="29"/>
        <v>0</v>
      </c>
    </row>
    <row r="84" spans="1:12" s="25" customFormat="1" ht="21.75" customHeight="1">
      <c r="A84" s="27" t="str">
        <f t="shared" si="27"/>
        <v>TP</v>
      </c>
      <c r="B84" s="53">
        <v>13</v>
      </c>
      <c r="C84" s="31" t="s">
        <v>68</v>
      </c>
      <c r="D84" s="37" t="s">
        <v>36</v>
      </c>
      <c r="E84" s="3">
        <v>0</v>
      </c>
      <c r="F84" s="3">
        <v>0</v>
      </c>
      <c r="G84" s="10">
        <v>9260</v>
      </c>
      <c r="H84" s="10">
        <v>770000947</v>
      </c>
      <c r="I84" s="10">
        <v>9260</v>
      </c>
      <c r="J84" s="10">
        <v>770000947</v>
      </c>
      <c r="K84" s="3">
        <f t="shared" si="28"/>
        <v>0</v>
      </c>
      <c r="L84" s="3">
        <f t="shared" si="29"/>
        <v>0</v>
      </c>
    </row>
    <row r="85" spans="1:12" s="25" customFormat="1" ht="21.75" customHeight="1">
      <c r="A85" s="27" t="str">
        <f t="shared" si="27"/>
        <v>TP</v>
      </c>
      <c r="B85" s="53">
        <v>14</v>
      </c>
      <c r="C85" s="33" t="s">
        <v>150</v>
      </c>
      <c r="D85" s="37" t="s">
        <v>36</v>
      </c>
      <c r="E85" s="3">
        <v>0</v>
      </c>
      <c r="F85" s="3">
        <v>0</v>
      </c>
      <c r="G85" s="10">
        <v>53088</v>
      </c>
      <c r="H85" s="10">
        <v>2278794630</v>
      </c>
      <c r="I85" s="10">
        <v>53088</v>
      </c>
      <c r="J85" s="10">
        <v>2278794630</v>
      </c>
      <c r="K85" s="3">
        <f t="shared" si="28"/>
        <v>0</v>
      </c>
      <c r="L85" s="3">
        <f t="shared" si="29"/>
        <v>0</v>
      </c>
    </row>
    <row r="86" spans="1:12" s="25" customFormat="1" ht="21.75" customHeight="1">
      <c r="A86" s="27" t="str">
        <f t="shared" si="27"/>
        <v>TP</v>
      </c>
      <c r="B86" s="53">
        <v>15</v>
      </c>
      <c r="C86" s="31" t="s">
        <v>165</v>
      </c>
      <c r="D86" s="37" t="s">
        <v>36</v>
      </c>
      <c r="E86" s="3">
        <v>0</v>
      </c>
      <c r="F86" s="3">
        <v>0</v>
      </c>
      <c r="G86" s="10">
        <v>1360</v>
      </c>
      <c r="H86" s="10">
        <v>228757874.78787878</v>
      </c>
      <c r="I86" s="10">
        <v>1360</v>
      </c>
      <c r="J86" s="10">
        <v>228757874.78787878</v>
      </c>
      <c r="K86" s="3">
        <f t="shared" si="28"/>
        <v>0</v>
      </c>
      <c r="L86" s="3">
        <f t="shared" si="29"/>
        <v>0</v>
      </c>
    </row>
    <row r="87" spans="1:12" s="25" customFormat="1" ht="21.75" customHeight="1">
      <c r="A87" s="27" t="str">
        <f t="shared" si="27"/>
        <v>TP</v>
      </c>
      <c r="B87" s="53">
        <v>16</v>
      </c>
      <c r="C87" s="29" t="s">
        <v>158</v>
      </c>
      <c r="D87" s="37" t="s">
        <v>36</v>
      </c>
      <c r="E87" s="3">
        <v>0</v>
      </c>
      <c r="F87" s="3">
        <v>0</v>
      </c>
      <c r="G87" s="10">
        <v>5329.6</v>
      </c>
      <c r="H87" s="10">
        <v>597964985.08084261</v>
      </c>
      <c r="I87" s="10">
        <v>5329.6</v>
      </c>
      <c r="J87" s="10">
        <v>597964985.08084261</v>
      </c>
      <c r="K87" s="3">
        <f t="shared" si="28"/>
        <v>0</v>
      </c>
      <c r="L87" s="3">
        <f t="shared" si="29"/>
        <v>0</v>
      </c>
    </row>
    <row r="88" spans="1:12" s="25" customFormat="1" ht="21.75" customHeight="1">
      <c r="A88" s="27" t="str">
        <f t="shared" si="27"/>
        <v>TP</v>
      </c>
      <c r="B88" s="53">
        <v>17</v>
      </c>
      <c r="C88" s="55" t="s">
        <v>141</v>
      </c>
      <c r="D88" s="37" t="s">
        <v>36</v>
      </c>
      <c r="E88" s="3">
        <v>0</v>
      </c>
      <c r="F88" s="3">
        <v>0</v>
      </c>
      <c r="G88" s="10">
        <v>4390</v>
      </c>
      <c r="H88" s="10">
        <v>869754973.91791046</v>
      </c>
      <c r="I88" s="10">
        <v>4390</v>
      </c>
      <c r="J88" s="10">
        <v>869754973.91791046</v>
      </c>
      <c r="K88" s="3">
        <f t="shared" si="28"/>
        <v>0</v>
      </c>
      <c r="L88" s="3">
        <f t="shared" si="29"/>
        <v>0</v>
      </c>
    </row>
    <row r="89" spans="1:12" s="25" customFormat="1" ht="21.75" customHeight="1">
      <c r="A89" s="27" t="str">
        <f t="shared" si="27"/>
        <v>TP</v>
      </c>
      <c r="B89" s="53">
        <v>18</v>
      </c>
      <c r="C89" s="55" t="s">
        <v>166</v>
      </c>
      <c r="D89" s="37" t="s">
        <v>36</v>
      </c>
      <c r="E89" s="3">
        <v>0</v>
      </c>
      <c r="F89" s="3">
        <v>0</v>
      </c>
      <c r="G89" s="10">
        <v>420</v>
      </c>
      <c r="H89" s="10">
        <v>102639859</v>
      </c>
      <c r="I89" s="10">
        <v>420</v>
      </c>
      <c r="J89" s="10">
        <v>102639859</v>
      </c>
      <c r="K89" s="3">
        <f t="shared" si="28"/>
        <v>0</v>
      </c>
      <c r="L89" s="3">
        <f t="shared" si="29"/>
        <v>0</v>
      </c>
    </row>
    <row r="90" spans="1:12" s="25" customFormat="1" ht="21.75" customHeight="1">
      <c r="A90" s="27" t="str">
        <f t="shared" si="27"/>
        <v>TP</v>
      </c>
      <c r="B90" s="53">
        <v>19</v>
      </c>
      <c r="C90" s="29" t="s">
        <v>130</v>
      </c>
      <c r="D90" s="37" t="s">
        <v>36</v>
      </c>
      <c r="E90" s="3">
        <v>0</v>
      </c>
      <c r="F90" s="3">
        <v>0</v>
      </c>
      <c r="G90" s="10">
        <v>326</v>
      </c>
      <c r="H90" s="10">
        <v>68390340.05985038</v>
      </c>
      <c r="I90" s="10">
        <v>326</v>
      </c>
      <c r="J90" s="10">
        <v>68390340.05985038</v>
      </c>
      <c r="K90" s="3">
        <f t="shared" si="28"/>
        <v>0</v>
      </c>
      <c r="L90" s="3">
        <f t="shared" si="29"/>
        <v>0</v>
      </c>
    </row>
    <row r="91" spans="1:12" s="25" customFormat="1" ht="21.75" customHeight="1">
      <c r="A91" s="27" t="str">
        <f t="shared" si="27"/>
        <v>TP</v>
      </c>
      <c r="B91" s="53">
        <v>20</v>
      </c>
      <c r="C91" s="55" t="s">
        <v>156</v>
      </c>
      <c r="D91" s="37" t="s">
        <v>36</v>
      </c>
      <c r="E91" s="3">
        <v>0</v>
      </c>
      <c r="F91" s="3">
        <v>0</v>
      </c>
      <c r="G91" s="10">
        <v>5500</v>
      </c>
      <c r="H91" s="10">
        <v>891152858.20000005</v>
      </c>
      <c r="I91" s="10">
        <v>5500</v>
      </c>
      <c r="J91" s="10">
        <v>891152858.20000005</v>
      </c>
      <c r="K91" s="3">
        <f t="shared" si="28"/>
        <v>0</v>
      </c>
      <c r="L91" s="3">
        <f t="shared" si="29"/>
        <v>0</v>
      </c>
    </row>
    <row r="92" spans="1:12" s="25" customFormat="1" ht="21.75" customHeight="1">
      <c r="A92" s="27" t="str">
        <f t="shared" si="27"/>
        <v>TP</v>
      </c>
      <c r="B92" s="53">
        <v>21</v>
      </c>
      <c r="C92" s="55" t="s">
        <v>161</v>
      </c>
      <c r="D92" s="37" t="s">
        <v>36</v>
      </c>
      <c r="E92" s="3">
        <v>0</v>
      </c>
      <c r="F92" s="3">
        <v>0</v>
      </c>
      <c r="G92" s="10">
        <v>2440</v>
      </c>
      <c r="H92" s="10">
        <v>566693527.83333337</v>
      </c>
      <c r="I92" s="10">
        <v>2440</v>
      </c>
      <c r="J92" s="10">
        <v>566693527.83333337</v>
      </c>
      <c r="K92" s="3">
        <f t="shared" si="28"/>
        <v>0</v>
      </c>
      <c r="L92" s="3">
        <f t="shared" si="29"/>
        <v>0</v>
      </c>
    </row>
    <row r="93" spans="1:12" s="25" customFormat="1" ht="21.75" customHeight="1">
      <c r="A93" s="27" t="str">
        <f t="shared" si="27"/>
        <v>TP</v>
      </c>
      <c r="B93" s="53">
        <v>22</v>
      </c>
      <c r="C93" s="55" t="s">
        <v>162</v>
      </c>
      <c r="D93" s="37" t="s">
        <v>36</v>
      </c>
      <c r="E93" s="3">
        <v>0</v>
      </c>
      <c r="F93" s="3">
        <v>0</v>
      </c>
      <c r="G93" s="10">
        <v>360</v>
      </c>
      <c r="H93" s="10">
        <v>84951673.5</v>
      </c>
      <c r="I93" s="10">
        <v>360</v>
      </c>
      <c r="J93" s="10">
        <v>84951673.5</v>
      </c>
      <c r="K93" s="3">
        <f t="shared" si="28"/>
        <v>0</v>
      </c>
      <c r="L93" s="3">
        <f t="shared" si="29"/>
        <v>0</v>
      </c>
    </row>
    <row r="94" spans="1:12" s="25" customFormat="1" ht="21.75" customHeight="1">
      <c r="A94" s="27" t="str">
        <f t="shared" si="27"/>
        <v>TP</v>
      </c>
      <c r="B94" s="53">
        <v>23</v>
      </c>
      <c r="C94" s="55" t="s">
        <v>220</v>
      </c>
      <c r="D94" s="37" t="s">
        <v>36</v>
      </c>
      <c r="E94" s="3">
        <v>24465.8</v>
      </c>
      <c r="F94" s="3">
        <v>3468509299</v>
      </c>
      <c r="G94" s="3"/>
      <c r="H94" s="3"/>
      <c r="I94" s="3">
        <v>24465.8</v>
      </c>
      <c r="J94" s="3">
        <v>3468509299</v>
      </c>
      <c r="K94" s="3">
        <f t="shared" si="28"/>
        <v>0</v>
      </c>
      <c r="L94" s="3">
        <f t="shared" si="29"/>
        <v>0</v>
      </c>
    </row>
    <row r="95" spans="1:12" s="25" customFormat="1" ht="21.75" customHeight="1">
      <c r="A95" s="27" t="str">
        <f t="shared" si="27"/>
        <v>TP</v>
      </c>
      <c r="B95" s="53">
        <v>24</v>
      </c>
      <c r="C95" s="55" t="s">
        <v>131</v>
      </c>
      <c r="D95" s="37" t="s">
        <v>36</v>
      </c>
      <c r="E95" s="3">
        <v>0</v>
      </c>
      <c r="F95" s="3">
        <v>0</v>
      </c>
      <c r="G95" s="10">
        <v>300</v>
      </c>
      <c r="H95" s="10">
        <v>55260507.857142858</v>
      </c>
      <c r="I95" s="10">
        <v>300</v>
      </c>
      <c r="J95" s="10">
        <v>55260507.857142858</v>
      </c>
      <c r="K95" s="3">
        <f t="shared" si="28"/>
        <v>0</v>
      </c>
      <c r="L95" s="3">
        <f t="shared" si="29"/>
        <v>0</v>
      </c>
    </row>
    <row r="96" spans="1:12" s="25" customFormat="1" ht="21.75" customHeight="1">
      <c r="A96" s="27" t="str">
        <f t="shared" si="27"/>
        <v>TP</v>
      </c>
      <c r="B96" s="53">
        <v>25</v>
      </c>
      <c r="C96" s="55" t="s">
        <v>70</v>
      </c>
      <c r="D96" s="37" t="s">
        <v>36</v>
      </c>
      <c r="E96" s="3">
        <v>0</v>
      </c>
      <c r="F96" s="3">
        <v>0</v>
      </c>
      <c r="G96" s="10">
        <v>7350</v>
      </c>
      <c r="H96" s="10">
        <v>4774516537</v>
      </c>
      <c r="I96" s="10">
        <v>7350</v>
      </c>
      <c r="J96" s="10">
        <v>4774516537</v>
      </c>
      <c r="K96" s="3">
        <f t="shared" si="28"/>
        <v>0</v>
      </c>
      <c r="L96" s="3">
        <f t="shared" si="29"/>
        <v>0</v>
      </c>
    </row>
    <row r="97" spans="1:12" s="25" customFormat="1" ht="21.75" customHeight="1">
      <c r="A97" s="27" t="str">
        <f t="shared" si="27"/>
        <v>TP</v>
      </c>
      <c r="B97" s="53">
        <v>26</v>
      </c>
      <c r="C97" s="55" t="s">
        <v>168</v>
      </c>
      <c r="D97" s="37" t="s">
        <v>36</v>
      </c>
      <c r="E97" s="3">
        <v>0</v>
      </c>
      <c r="F97" s="3">
        <v>0</v>
      </c>
      <c r="G97" s="10">
        <v>200</v>
      </c>
      <c r="H97" s="10">
        <v>128630689.99999999</v>
      </c>
      <c r="I97" s="10">
        <v>200</v>
      </c>
      <c r="J97" s="10">
        <v>128630689.99999999</v>
      </c>
      <c r="K97" s="3">
        <f t="shared" si="28"/>
        <v>0</v>
      </c>
      <c r="L97" s="3">
        <f t="shared" si="29"/>
        <v>0</v>
      </c>
    </row>
    <row r="98" spans="1:12" s="25" customFormat="1" ht="21.75" customHeight="1">
      <c r="A98" s="27" t="str">
        <f t="shared" si="27"/>
        <v>TP</v>
      </c>
      <c r="B98" s="53">
        <v>27</v>
      </c>
      <c r="C98" s="55" t="s">
        <v>169</v>
      </c>
      <c r="D98" s="37" t="s">
        <v>36</v>
      </c>
      <c r="E98" s="3">
        <v>0</v>
      </c>
      <c r="F98" s="3">
        <v>0</v>
      </c>
      <c r="G98" s="10">
        <v>2</v>
      </c>
      <c r="H98" s="10">
        <v>1182705</v>
      </c>
      <c r="I98" s="10">
        <v>2</v>
      </c>
      <c r="J98" s="10">
        <v>1182705</v>
      </c>
      <c r="K98" s="3">
        <f t="shared" si="28"/>
        <v>0</v>
      </c>
      <c r="L98" s="3">
        <f t="shared" si="29"/>
        <v>0</v>
      </c>
    </row>
    <row r="99" spans="1:12" s="25" customFormat="1" ht="21.75" customHeight="1">
      <c r="A99" s="27" t="str">
        <f t="shared" si="27"/>
        <v>TP</v>
      </c>
      <c r="B99" s="53">
        <v>28</v>
      </c>
      <c r="C99" s="55" t="s">
        <v>172</v>
      </c>
      <c r="D99" s="37" t="s">
        <v>36</v>
      </c>
      <c r="E99" s="3">
        <v>0</v>
      </c>
      <c r="F99" s="3">
        <v>0</v>
      </c>
      <c r="G99" s="10">
        <v>10000</v>
      </c>
      <c r="H99" s="10">
        <v>1195060480</v>
      </c>
      <c r="I99" s="10">
        <v>10000</v>
      </c>
      <c r="J99" s="10">
        <v>1195060480</v>
      </c>
      <c r="K99" s="3">
        <f t="shared" si="28"/>
        <v>0</v>
      </c>
      <c r="L99" s="3">
        <f t="shared" si="29"/>
        <v>0</v>
      </c>
    </row>
    <row r="100" spans="1:12" s="25" customFormat="1" ht="21.75" customHeight="1">
      <c r="A100" s="27" t="str">
        <f t="shared" si="27"/>
        <v/>
      </c>
      <c r="B100" s="53"/>
      <c r="C100" s="55"/>
      <c r="D100" s="37"/>
      <c r="E100" s="3"/>
      <c r="F100" s="3"/>
      <c r="G100" s="10"/>
      <c r="H100" s="10"/>
      <c r="I100" s="10"/>
      <c r="J100" s="10"/>
      <c r="K100" s="3"/>
      <c r="L100" s="3"/>
    </row>
    <row r="101" spans="1:12" s="25" customFormat="1" ht="21.75" customHeight="1">
      <c r="A101" s="27" t="str">
        <f t="shared" si="27"/>
        <v/>
      </c>
      <c r="B101" s="59"/>
      <c r="C101" s="36" t="s">
        <v>72</v>
      </c>
      <c r="D101" s="59"/>
      <c r="E101" s="7">
        <f t="shared" ref="E101:L101" si="31">SUM(E72:E100)</f>
        <v>24465.8</v>
      </c>
      <c r="F101" s="7">
        <f t="shared" si="31"/>
        <v>3468509299</v>
      </c>
      <c r="G101" s="7">
        <f t="shared" si="31"/>
        <v>6878724.4087392995</v>
      </c>
      <c r="H101" s="7">
        <f t="shared" si="31"/>
        <v>417527697609.58282</v>
      </c>
      <c r="I101" s="7">
        <f t="shared" si="31"/>
        <v>6871515.1999999993</v>
      </c>
      <c r="J101" s="7">
        <f t="shared" si="31"/>
        <v>419186123370.58527</v>
      </c>
      <c r="K101" s="7">
        <f t="shared" si="31"/>
        <v>31675.008739299701</v>
      </c>
      <c r="L101" s="7">
        <f t="shared" si="31"/>
        <v>1810083537.9975586</v>
      </c>
    </row>
    <row r="102" spans="1:12" s="25" customFormat="1" ht="21.75" customHeight="1">
      <c r="B102" s="66"/>
      <c r="C102" s="66"/>
      <c r="D102" s="66"/>
      <c r="E102" s="62"/>
      <c r="F102" s="39"/>
      <c r="G102" s="39"/>
      <c r="H102" s="39"/>
      <c r="I102" s="39"/>
      <c r="J102" s="75" t="s">
        <v>204</v>
      </c>
      <c r="K102" s="75"/>
      <c r="L102" s="75"/>
    </row>
    <row r="103" spans="1:12" s="25" customFormat="1" ht="21.75" customHeight="1">
      <c r="C103" s="62"/>
      <c r="D103" s="62"/>
      <c r="E103" s="62"/>
      <c r="I103" s="39"/>
      <c r="J103" s="76" t="s">
        <v>15</v>
      </c>
      <c r="K103" s="76"/>
      <c r="L103" s="76"/>
    </row>
    <row r="104" spans="1:12" s="25" customFormat="1" ht="21.75" customHeight="1">
      <c r="C104" s="62" t="s">
        <v>2</v>
      </c>
      <c r="D104" s="62"/>
      <c r="E104" s="62"/>
      <c r="F104" s="76" t="s">
        <v>3</v>
      </c>
      <c r="G104" s="76"/>
      <c r="H104" s="76"/>
      <c r="J104" s="76" t="s">
        <v>16</v>
      </c>
      <c r="K104" s="76"/>
      <c r="L104" s="76"/>
    </row>
    <row r="105" spans="1:12" s="25" customFormat="1" ht="15.75" customHeight="1">
      <c r="C105" s="62" t="s">
        <v>4</v>
      </c>
      <c r="D105" s="26"/>
      <c r="E105" s="38"/>
      <c r="F105" s="76" t="s">
        <v>4</v>
      </c>
      <c r="G105" s="76"/>
      <c r="H105" s="76"/>
      <c r="I105" s="27"/>
      <c r="J105" s="27"/>
      <c r="K105" s="27"/>
      <c r="L105" s="27"/>
    </row>
    <row r="106" spans="1:12" s="25" customFormat="1" ht="15.75" customHeight="1">
      <c r="D106" s="26"/>
      <c r="E106" s="38"/>
      <c r="F106" s="38"/>
      <c r="G106" s="27"/>
      <c r="H106" s="27"/>
      <c r="I106" s="27"/>
      <c r="J106" s="27"/>
      <c r="K106" s="27"/>
      <c r="L106" s="27"/>
    </row>
    <row r="107" spans="1:12" s="25" customFormat="1" ht="15.75" customHeight="1">
      <c r="A107" s="57"/>
      <c r="B107" s="57"/>
      <c r="D107" s="57"/>
      <c r="E107" s="57"/>
      <c r="F107" s="57"/>
      <c r="G107" s="57"/>
      <c r="H107" s="57"/>
      <c r="I107" s="57"/>
      <c r="J107" s="57"/>
      <c r="K107" s="57"/>
      <c r="L107" s="57"/>
    </row>
    <row r="108" spans="1:12" s="25" customFormat="1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</row>
    <row r="109" spans="1:12" s="25" customFormat="1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</row>
    <row r="110" spans="1:12" s="25" customFormat="1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</row>
    <row r="111" spans="1:12" s="25" customFormat="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</row>
    <row r="112" spans="1:12" s="25" customFormat="1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</row>
    <row r="113" spans="1:12" s="25" customFormat="1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</row>
    <row r="114" spans="1:12" s="25" customFormat="1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</row>
    <row r="115" spans="1:12" s="25" customFormat="1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</row>
    <row r="116" spans="1:12" s="25" customForma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</row>
    <row r="117" spans="1:12" s="25" customForma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</row>
    <row r="118" spans="1:12" s="25" customForma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</row>
    <row r="119" spans="1:12" s="25" customForma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</row>
    <row r="120" spans="1:12" s="25" customForma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</row>
    <row r="121" spans="1:12" s="25" customForma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</row>
    <row r="122" spans="1:12" s="25" customForma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</row>
    <row r="123" spans="1:12" s="25" customForma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</row>
    <row r="124" spans="1:12" s="25" customForma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</row>
    <row r="125" spans="1:12" s="25" customForma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</row>
    <row r="126" spans="1:12" s="25" customForma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</row>
  </sheetData>
  <sortState ref="C22:L49">
    <sortCondition ref="C22:C49"/>
  </sortState>
  <mergeCells count="20">
    <mergeCell ref="C7:L7"/>
    <mergeCell ref="F105:H105"/>
    <mergeCell ref="F104:H104"/>
    <mergeCell ref="J104:L104"/>
    <mergeCell ref="J102:L102"/>
    <mergeCell ref="J103:L103"/>
    <mergeCell ref="B8:B10"/>
    <mergeCell ref="C8:C10"/>
    <mergeCell ref="D8:D9"/>
    <mergeCell ref="E8:L8"/>
    <mergeCell ref="E9:F9"/>
    <mergeCell ref="G9:H9"/>
    <mergeCell ref="I9:J9"/>
    <mergeCell ref="K9:L9"/>
    <mergeCell ref="B6:L6"/>
    <mergeCell ref="H1:L1"/>
    <mergeCell ref="H2:L2"/>
    <mergeCell ref="H3:L3"/>
    <mergeCell ref="B4:L4"/>
    <mergeCell ref="B5:L5"/>
  </mergeCells>
  <printOptions horizontalCentered="1"/>
  <pageMargins left="0.21" right="0.25" top="0.25" bottom="0.25" header="0" footer="0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331</vt:lpstr>
      <vt:lpstr>131</vt:lpstr>
      <vt:lpstr>NXT</vt:lpstr>
      <vt:lpstr>NXT!Bột_ngọt</vt:lpstr>
      <vt:lpstr>DS_131</vt:lpstr>
      <vt:lpstr>DSKH</vt:lpstr>
      <vt:lpstr>NXT</vt:lpstr>
      <vt:lpstr>'331'!Print_Area</vt:lpstr>
      <vt:lpstr>NXT!Print_Area</vt:lpstr>
      <vt:lpstr>'331'!Print_Titles</vt:lpstr>
      <vt:lpstr>NXT!Print_Titles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</cp:lastModifiedBy>
  <cp:lastPrinted>2018-01-25T07:52:18Z</cp:lastPrinted>
  <dcterms:created xsi:type="dcterms:W3CDTF">1996-10-14T23:33:28Z</dcterms:created>
  <dcterms:modified xsi:type="dcterms:W3CDTF">2018-01-25T07:52:51Z</dcterms:modified>
</cp:coreProperties>
</file>